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C0哥伦比娅" sheetId="1" r:id="rId1"/>
    <sheet name="C2哥伦比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<sst xmlns="http://schemas.openxmlformats.org/spreadsheetml/2006/main" count="2890" uniqueCount="61">
  <si>
    <t>R1帷间夜曲</t>
  </si>
  <si>
    <t>奈芙尔·月绽放</t>
  </si>
  <si>
    <t>R5帷间夜曲</t>
  </si>
  <si>
    <t>基础乘区</t>
  </si>
  <si>
    <t>反应乘区</t>
  </si>
  <si>
    <t>额外数值</t>
  </si>
  <si>
    <t>期望暴击乘区</t>
  </si>
  <si>
    <t>减伤区</t>
  </si>
  <si>
    <t>擢升</t>
  </si>
  <si>
    <t>伤害</t>
  </si>
  <si>
    <t>奈芙尔月绽放</t>
  </si>
  <si>
    <t>奈芙尔直伤</t>
  </si>
  <si>
    <t>哥伦比娅月绽放</t>
  </si>
  <si>
    <t>哥伦比娅直伤</t>
  </si>
  <si>
    <t>轴长（s）</t>
  </si>
  <si>
    <t>元素精通</t>
  </si>
  <si>
    <t>技能倍率</t>
  </si>
  <si>
    <t>独立乘区1</t>
  </si>
  <si>
    <t>独立乘区2</t>
  </si>
  <si>
    <t>月乘区</t>
  </si>
  <si>
    <t>附加精通乘区</t>
  </si>
  <si>
    <t>精通乘区</t>
  </si>
  <si>
    <t>暴击率</t>
  </si>
  <si>
    <t>暴击伤害</t>
  </si>
  <si>
    <t>期望暴击区</t>
  </si>
  <si>
    <t>抗性区</t>
  </si>
  <si>
    <t>DMG</t>
  </si>
  <si>
    <t>DPS</t>
  </si>
  <si>
    <t>哥伦比娅·月绽放</t>
  </si>
  <si>
    <t>生命值</t>
  </si>
  <si>
    <t>额外乘区</t>
  </si>
  <si>
    <t>减伤乘区</t>
  </si>
  <si>
    <t>攻击力</t>
  </si>
  <si>
    <t>攻击力倍率</t>
  </si>
  <si>
    <t>精通倍率</t>
  </si>
  <si>
    <t>增伤区</t>
  </si>
  <si>
    <t>期望暴击</t>
  </si>
  <si>
    <t>防御区</t>
  </si>
  <si>
    <t>奈芙尔·直伤</t>
  </si>
  <si>
    <t>ATK/HP</t>
  </si>
  <si>
    <t>倍率</t>
  </si>
  <si>
    <t>独立</t>
  </si>
  <si>
    <t>数值增伤</t>
  </si>
  <si>
    <t>抗性乘区</t>
  </si>
  <si>
    <t>防御乘区</t>
  </si>
  <si>
    <t>哥伦比娅·直伤</t>
  </si>
  <si>
    <t>R1试作金珀</t>
  </si>
  <si>
    <t>R5试作金珀</t>
  </si>
  <si>
    <t>R1天光纺琴</t>
  </si>
  <si>
    <t>R5天光纺琴</t>
  </si>
  <si>
    <t>西风秘典</t>
  </si>
  <si>
    <t>R1真语秘匣</t>
  </si>
  <si>
    <t>R5真语秘匣</t>
  </si>
  <si>
    <t>R1纺夜天镜</t>
  </si>
  <si>
    <t>R5纺夜天镜</t>
  </si>
  <si>
    <t>R1冲浪时光</t>
  </si>
  <si>
    <t>R5冲浪时光</t>
  </si>
  <si>
    <t>R1遗祀玉珑</t>
  </si>
  <si>
    <t>R5遗祀玉珑</t>
  </si>
  <si>
    <t>R1乌髓孑灯</t>
  </si>
  <si>
    <t>R5乌髓孑灯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</si>
</sst>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32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sz val="20"/>
      <color rgb="FFFF0000"/>
      <name val="SDK_SC_Web"/>
      <charset val="134"/>
    </font>
    <font>
      <sz val="20"/>
      <color rgb="FF00943B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CDFF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11" borderId="7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8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0" fillId="0" borderId="0">
      <alignment vertical="center"/>
    </xf>
    <xf numFmtId="0" fontId="21" fillId="12" borderId="10">
      <alignment vertical="center"/>
    </xf>
    <xf numFmtId="0" fontId="22" fillId="13" borderId="11">
      <alignment vertical="center"/>
    </xf>
    <xf numFmtId="0" fontId="23" fillId="13" borderId="10">
      <alignment vertical="center"/>
    </xf>
    <xf numFmtId="0" fontId="24" fillId="14" borderId="12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0" fillId="34" borderId="0">
      <alignment vertical="center"/>
    </xf>
    <xf numFmtId="0" fontId="31" fillId="35" borderId="0">
      <alignment vertical="center"/>
    </xf>
    <xf numFmtId="0" fontId="31" fillId="36" borderId="0">
      <alignment vertical="center"/>
    </xf>
    <xf numFmtId="0" fontId="30" fillId="37" borderId="0">
      <alignment vertical="center"/>
    </xf>
    <xf numFmtId="0" fontId="30" fillId="38" borderId="0">
      <alignment vertical="center"/>
    </xf>
    <xf numFmtId="0" fontId="31" fillId="39" borderId="0">
      <alignment vertical="center"/>
    </xf>
    <xf numFmtId="0" fontId="31" fillId="40" borderId="0">
      <alignment vertical="center"/>
    </xf>
    <xf numFmtId="0" fontId="30" fillId="41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10" borderId="1" xfId="0" applyNumberFormat="1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17"/>
  <sheetViews>
    <sheetView tabSelected="1" zoomScale="40" zoomScaleNormal="40" workbookViewId="0">
      <selection activeCell="D13" sqref="D13"/>
    </sheetView>
  </sheetViews>
  <sheetFormatPr defaultColWidth="25.7777777777778" defaultRowHeight="50" customHeight="1"/>
  <cols>
    <col min="1" max="16384" width="25.7777777777778" style="1"/>
  </cols>
  <sheetData>
    <row r="1" s="1" customFormat="1" customHeight="1" spans="1:42">
      <c r="A1" s="2" t="s">
        <v>0</v>
      </c>
      <c r="B1" s="2"/>
      <c r="C1" s="2"/>
      <c r="D1" s="2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 t="s">
        <v>2</v>
      </c>
      <c r="W1" s="2"/>
      <c r="X1" s="2"/>
      <c r="Y1" s="2"/>
      <c r="Z1" s="2"/>
      <c r="AA1" s="3" t="s">
        <v>1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customHeight="1" spans="1:42">
      <c r="A2" s="2"/>
      <c r="B2" s="2"/>
      <c r="C2" s="2"/>
      <c r="D2" s="2"/>
      <c r="E2" s="2"/>
      <c r="F2" s="4" t="s">
        <v>3</v>
      </c>
      <c r="G2" s="5"/>
      <c r="H2" s="5"/>
      <c r="I2" s="5"/>
      <c r="J2" s="6"/>
      <c r="K2" s="7" t="s">
        <v>4</v>
      </c>
      <c r="L2" s="7"/>
      <c r="M2" s="7"/>
      <c r="N2" s="7"/>
      <c r="O2" s="8" t="s">
        <v>5</v>
      </c>
      <c r="P2" s="9" t="s">
        <v>6</v>
      </c>
      <c r="Q2" s="9"/>
      <c r="R2" s="9"/>
      <c r="S2" s="10" t="s">
        <v>7</v>
      </c>
      <c r="T2" s="8" t="s">
        <v>8</v>
      </c>
      <c r="U2" s="11" t="s">
        <v>9</v>
      </c>
      <c r="V2" s="2"/>
      <c r="W2" s="2"/>
      <c r="X2" s="2"/>
      <c r="Y2" s="2"/>
      <c r="Z2" s="2"/>
      <c r="AA2" s="4" t="s">
        <v>3</v>
      </c>
      <c r="AB2" s="5"/>
      <c r="AC2" s="5"/>
      <c r="AD2" s="5"/>
      <c r="AE2" s="6"/>
      <c r="AF2" s="7" t="s">
        <v>4</v>
      </c>
      <c r="AG2" s="7"/>
      <c r="AH2" s="7"/>
      <c r="AI2" s="7"/>
      <c r="AJ2" s="8" t="s">
        <v>5</v>
      </c>
      <c r="AK2" s="9" t="s">
        <v>6</v>
      </c>
      <c r="AL2" s="9"/>
      <c r="AM2" s="9"/>
      <c r="AN2" s="10" t="s">
        <v>7</v>
      </c>
      <c r="AO2" s="8" t="s">
        <v>8</v>
      </c>
      <c r="AP2" s="11" t="s">
        <v>9</v>
      </c>
    </row>
    <row r="3" s="1" customFormat="1" customHeight="1" spans="1:4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2" t="s">
        <v>15</v>
      </c>
      <c r="G3" s="12" t="s">
        <v>16</v>
      </c>
      <c r="H3" s="13" t="s">
        <v>17</v>
      </c>
      <c r="I3" s="14" t="s">
        <v>18</v>
      </c>
      <c r="J3" s="15" t="s">
        <v>3</v>
      </c>
      <c r="K3" s="12" t="s">
        <v>19</v>
      </c>
      <c r="L3" s="12" t="s">
        <v>15</v>
      </c>
      <c r="M3" s="12" t="s">
        <v>20</v>
      </c>
      <c r="N3" s="7" t="s">
        <v>21</v>
      </c>
      <c r="O3" s="16"/>
      <c r="P3" s="12" t="s">
        <v>22</v>
      </c>
      <c r="Q3" s="12" t="s">
        <v>23</v>
      </c>
      <c r="R3" s="9" t="s">
        <v>24</v>
      </c>
      <c r="S3" s="10" t="s">
        <v>25</v>
      </c>
      <c r="T3" s="16"/>
      <c r="U3" s="17"/>
      <c r="V3" s="1" t="s">
        <v>10</v>
      </c>
      <c r="W3" s="1" t="s">
        <v>11</v>
      </c>
      <c r="X3" s="1" t="s">
        <v>12</v>
      </c>
      <c r="Y3" s="1" t="s">
        <v>13</v>
      </c>
      <c r="Z3" s="1" t="s">
        <v>14</v>
      </c>
      <c r="AA3" s="12" t="s">
        <v>15</v>
      </c>
      <c r="AB3" s="12" t="s">
        <v>16</v>
      </c>
      <c r="AC3" s="13" t="s">
        <v>17</v>
      </c>
      <c r="AD3" s="14" t="s">
        <v>18</v>
      </c>
      <c r="AE3" s="15" t="s">
        <v>3</v>
      </c>
      <c r="AF3" s="12" t="s">
        <v>19</v>
      </c>
      <c r="AG3" s="12" t="s">
        <v>15</v>
      </c>
      <c r="AH3" s="12" t="s">
        <v>20</v>
      </c>
      <c r="AI3" s="7" t="s">
        <v>21</v>
      </c>
      <c r="AJ3" s="16"/>
      <c r="AK3" s="12" t="s">
        <v>22</v>
      </c>
      <c r="AL3" s="12" t="s">
        <v>23</v>
      </c>
      <c r="AM3" s="9" t="s">
        <v>24</v>
      </c>
      <c r="AN3" s="10" t="s">
        <v>25</v>
      </c>
      <c r="AO3" s="16"/>
      <c r="AP3" s="17"/>
    </row>
    <row r="4" s="1" customFormat="1" customHeight="1" spans="1:42">
      <c r="A4" s="18">
        <f>N22</f>
        <v>2358270.14397128</v>
      </c>
      <c r="B4" s="18">
        <f>K71</f>
        <v>261655.89543219</v>
      </c>
      <c r="C4" s="18">
        <f>N52</f>
        <v>728411.475102808</v>
      </c>
      <c r="D4" s="18">
        <f>M87</f>
        <v>127811.62516608</v>
      </c>
      <c r="E4" s="18">
        <v>18</v>
      </c>
      <c r="F4" s="12">
        <v>1354</v>
      </c>
      <c r="G4" s="12">
        <v>1.728</v>
      </c>
      <c r="H4" s="13">
        <v>1.35</v>
      </c>
      <c r="I4" s="14">
        <v>1.24</v>
      </c>
      <c r="J4" s="15">
        <f t="shared" ref="J4:J21" si="0">F4*G4*H4*I4</f>
        <v>3916.677888</v>
      </c>
      <c r="K4" s="12">
        <v>1</v>
      </c>
      <c r="L4" s="12">
        <v>1354</v>
      </c>
      <c r="M4" s="12">
        <v>0.83</v>
      </c>
      <c r="N4" s="19">
        <f t="shared" ref="N4:N21" si="1">1+6*L4/(L4+2000)+M4</f>
        <v>4.2521824686941</v>
      </c>
      <c r="O4" s="20">
        <v>5936</v>
      </c>
      <c r="P4" s="12">
        <v>0.99</v>
      </c>
      <c r="Q4" s="12">
        <v>3.41</v>
      </c>
      <c r="R4" s="9">
        <f t="shared" ref="R4:R21" si="2">1+P4*Q4</f>
        <v>4.3759</v>
      </c>
      <c r="S4" s="10">
        <v>1.225</v>
      </c>
      <c r="T4" s="20">
        <v>1</v>
      </c>
      <c r="U4" s="22">
        <f t="shared" ref="U4:U21" si="3">((J4*K4*N4)+O4)*R4*S4*T4</f>
        <v>121095.486642564</v>
      </c>
      <c r="V4" s="18">
        <f>AI22</f>
        <v>2358270.14397128</v>
      </c>
      <c r="W4" s="18">
        <f>AF71</f>
        <v>261655.89543219</v>
      </c>
      <c r="X4" s="18">
        <f>AI52</f>
        <v>906475.128406661</v>
      </c>
      <c r="Y4" s="18">
        <f>AH87</f>
        <v>138470.70811608</v>
      </c>
      <c r="Z4" s="18">
        <v>18</v>
      </c>
      <c r="AA4" s="12">
        <v>1354</v>
      </c>
      <c r="AB4" s="12">
        <v>1.728</v>
      </c>
      <c r="AC4" s="13">
        <v>1.35</v>
      </c>
      <c r="AD4" s="14">
        <v>1.24</v>
      </c>
      <c r="AE4" s="15">
        <f t="shared" ref="AE4:AE21" si="4">AA4*AB4*AC4*AD4</f>
        <v>3916.677888</v>
      </c>
      <c r="AF4" s="12">
        <v>1</v>
      </c>
      <c r="AG4" s="12">
        <v>1354</v>
      </c>
      <c r="AH4" s="12">
        <v>0.83</v>
      </c>
      <c r="AI4" s="19">
        <f t="shared" ref="AI4:AI21" si="5">1+6*AG4/(AG4+2000)+AH4</f>
        <v>4.2521824686941</v>
      </c>
      <c r="AJ4" s="20">
        <v>5936</v>
      </c>
      <c r="AK4" s="12">
        <v>0.99</v>
      </c>
      <c r="AL4" s="12">
        <v>3.41</v>
      </c>
      <c r="AM4" s="9">
        <f t="shared" ref="AM4:AM21" si="6">1+AK4*AL4</f>
        <v>4.3759</v>
      </c>
      <c r="AN4" s="10">
        <v>1.225</v>
      </c>
      <c r="AO4" s="20">
        <v>1</v>
      </c>
      <c r="AP4" s="22">
        <f t="shared" ref="AP4:AP21" si="7">((AE4*AF4*AI4)+AJ4)*AM4*AN4*AO4</f>
        <v>121095.486642564</v>
      </c>
    </row>
    <row r="5" s="1" customFormat="1" customHeight="1" spans="1:42">
      <c r="A5" s="23" t="s">
        <v>26</v>
      </c>
      <c r="B5" s="23"/>
      <c r="C5" s="23"/>
      <c r="D5" s="24" t="s">
        <v>27</v>
      </c>
      <c r="E5" s="24"/>
      <c r="F5" s="12">
        <v>1354</v>
      </c>
      <c r="G5" s="12">
        <v>1.728</v>
      </c>
      <c r="H5" s="13">
        <v>1.35</v>
      </c>
      <c r="I5" s="14">
        <v>1.24</v>
      </c>
      <c r="J5" s="15">
        <f t="shared" si="0"/>
        <v>3916.677888</v>
      </c>
      <c r="K5" s="12">
        <v>1</v>
      </c>
      <c r="L5" s="12">
        <v>1354</v>
      </c>
      <c r="M5" s="12">
        <v>0.83</v>
      </c>
      <c r="N5" s="19">
        <f t="shared" si="1"/>
        <v>4.2521824686941</v>
      </c>
      <c r="O5" s="20">
        <v>5936</v>
      </c>
      <c r="P5" s="12">
        <v>0.99</v>
      </c>
      <c r="Q5" s="12">
        <v>3.41</v>
      </c>
      <c r="R5" s="9">
        <f t="shared" si="2"/>
        <v>4.3759</v>
      </c>
      <c r="S5" s="10">
        <v>1.225</v>
      </c>
      <c r="T5" s="20">
        <v>1</v>
      </c>
      <c r="U5" s="22">
        <f t="shared" si="3"/>
        <v>121095.486642564</v>
      </c>
      <c r="V5" s="23" t="s">
        <v>26</v>
      </c>
      <c r="W5" s="23"/>
      <c r="X5" s="23"/>
      <c r="Y5" s="24" t="s">
        <v>27</v>
      </c>
      <c r="Z5" s="24"/>
      <c r="AA5" s="12">
        <v>1354</v>
      </c>
      <c r="AB5" s="12">
        <v>1.728</v>
      </c>
      <c r="AC5" s="13">
        <v>1.35</v>
      </c>
      <c r="AD5" s="14">
        <v>1.24</v>
      </c>
      <c r="AE5" s="15">
        <f t="shared" si="4"/>
        <v>3916.677888</v>
      </c>
      <c r="AF5" s="12">
        <v>1</v>
      </c>
      <c r="AG5" s="12">
        <v>1354</v>
      </c>
      <c r="AH5" s="12">
        <v>0.83</v>
      </c>
      <c r="AI5" s="19">
        <f t="shared" si="5"/>
        <v>4.2521824686941</v>
      </c>
      <c r="AJ5" s="20">
        <v>5936</v>
      </c>
      <c r="AK5" s="12">
        <v>0.99</v>
      </c>
      <c r="AL5" s="12">
        <v>3.41</v>
      </c>
      <c r="AM5" s="9">
        <f t="shared" si="6"/>
        <v>4.3759</v>
      </c>
      <c r="AN5" s="10">
        <v>1.225</v>
      </c>
      <c r="AO5" s="20">
        <v>1</v>
      </c>
      <c r="AP5" s="22">
        <f t="shared" si="7"/>
        <v>121095.486642564</v>
      </c>
    </row>
    <row r="6" s="1" customFormat="1" customHeight="1" spans="1:42">
      <c r="A6" s="23"/>
      <c r="B6" s="23"/>
      <c r="C6" s="23"/>
      <c r="D6" s="24"/>
      <c r="E6" s="24"/>
      <c r="F6" s="12">
        <v>1354</v>
      </c>
      <c r="G6" s="12">
        <v>2.304</v>
      </c>
      <c r="H6" s="13">
        <v>1.35</v>
      </c>
      <c r="I6" s="14">
        <v>1.24</v>
      </c>
      <c r="J6" s="15">
        <f t="shared" si="0"/>
        <v>5222.237184</v>
      </c>
      <c r="K6" s="12">
        <v>1</v>
      </c>
      <c r="L6" s="12">
        <v>1354</v>
      </c>
      <c r="M6" s="12">
        <v>0.83</v>
      </c>
      <c r="N6" s="19">
        <f t="shared" si="1"/>
        <v>4.2521824686941</v>
      </c>
      <c r="O6" s="20">
        <v>5936</v>
      </c>
      <c r="P6" s="12">
        <v>0.99</v>
      </c>
      <c r="Q6" s="12">
        <v>3.41</v>
      </c>
      <c r="R6" s="9">
        <f t="shared" si="2"/>
        <v>4.3759</v>
      </c>
      <c r="S6" s="10">
        <v>1.225</v>
      </c>
      <c r="T6" s="20">
        <v>1</v>
      </c>
      <c r="U6" s="22">
        <f t="shared" si="3"/>
        <v>150854.050710085</v>
      </c>
      <c r="V6" s="23"/>
      <c r="W6" s="23"/>
      <c r="X6" s="23"/>
      <c r="Y6" s="24"/>
      <c r="Z6" s="24"/>
      <c r="AA6" s="12">
        <v>1354</v>
      </c>
      <c r="AB6" s="12">
        <v>2.304</v>
      </c>
      <c r="AC6" s="13">
        <v>1.35</v>
      </c>
      <c r="AD6" s="14">
        <v>1.24</v>
      </c>
      <c r="AE6" s="15">
        <f t="shared" si="4"/>
        <v>5222.237184</v>
      </c>
      <c r="AF6" s="12">
        <v>1</v>
      </c>
      <c r="AG6" s="12">
        <v>1354</v>
      </c>
      <c r="AH6" s="12">
        <v>0.83</v>
      </c>
      <c r="AI6" s="19">
        <f t="shared" si="5"/>
        <v>4.2521824686941</v>
      </c>
      <c r="AJ6" s="20">
        <v>5936</v>
      </c>
      <c r="AK6" s="12">
        <v>0.99</v>
      </c>
      <c r="AL6" s="12">
        <v>3.41</v>
      </c>
      <c r="AM6" s="9">
        <f t="shared" si="6"/>
        <v>4.3759</v>
      </c>
      <c r="AN6" s="10">
        <v>1.225</v>
      </c>
      <c r="AO6" s="20">
        <v>1</v>
      </c>
      <c r="AP6" s="22">
        <f t="shared" si="7"/>
        <v>150854.050710085</v>
      </c>
    </row>
    <row r="7" s="1" customFormat="1" customHeight="1" spans="1:42">
      <c r="A7" s="25">
        <f>SUM(A4:D4)</f>
        <v>3476149.13967236</v>
      </c>
      <c r="B7" s="25"/>
      <c r="C7" s="25"/>
      <c r="D7" s="26">
        <f>A7/E4</f>
        <v>193119.396648464</v>
      </c>
      <c r="E7" s="26"/>
      <c r="F7" s="12">
        <v>1354</v>
      </c>
      <c r="G7" s="12">
        <v>1.728</v>
      </c>
      <c r="H7" s="13">
        <v>1.35</v>
      </c>
      <c r="I7" s="14">
        <v>1.24</v>
      </c>
      <c r="J7" s="15">
        <f t="shared" si="0"/>
        <v>3916.677888</v>
      </c>
      <c r="K7" s="12">
        <v>1</v>
      </c>
      <c r="L7" s="12">
        <v>1354</v>
      </c>
      <c r="M7" s="12">
        <v>0.83</v>
      </c>
      <c r="N7" s="19">
        <f t="shared" si="1"/>
        <v>4.2521824686941</v>
      </c>
      <c r="O7" s="20">
        <v>5936</v>
      </c>
      <c r="P7" s="12">
        <v>0.99</v>
      </c>
      <c r="Q7" s="12">
        <v>3.41</v>
      </c>
      <c r="R7" s="9">
        <f t="shared" si="2"/>
        <v>4.3759</v>
      </c>
      <c r="S7" s="10">
        <v>1.225</v>
      </c>
      <c r="T7" s="20">
        <v>1</v>
      </c>
      <c r="U7" s="22">
        <f t="shared" si="3"/>
        <v>121095.486642564</v>
      </c>
      <c r="V7" s="25">
        <f>SUM(V4:Y4)</f>
        <v>3664871.87592621</v>
      </c>
      <c r="W7" s="25"/>
      <c r="X7" s="25"/>
      <c r="Y7" s="26">
        <f>V7/Z4</f>
        <v>203603.993107012</v>
      </c>
      <c r="Z7" s="26"/>
      <c r="AA7" s="12">
        <v>1354</v>
      </c>
      <c r="AB7" s="12">
        <v>1.728</v>
      </c>
      <c r="AC7" s="13">
        <v>1.35</v>
      </c>
      <c r="AD7" s="14">
        <v>1.24</v>
      </c>
      <c r="AE7" s="15">
        <f t="shared" si="4"/>
        <v>3916.677888</v>
      </c>
      <c r="AF7" s="12">
        <v>1</v>
      </c>
      <c r="AG7" s="12">
        <v>1354</v>
      </c>
      <c r="AH7" s="12">
        <v>0.83</v>
      </c>
      <c r="AI7" s="19">
        <f t="shared" si="5"/>
        <v>4.2521824686941</v>
      </c>
      <c r="AJ7" s="20">
        <v>5936</v>
      </c>
      <c r="AK7" s="12">
        <v>0.99</v>
      </c>
      <c r="AL7" s="12">
        <v>3.41</v>
      </c>
      <c r="AM7" s="9">
        <f t="shared" si="6"/>
        <v>4.3759</v>
      </c>
      <c r="AN7" s="10">
        <v>1.225</v>
      </c>
      <c r="AO7" s="20">
        <v>1</v>
      </c>
      <c r="AP7" s="22">
        <f t="shared" si="7"/>
        <v>121095.486642564</v>
      </c>
    </row>
    <row r="8" s="1" customFormat="1" customHeight="1" spans="1:42">
      <c r="A8" s="25"/>
      <c r="B8" s="25"/>
      <c r="C8" s="25"/>
      <c r="D8" s="26"/>
      <c r="E8" s="26"/>
      <c r="F8" s="12">
        <v>1354</v>
      </c>
      <c r="G8" s="12">
        <v>1.728</v>
      </c>
      <c r="H8" s="13">
        <v>1.35</v>
      </c>
      <c r="I8" s="14">
        <v>1.24</v>
      </c>
      <c r="J8" s="15">
        <f t="shared" si="0"/>
        <v>3916.677888</v>
      </c>
      <c r="K8" s="12">
        <v>1</v>
      </c>
      <c r="L8" s="12">
        <v>1354</v>
      </c>
      <c r="M8" s="12">
        <v>0.83</v>
      </c>
      <c r="N8" s="19">
        <f t="shared" si="1"/>
        <v>4.2521824686941</v>
      </c>
      <c r="O8" s="20">
        <v>5936</v>
      </c>
      <c r="P8" s="12">
        <v>0.99</v>
      </c>
      <c r="Q8" s="12">
        <v>3.41</v>
      </c>
      <c r="R8" s="9">
        <f t="shared" si="2"/>
        <v>4.3759</v>
      </c>
      <c r="S8" s="10">
        <v>1.225</v>
      </c>
      <c r="T8" s="20">
        <v>1</v>
      </c>
      <c r="U8" s="22">
        <f t="shared" si="3"/>
        <v>121095.486642564</v>
      </c>
      <c r="V8" s="25"/>
      <c r="W8" s="25"/>
      <c r="X8" s="25"/>
      <c r="Y8" s="26"/>
      <c r="Z8" s="26"/>
      <c r="AA8" s="12">
        <v>1354</v>
      </c>
      <c r="AB8" s="12">
        <v>1.728</v>
      </c>
      <c r="AC8" s="13">
        <v>1.35</v>
      </c>
      <c r="AD8" s="14">
        <v>1.24</v>
      </c>
      <c r="AE8" s="15">
        <f t="shared" si="4"/>
        <v>3916.677888</v>
      </c>
      <c r="AF8" s="12">
        <v>1</v>
      </c>
      <c r="AG8" s="12">
        <v>1354</v>
      </c>
      <c r="AH8" s="12">
        <v>0.83</v>
      </c>
      <c r="AI8" s="19">
        <f t="shared" si="5"/>
        <v>4.2521824686941</v>
      </c>
      <c r="AJ8" s="20">
        <v>5936</v>
      </c>
      <c r="AK8" s="12">
        <v>0.99</v>
      </c>
      <c r="AL8" s="12">
        <v>3.41</v>
      </c>
      <c r="AM8" s="9">
        <f t="shared" si="6"/>
        <v>4.3759</v>
      </c>
      <c r="AN8" s="10">
        <v>1.225</v>
      </c>
      <c r="AO8" s="20">
        <v>1</v>
      </c>
      <c r="AP8" s="22">
        <f t="shared" si="7"/>
        <v>121095.486642564</v>
      </c>
    </row>
    <row r="9" s="1" customFormat="1" customHeight="1" spans="1:42">
      <c r="A9" s="27"/>
      <c r="B9" s="27"/>
      <c r="C9" s="27"/>
      <c r="D9" s="27"/>
      <c r="E9" s="27"/>
      <c r="F9" s="12">
        <v>1354</v>
      </c>
      <c r="G9" s="12">
        <v>2.304</v>
      </c>
      <c r="H9" s="13">
        <v>1.35</v>
      </c>
      <c r="I9" s="14">
        <v>1.24</v>
      </c>
      <c r="J9" s="15">
        <f t="shared" si="0"/>
        <v>5222.237184</v>
      </c>
      <c r="K9" s="12">
        <v>1</v>
      </c>
      <c r="L9" s="12">
        <v>1354</v>
      </c>
      <c r="M9" s="12">
        <v>0.83</v>
      </c>
      <c r="N9" s="19">
        <f t="shared" si="1"/>
        <v>4.2521824686941</v>
      </c>
      <c r="O9" s="20">
        <v>5936</v>
      </c>
      <c r="P9" s="12">
        <v>0.99</v>
      </c>
      <c r="Q9" s="12">
        <v>3.41</v>
      </c>
      <c r="R9" s="9">
        <f t="shared" si="2"/>
        <v>4.3759</v>
      </c>
      <c r="S9" s="10">
        <v>1.225</v>
      </c>
      <c r="T9" s="20">
        <v>1</v>
      </c>
      <c r="U9" s="22">
        <f t="shared" si="3"/>
        <v>150854.050710085</v>
      </c>
      <c r="V9" s="27"/>
      <c r="W9" s="27"/>
      <c r="X9" s="27"/>
      <c r="Y9" s="27"/>
      <c r="Z9" s="27"/>
      <c r="AA9" s="12">
        <v>1354</v>
      </c>
      <c r="AB9" s="12">
        <v>2.304</v>
      </c>
      <c r="AC9" s="13">
        <v>1.35</v>
      </c>
      <c r="AD9" s="14">
        <v>1.24</v>
      </c>
      <c r="AE9" s="15">
        <f t="shared" si="4"/>
        <v>5222.237184</v>
      </c>
      <c r="AF9" s="12">
        <v>1</v>
      </c>
      <c r="AG9" s="12">
        <v>1354</v>
      </c>
      <c r="AH9" s="12">
        <v>0.83</v>
      </c>
      <c r="AI9" s="19">
        <f t="shared" si="5"/>
        <v>4.2521824686941</v>
      </c>
      <c r="AJ9" s="20">
        <v>5936</v>
      </c>
      <c r="AK9" s="12">
        <v>0.99</v>
      </c>
      <c r="AL9" s="12">
        <v>3.41</v>
      </c>
      <c r="AM9" s="9">
        <f t="shared" si="6"/>
        <v>4.3759</v>
      </c>
      <c r="AN9" s="10">
        <v>1.225</v>
      </c>
      <c r="AO9" s="20">
        <v>1</v>
      </c>
      <c r="AP9" s="22">
        <f t="shared" si="7"/>
        <v>150854.050710085</v>
      </c>
    </row>
    <row r="10" s="1" customFormat="1" customHeight="1" spans="1:42">
      <c r="A10" s="27"/>
      <c r="B10" s="27"/>
      <c r="C10" s="27"/>
      <c r="D10" s="27"/>
      <c r="E10" s="27"/>
      <c r="F10" s="12">
        <v>1354</v>
      </c>
      <c r="G10" s="12">
        <v>1.728</v>
      </c>
      <c r="H10" s="13">
        <v>1.35</v>
      </c>
      <c r="I10" s="14">
        <v>1.24</v>
      </c>
      <c r="J10" s="15">
        <f t="shared" si="0"/>
        <v>3916.677888</v>
      </c>
      <c r="K10" s="12">
        <v>1</v>
      </c>
      <c r="L10" s="12">
        <v>1354</v>
      </c>
      <c r="M10" s="12">
        <v>0.83</v>
      </c>
      <c r="N10" s="19">
        <f t="shared" si="1"/>
        <v>4.2521824686941</v>
      </c>
      <c r="O10" s="20">
        <v>5936</v>
      </c>
      <c r="P10" s="12">
        <v>0.99</v>
      </c>
      <c r="Q10" s="12">
        <v>3.41</v>
      </c>
      <c r="R10" s="9">
        <f t="shared" si="2"/>
        <v>4.3759</v>
      </c>
      <c r="S10" s="10">
        <v>1.225</v>
      </c>
      <c r="T10" s="20">
        <v>1</v>
      </c>
      <c r="U10" s="22">
        <f t="shared" si="3"/>
        <v>121095.486642564</v>
      </c>
      <c r="V10" s="27"/>
      <c r="W10" s="27"/>
      <c r="X10" s="27"/>
      <c r="Y10" s="27"/>
      <c r="Z10" s="27"/>
      <c r="AA10" s="12">
        <v>1354</v>
      </c>
      <c r="AB10" s="12">
        <v>1.728</v>
      </c>
      <c r="AC10" s="13">
        <v>1.35</v>
      </c>
      <c r="AD10" s="14">
        <v>1.24</v>
      </c>
      <c r="AE10" s="15">
        <f t="shared" si="4"/>
        <v>3916.677888</v>
      </c>
      <c r="AF10" s="12">
        <v>1</v>
      </c>
      <c r="AG10" s="12">
        <v>1354</v>
      </c>
      <c r="AH10" s="12">
        <v>0.83</v>
      </c>
      <c r="AI10" s="19">
        <f t="shared" si="5"/>
        <v>4.2521824686941</v>
      </c>
      <c r="AJ10" s="20">
        <v>5936</v>
      </c>
      <c r="AK10" s="12">
        <v>0.99</v>
      </c>
      <c r="AL10" s="12">
        <v>3.41</v>
      </c>
      <c r="AM10" s="9">
        <f t="shared" si="6"/>
        <v>4.3759</v>
      </c>
      <c r="AN10" s="10">
        <v>1.225</v>
      </c>
      <c r="AO10" s="20">
        <v>1</v>
      </c>
      <c r="AP10" s="22">
        <f t="shared" si="7"/>
        <v>121095.486642564</v>
      </c>
    </row>
    <row r="11" s="1" customFormat="1" customHeight="1" spans="1:42">
      <c r="F11" s="12">
        <v>1354</v>
      </c>
      <c r="G11" s="12">
        <v>1.728</v>
      </c>
      <c r="H11" s="13">
        <v>1.35</v>
      </c>
      <c r="I11" s="14">
        <v>1.24</v>
      </c>
      <c r="J11" s="15">
        <f t="shared" si="0"/>
        <v>3916.677888</v>
      </c>
      <c r="K11" s="12">
        <v>1</v>
      </c>
      <c r="L11" s="12">
        <v>1354</v>
      </c>
      <c r="M11" s="12">
        <v>0.83</v>
      </c>
      <c r="N11" s="19">
        <f t="shared" si="1"/>
        <v>4.2521824686941</v>
      </c>
      <c r="O11" s="20">
        <v>5936</v>
      </c>
      <c r="P11" s="12">
        <v>0.99</v>
      </c>
      <c r="Q11" s="12">
        <v>3.41</v>
      </c>
      <c r="R11" s="9">
        <f t="shared" si="2"/>
        <v>4.3759</v>
      </c>
      <c r="S11" s="10">
        <v>1.225</v>
      </c>
      <c r="T11" s="20">
        <v>1</v>
      </c>
      <c r="U11" s="22">
        <f t="shared" si="3"/>
        <v>121095.486642564</v>
      </c>
      <c r="AA11" s="12">
        <v>1354</v>
      </c>
      <c r="AB11" s="12">
        <v>1.728</v>
      </c>
      <c r="AC11" s="13">
        <v>1.35</v>
      </c>
      <c r="AD11" s="14">
        <v>1.24</v>
      </c>
      <c r="AE11" s="15">
        <f t="shared" si="4"/>
        <v>3916.677888</v>
      </c>
      <c r="AF11" s="12">
        <v>1</v>
      </c>
      <c r="AG11" s="12">
        <v>1354</v>
      </c>
      <c r="AH11" s="12">
        <v>0.83</v>
      </c>
      <c r="AI11" s="19">
        <f t="shared" si="5"/>
        <v>4.2521824686941</v>
      </c>
      <c r="AJ11" s="20">
        <v>5936</v>
      </c>
      <c r="AK11" s="12">
        <v>0.99</v>
      </c>
      <c r="AL11" s="12">
        <v>3.41</v>
      </c>
      <c r="AM11" s="9">
        <f t="shared" si="6"/>
        <v>4.3759</v>
      </c>
      <c r="AN11" s="10">
        <v>1.225</v>
      </c>
      <c r="AO11" s="20">
        <v>1</v>
      </c>
      <c r="AP11" s="22">
        <f t="shared" si="7"/>
        <v>121095.486642564</v>
      </c>
    </row>
    <row r="12" s="1" customFormat="1" customHeight="1" spans="1:42">
      <c r="F12" s="12">
        <v>1354</v>
      </c>
      <c r="G12" s="12">
        <v>2.304</v>
      </c>
      <c r="H12" s="13">
        <v>1.35</v>
      </c>
      <c r="I12" s="14">
        <v>1.24</v>
      </c>
      <c r="J12" s="15">
        <f t="shared" si="0"/>
        <v>5222.237184</v>
      </c>
      <c r="K12" s="12">
        <v>1</v>
      </c>
      <c r="L12" s="12">
        <v>1354</v>
      </c>
      <c r="M12" s="12">
        <v>0.83</v>
      </c>
      <c r="N12" s="19">
        <f t="shared" si="1"/>
        <v>4.2521824686941</v>
      </c>
      <c r="O12" s="20">
        <v>5936</v>
      </c>
      <c r="P12" s="12">
        <v>0.99</v>
      </c>
      <c r="Q12" s="12">
        <v>3.41</v>
      </c>
      <c r="R12" s="9">
        <f t="shared" si="2"/>
        <v>4.3759</v>
      </c>
      <c r="S12" s="10">
        <v>1.225</v>
      </c>
      <c r="T12" s="20">
        <v>1</v>
      </c>
      <c r="U12" s="22">
        <f t="shared" si="3"/>
        <v>150854.050710085</v>
      </c>
      <c r="AA12" s="12">
        <v>1354</v>
      </c>
      <c r="AB12" s="12">
        <v>2.304</v>
      </c>
      <c r="AC12" s="13">
        <v>1.35</v>
      </c>
      <c r="AD12" s="14">
        <v>1.24</v>
      </c>
      <c r="AE12" s="15">
        <f t="shared" si="4"/>
        <v>5222.237184</v>
      </c>
      <c r="AF12" s="12">
        <v>1</v>
      </c>
      <c r="AG12" s="12">
        <v>1354</v>
      </c>
      <c r="AH12" s="12">
        <v>0.83</v>
      </c>
      <c r="AI12" s="19">
        <f t="shared" si="5"/>
        <v>4.2521824686941</v>
      </c>
      <c r="AJ12" s="20">
        <v>5936</v>
      </c>
      <c r="AK12" s="12">
        <v>0.99</v>
      </c>
      <c r="AL12" s="12">
        <v>3.41</v>
      </c>
      <c r="AM12" s="9">
        <f t="shared" si="6"/>
        <v>4.3759</v>
      </c>
      <c r="AN12" s="10">
        <v>1.225</v>
      </c>
      <c r="AO12" s="20">
        <v>1</v>
      </c>
      <c r="AP12" s="22">
        <f t="shared" si="7"/>
        <v>150854.050710085</v>
      </c>
    </row>
    <row r="13" s="1" customFormat="1" customHeight="1" spans="1:42">
      <c r="F13" s="12">
        <v>1354</v>
      </c>
      <c r="G13" s="12">
        <v>1.728</v>
      </c>
      <c r="H13" s="13">
        <v>1.35</v>
      </c>
      <c r="I13" s="14">
        <v>1.24</v>
      </c>
      <c r="J13" s="15">
        <f t="shared" si="0"/>
        <v>3916.677888</v>
      </c>
      <c r="K13" s="12">
        <v>1</v>
      </c>
      <c r="L13" s="12">
        <v>1354</v>
      </c>
      <c r="M13" s="12">
        <v>0.83</v>
      </c>
      <c r="N13" s="19">
        <f t="shared" si="1"/>
        <v>4.2521824686941</v>
      </c>
      <c r="O13" s="20">
        <v>5936</v>
      </c>
      <c r="P13" s="12">
        <v>0.99</v>
      </c>
      <c r="Q13" s="12">
        <v>3.41</v>
      </c>
      <c r="R13" s="9">
        <f t="shared" si="2"/>
        <v>4.3759</v>
      </c>
      <c r="S13" s="10">
        <v>1.225</v>
      </c>
      <c r="T13" s="20">
        <v>1</v>
      </c>
      <c r="U13" s="22">
        <f t="shared" si="3"/>
        <v>121095.486642564</v>
      </c>
      <c r="AA13" s="12">
        <v>1354</v>
      </c>
      <c r="AB13" s="12">
        <v>1.728</v>
      </c>
      <c r="AC13" s="13">
        <v>1.35</v>
      </c>
      <c r="AD13" s="14">
        <v>1.24</v>
      </c>
      <c r="AE13" s="15">
        <f t="shared" si="4"/>
        <v>3916.677888</v>
      </c>
      <c r="AF13" s="12">
        <v>1</v>
      </c>
      <c r="AG13" s="12">
        <v>1354</v>
      </c>
      <c r="AH13" s="12">
        <v>0.83</v>
      </c>
      <c r="AI13" s="19">
        <f t="shared" si="5"/>
        <v>4.2521824686941</v>
      </c>
      <c r="AJ13" s="20">
        <v>5936</v>
      </c>
      <c r="AK13" s="12">
        <v>0.99</v>
      </c>
      <c r="AL13" s="12">
        <v>3.41</v>
      </c>
      <c r="AM13" s="9">
        <f t="shared" si="6"/>
        <v>4.3759</v>
      </c>
      <c r="AN13" s="10">
        <v>1.225</v>
      </c>
      <c r="AO13" s="20">
        <v>1</v>
      </c>
      <c r="AP13" s="22">
        <f t="shared" si="7"/>
        <v>121095.486642564</v>
      </c>
    </row>
    <row r="14" s="1" customFormat="1" customHeight="1" spans="1:42">
      <c r="F14" s="12">
        <v>1354</v>
      </c>
      <c r="G14" s="12">
        <v>1.728</v>
      </c>
      <c r="H14" s="13">
        <v>1.35</v>
      </c>
      <c r="I14" s="14">
        <v>1.24</v>
      </c>
      <c r="J14" s="15">
        <f t="shared" si="0"/>
        <v>3916.677888</v>
      </c>
      <c r="K14" s="12">
        <v>1</v>
      </c>
      <c r="L14" s="12">
        <v>1354</v>
      </c>
      <c r="M14" s="12">
        <v>0.83</v>
      </c>
      <c r="N14" s="19">
        <f t="shared" si="1"/>
        <v>4.2521824686941</v>
      </c>
      <c r="O14" s="20">
        <v>5936</v>
      </c>
      <c r="P14" s="12">
        <v>0.99</v>
      </c>
      <c r="Q14" s="12">
        <v>3.41</v>
      </c>
      <c r="R14" s="9">
        <f t="shared" si="2"/>
        <v>4.3759</v>
      </c>
      <c r="S14" s="10">
        <v>1.225</v>
      </c>
      <c r="T14" s="20">
        <v>1</v>
      </c>
      <c r="U14" s="22">
        <f t="shared" si="3"/>
        <v>121095.486642564</v>
      </c>
      <c r="AA14" s="12">
        <v>1354</v>
      </c>
      <c r="AB14" s="12">
        <v>1.728</v>
      </c>
      <c r="AC14" s="13">
        <v>1.35</v>
      </c>
      <c r="AD14" s="14">
        <v>1.24</v>
      </c>
      <c r="AE14" s="15">
        <f t="shared" si="4"/>
        <v>3916.677888</v>
      </c>
      <c r="AF14" s="12">
        <v>1</v>
      </c>
      <c r="AG14" s="12">
        <v>1354</v>
      </c>
      <c r="AH14" s="12">
        <v>0.83</v>
      </c>
      <c r="AI14" s="19">
        <f t="shared" si="5"/>
        <v>4.2521824686941</v>
      </c>
      <c r="AJ14" s="20">
        <v>5936</v>
      </c>
      <c r="AK14" s="12">
        <v>0.99</v>
      </c>
      <c r="AL14" s="12">
        <v>3.41</v>
      </c>
      <c r="AM14" s="9">
        <f t="shared" si="6"/>
        <v>4.3759</v>
      </c>
      <c r="AN14" s="10">
        <v>1.225</v>
      </c>
      <c r="AO14" s="20">
        <v>1</v>
      </c>
      <c r="AP14" s="22">
        <f t="shared" si="7"/>
        <v>121095.486642564</v>
      </c>
    </row>
    <row r="15" s="1" customFormat="1" customHeight="1" spans="1:42">
      <c r="F15" s="12">
        <v>1354</v>
      </c>
      <c r="G15" s="12">
        <v>2.304</v>
      </c>
      <c r="H15" s="13">
        <v>1.35</v>
      </c>
      <c r="I15" s="14">
        <v>1.24</v>
      </c>
      <c r="J15" s="15">
        <f t="shared" si="0"/>
        <v>5222.237184</v>
      </c>
      <c r="K15" s="12">
        <v>1</v>
      </c>
      <c r="L15" s="12">
        <v>1354</v>
      </c>
      <c r="M15" s="12">
        <v>0.83</v>
      </c>
      <c r="N15" s="19">
        <f t="shared" si="1"/>
        <v>4.2521824686941</v>
      </c>
      <c r="O15" s="20">
        <v>5936</v>
      </c>
      <c r="P15" s="12">
        <v>0.99</v>
      </c>
      <c r="Q15" s="12">
        <v>3.41</v>
      </c>
      <c r="R15" s="9">
        <f t="shared" si="2"/>
        <v>4.3759</v>
      </c>
      <c r="S15" s="10">
        <v>1.225</v>
      </c>
      <c r="T15" s="20">
        <v>1</v>
      </c>
      <c r="U15" s="22">
        <f t="shared" si="3"/>
        <v>150854.050710085</v>
      </c>
      <c r="AA15" s="12">
        <v>1354</v>
      </c>
      <c r="AB15" s="12">
        <v>2.304</v>
      </c>
      <c r="AC15" s="13">
        <v>1.35</v>
      </c>
      <c r="AD15" s="14">
        <v>1.24</v>
      </c>
      <c r="AE15" s="15">
        <f t="shared" si="4"/>
        <v>5222.237184</v>
      </c>
      <c r="AF15" s="12">
        <v>1</v>
      </c>
      <c r="AG15" s="12">
        <v>1354</v>
      </c>
      <c r="AH15" s="12">
        <v>0.83</v>
      </c>
      <c r="AI15" s="19">
        <f t="shared" si="5"/>
        <v>4.2521824686941</v>
      </c>
      <c r="AJ15" s="20">
        <v>5936</v>
      </c>
      <c r="AK15" s="12">
        <v>0.99</v>
      </c>
      <c r="AL15" s="12">
        <v>3.41</v>
      </c>
      <c r="AM15" s="9">
        <f t="shared" si="6"/>
        <v>4.3759</v>
      </c>
      <c r="AN15" s="10">
        <v>1.225</v>
      </c>
      <c r="AO15" s="20">
        <v>1</v>
      </c>
      <c r="AP15" s="22">
        <f t="shared" si="7"/>
        <v>150854.050710085</v>
      </c>
    </row>
    <row r="16" s="1" customFormat="1" customHeight="1" spans="1:42">
      <c r="F16" s="12">
        <v>1354</v>
      </c>
      <c r="G16" s="12">
        <v>1.728</v>
      </c>
      <c r="H16" s="13">
        <v>1.35</v>
      </c>
      <c r="I16" s="14">
        <v>1.24</v>
      </c>
      <c r="J16" s="15">
        <f t="shared" si="0"/>
        <v>3916.677888</v>
      </c>
      <c r="K16" s="12">
        <v>1</v>
      </c>
      <c r="L16" s="12">
        <v>1354</v>
      </c>
      <c r="M16" s="12">
        <v>0.83</v>
      </c>
      <c r="N16" s="19">
        <f t="shared" si="1"/>
        <v>4.2521824686941</v>
      </c>
      <c r="O16" s="20">
        <v>5936</v>
      </c>
      <c r="P16" s="12">
        <v>0.99</v>
      </c>
      <c r="Q16" s="12">
        <v>3.41</v>
      </c>
      <c r="R16" s="9">
        <f t="shared" si="2"/>
        <v>4.3759</v>
      </c>
      <c r="S16" s="10">
        <v>1.225</v>
      </c>
      <c r="T16" s="20">
        <v>1</v>
      </c>
      <c r="U16" s="22">
        <f t="shared" si="3"/>
        <v>121095.486642564</v>
      </c>
      <c r="AA16" s="12">
        <v>1354</v>
      </c>
      <c r="AB16" s="12">
        <v>1.728</v>
      </c>
      <c r="AC16" s="13">
        <v>1.35</v>
      </c>
      <c r="AD16" s="14">
        <v>1.24</v>
      </c>
      <c r="AE16" s="15">
        <f t="shared" si="4"/>
        <v>3916.677888</v>
      </c>
      <c r="AF16" s="12">
        <v>1</v>
      </c>
      <c r="AG16" s="12">
        <v>1354</v>
      </c>
      <c r="AH16" s="12">
        <v>0.83</v>
      </c>
      <c r="AI16" s="19">
        <f t="shared" si="5"/>
        <v>4.2521824686941</v>
      </c>
      <c r="AJ16" s="20">
        <v>5936</v>
      </c>
      <c r="AK16" s="12">
        <v>0.99</v>
      </c>
      <c r="AL16" s="12">
        <v>3.41</v>
      </c>
      <c r="AM16" s="9">
        <f t="shared" si="6"/>
        <v>4.3759</v>
      </c>
      <c r="AN16" s="10">
        <v>1.225</v>
      </c>
      <c r="AO16" s="20">
        <v>1</v>
      </c>
      <c r="AP16" s="22">
        <f t="shared" si="7"/>
        <v>121095.486642564</v>
      </c>
    </row>
    <row r="17" s="1" customFormat="1" customHeight="1" spans="6:42">
      <c r="F17" s="12">
        <v>1354</v>
      </c>
      <c r="G17" s="12">
        <v>1.728</v>
      </c>
      <c r="H17" s="13">
        <v>1.35</v>
      </c>
      <c r="I17" s="14">
        <v>1.24</v>
      </c>
      <c r="J17" s="15">
        <f t="shared" si="0"/>
        <v>3916.677888</v>
      </c>
      <c r="K17" s="12">
        <v>1</v>
      </c>
      <c r="L17" s="12">
        <v>1354</v>
      </c>
      <c r="M17" s="12">
        <v>0.83</v>
      </c>
      <c r="N17" s="19">
        <f t="shared" si="1"/>
        <v>4.2521824686941</v>
      </c>
      <c r="O17" s="20">
        <v>5936</v>
      </c>
      <c r="P17" s="12">
        <v>0.99</v>
      </c>
      <c r="Q17" s="12">
        <v>3.41</v>
      </c>
      <c r="R17" s="9">
        <f t="shared" si="2"/>
        <v>4.3759</v>
      </c>
      <c r="S17" s="10">
        <v>1.225</v>
      </c>
      <c r="T17" s="20">
        <v>1</v>
      </c>
      <c r="U17" s="22">
        <f t="shared" si="3"/>
        <v>121095.486642564</v>
      </c>
      <c r="AA17" s="12">
        <v>1354</v>
      </c>
      <c r="AB17" s="12">
        <v>1.728</v>
      </c>
      <c r="AC17" s="13">
        <v>1.35</v>
      </c>
      <c r="AD17" s="14">
        <v>1.24</v>
      </c>
      <c r="AE17" s="15">
        <f t="shared" si="4"/>
        <v>3916.677888</v>
      </c>
      <c r="AF17" s="12">
        <v>1</v>
      </c>
      <c r="AG17" s="12">
        <v>1354</v>
      </c>
      <c r="AH17" s="12">
        <v>0.83</v>
      </c>
      <c r="AI17" s="19">
        <f t="shared" si="5"/>
        <v>4.2521824686941</v>
      </c>
      <c r="AJ17" s="20">
        <v>5936</v>
      </c>
      <c r="AK17" s="12">
        <v>0.99</v>
      </c>
      <c r="AL17" s="12">
        <v>3.41</v>
      </c>
      <c r="AM17" s="9">
        <f t="shared" si="6"/>
        <v>4.3759</v>
      </c>
      <c r="AN17" s="10">
        <v>1.225</v>
      </c>
      <c r="AO17" s="20">
        <v>1</v>
      </c>
      <c r="AP17" s="22">
        <f t="shared" si="7"/>
        <v>121095.486642564</v>
      </c>
    </row>
    <row r="18" s="1" customFormat="1" customHeight="1" spans="6:42">
      <c r="F18" s="12">
        <v>1354</v>
      </c>
      <c r="G18" s="12">
        <v>2.304</v>
      </c>
      <c r="H18" s="13">
        <v>1.35</v>
      </c>
      <c r="I18" s="14">
        <v>1.24</v>
      </c>
      <c r="J18" s="15">
        <f t="shared" si="0"/>
        <v>5222.237184</v>
      </c>
      <c r="K18" s="12">
        <v>1</v>
      </c>
      <c r="L18" s="12">
        <v>1354</v>
      </c>
      <c r="M18" s="12">
        <v>0.83</v>
      </c>
      <c r="N18" s="19">
        <f t="shared" si="1"/>
        <v>4.2521824686941</v>
      </c>
      <c r="O18" s="20">
        <v>5936</v>
      </c>
      <c r="P18" s="12">
        <v>0.99</v>
      </c>
      <c r="Q18" s="12">
        <v>3.41</v>
      </c>
      <c r="R18" s="9">
        <f t="shared" si="2"/>
        <v>4.3759</v>
      </c>
      <c r="S18" s="10">
        <v>1.225</v>
      </c>
      <c r="T18" s="20">
        <v>1</v>
      </c>
      <c r="U18" s="22">
        <f t="shared" si="3"/>
        <v>150854.050710085</v>
      </c>
      <c r="AA18" s="12">
        <v>1354</v>
      </c>
      <c r="AB18" s="12">
        <v>2.304</v>
      </c>
      <c r="AC18" s="13">
        <v>1.35</v>
      </c>
      <c r="AD18" s="14">
        <v>1.24</v>
      </c>
      <c r="AE18" s="15">
        <f t="shared" si="4"/>
        <v>5222.237184</v>
      </c>
      <c r="AF18" s="12">
        <v>1</v>
      </c>
      <c r="AG18" s="12">
        <v>1354</v>
      </c>
      <c r="AH18" s="12">
        <v>0.83</v>
      </c>
      <c r="AI18" s="19">
        <f t="shared" si="5"/>
        <v>4.2521824686941</v>
      </c>
      <c r="AJ18" s="20">
        <v>5936</v>
      </c>
      <c r="AK18" s="12">
        <v>0.99</v>
      </c>
      <c r="AL18" s="12">
        <v>3.41</v>
      </c>
      <c r="AM18" s="9">
        <f t="shared" si="6"/>
        <v>4.3759</v>
      </c>
      <c r="AN18" s="10">
        <v>1.225</v>
      </c>
      <c r="AO18" s="20">
        <v>1</v>
      </c>
      <c r="AP18" s="22">
        <f t="shared" si="7"/>
        <v>150854.050710085</v>
      </c>
    </row>
    <row r="19" s="1" customFormat="1" customHeight="1" spans="6:42">
      <c r="F19" s="12">
        <v>1354</v>
      </c>
      <c r="G19" s="12">
        <v>1.728</v>
      </c>
      <c r="H19" s="13">
        <v>1.35</v>
      </c>
      <c r="I19" s="14">
        <v>1.24</v>
      </c>
      <c r="J19" s="15">
        <f t="shared" si="0"/>
        <v>3916.677888</v>
      </c>
      <c r="K19" s="12">
        <v>1</v>
      </c>
      <c r="L19" s="12">
        <v>1354</v>
      </c>
      <c r="M19" s="12">
        <v>0.83</v>
      </c>
      <c r="N19" s="19">
        <f t="shared" si="1"/>
        <v>4.2521824686941</v>
      </c>
      <c r="O19" s="20">
        <v>5936</v>
      </c>
      <c r="P19" s="12">
        <v>0.99</v>
      </c>
      <c r="Q19" s="12">
        <v>3.41</v>
      </c>
      <c r="R19" s="9">
        <f t="shared" si="2"/>
        <v>4.3759</v>
      </c>
      <c r="S19" s="10">
        <v>1.225</v>
      </c>
      <c r="T19" s="20">
        <v>1</v>
      </c>
      <c r="U19" s="22">
        <f t="shared" si="3"/>
        <v>121095.486642564</v>
      </c>
      <c r="AA19" s="12">
        <v>1354</v>
      </c>
      <c r="AB19" s="12">
        <v>1.728</v>
      </c>
      <c r="AC19" s="13">
        <v>1.35</v>
      </c>
      <c r="AD19" s="14">
        <v>1.24</v>
      </c>
      <c r="AE19" s="15">
        <f t="shared" si="4"/>
        <v>3916.677888</v>
      </c>
      <c r="AF19" s="12">
        <v>1</v>
      </c>
      <c r="AG19" s="12">
        <v>1354</v>
      </c>
      <c r="AH19" s="12">
        <v>0.83</v>
      </c>
      <c r="AI19" s="19">
        <f t="shared" si="5"/>
        <v>4.2521824686941</v>
      </c>
      <c r="AJ19" s="20">
        <v>5936</v>
      </c>
      <c r="AK19" s="12">
        <v>0.99</v>
      </c>
      <c r="AL19" s="12">
        <v>3.41</v>
      </c>
      <c r="AM19" s="9">
        <f t="shared" si="6"/>
        <v>4.3759</v>
      </c>
      <c r="AN19" s="10">
        <v>1.225</v>
      </c>
      <c r="AO19" s="20">
        <v>1</v>
      </c>
      <c r="AP19" s="22">
        <f t="shared" si="7"/>
        <v>121095.486642564</v>
      </c>
    </row>
    <row r="20" s="1" customFormat="1" customHeight="1" spans="6:42">
      <c r="F20" s="12">
        <v>1354</v>
      </c>
      <c r="G20" s="12">
        <v>1.728</v>
      </c>
      <c r="H20" s="13">
        <v>1.35</v>
      </c>
      <c r="I20" s="14">
        <v>1.24</v>
      </c>
      <c r="J20" s="15">
        <f t="shared" si="0"/>
        <v>3916.677888</v>
      </c>
      <c r="K20" s="12">
        <v>1</v>
      </c>
      <c r="L20" s="12">
        <v>1354</v>
      </c>
      <c r="M20" s="12">
        <v>0.83</v>
      </c>
      <c r="N20" s="19">
        <f t="shared" si="1"/>
        <v>4.2521824686941</v>
      </c>
      <c r="O20" s="20">
        <v>5936</v>
      </c>
      <c r="P20" s="12">
        <v>0.99</v>
      </c>
      <c r="Q20" s="12">
        <v>3.41</v>
      </c>
      <c r="R20" s="9">
        <f t="shared" si="2"/>
        <v>4.3759</v>
      </c>
      <c r="S20" s="10">
        <v>1.225</v>
      </c>
      <c r="T20" s="20">
        <v>1</v>
      </c>
      <c r="U20" s="22">
        <f t="shared" si="3"/>
        <v>121095.486642564</v>
      </c>
      <c r="AA20" s="12">
        <v>1354</v>
      </c>
      <c r="AB20" s="12">
        <v>1.728</v>
      </c>
      <c r="AC20" s="13">
        <v>1.35</v>
      </c>
      <c r="AD20" s="14">
        <v>1.24</v>
      </c>
      <c r="AE20" s="15">
        <f t="shared" si="4"/>
        <v>3916.677888</v>
      </c>
      <c r="AF20" s="12">
        <v>1</v>
      </c>
      <c r="AG20" s="12">
        <v>1354</v>
      </c>
      <c r="AH20" s="12">
        <v>0.83</v>
      </c>
      <c r="AI20" s="19">
        <f t="shared" si="5"/>
        <v>4.2521824686941</v>
      </c>
      <c r="AJ20" s="20">
        <v>5936</v>
      </c>
      <c r="AK20" s="12">
        <v>0.99</v>
      </c>
      <c r="AL20" s="12">
        <v>3.41</v>
      </c>
      <c r="AM20" s="9">
        <f t="shared" si="6"/>
        <v>4.3759</v>
      </c>
      <c r="AN20" s="10">
        <v>1.225</v>
      </c>
      <c r="AO20" s="20">
        <v>1</v>
      </c>
      <c r="AP20" s="22">
        <f t="shared" si="7"/>
        <v>121095.486642564</v>
      </c>
    </row>
    <row r="21" s="1" customFormat="1" customHeight="1" spans="6:42">
      <c r="F21" s="12">
        <v>1354</v>
      </c>
      <c r="G21" s="12">
        <v>2.304</v>
      </c>
      <c r="H21" s="13">
        <v>1.35</v>
      </c>
      <c r="I21" s="14">
        <v>1.24</v>
      </c>
      <c r="J21" s="15">
        <f t="shared" si="0"/>
        <v>5222.237184</v>
      </c>
      <c r="K21" s="12">
        <v>1</v>
      </c>
      <c r="L21" s="12">
        <v>1354</v>
      </c>
      <c r="M21" s="12">
        <v>0.83</v>
      </c>
      <c r="N21" s="19">
        <f t="shared" si="1"/>
        <v>4.2521824686941</v>
      </c>
      <c r="O21" s="20">
        <v>5936</v>
      </c>
      <c r="P21" s="12">
        <v>0.99</v>
      </c>
      <c r="Q21" s="12">
        <v>3.41</v>
      </c>
      <c r="R21" s="9">
        <f t="shared" si="2"/>
        <v>4.3759</v>
      </c>
      <c r="S21" s="10">
        <v>1.225</v>
      </c>
      <c r="T21" s="20">
        <v>1</v>
      </c>
      <c r="U21" s="22">
        <f t="shared" si="3"/>
        <v>150854.050710085</v>
      </c>
      <c r="AA21" s="12">
        <v>1354</v>
      </c>
      <c r="AB21" s="12">
        <v>2.304</v>
      </c>
      <c r="AC21" s="13">
        <v>1.35</v>
      </c>
      <c r="AD21" s="14">
        <v>1.24</v>
      </c>
      <c r="AE21" s="15">
        <f t="shared" si="4"/>
        <v>5222.237184</v>
      </c>
      <c r="AF21" s="12">
        <v>1</v>
      </c>
      <c r="AG21" s="12">
        <v>1354</v>
      </c>
      <c r="AH21" s="12">
        <v>0.83</v>
      </c>
      <c r="AI21" s="19">
        <f t="shared" si="5"/>
        <v>4.2521824686941</v>
      </c>
      <c r="AJ21" s="20">
        <v>5936</v>
      </c>
      <c r="AK21" s="12">
        <v>0.99</v>
      </c>
      <c r="AL21" s="12">
        <v>3.41</v>
      </c>
      <c r="AM21" s="9">
        <f t="shared" si="6"/>
        <v>4.3759</v>
      </c>
      <c r="AN21" s="10">
        <v>1.225</v>
      </c>
      <c r="AO21" s="20">
        <v>1</v>
      </c>
      <c r="AP21" s="22">
        <f t="shared" si="7"/>
        <v>150854.050710085</v>
      </c>
    </row>
    <row r="22" s="1" customFormat="1" customHeight="1" spans="6:42">
      <c r="F22" s="28" t="s">
        <v>1</v>
      </c>
      <c r="G22" s="29"/>
      <c r="H22" s="29"/>
      <c r="I22" s="29"/>
      <c r="J22" s="29"/>
      <c r="K22" s="29"/>
      <c r="L22" s="29"/>
      <c r="M22" s="29"/>
      <c r="N22" s="30">
        <f>SUM(U4:U21)</f>
        <v>2358270.14397128</v>
      </c>
      <c r="O22" s="30"/>
      <c r="P22" s="30"/>
      <c r="Q22" s="30"/>
      <c r="R22" s="30"/>
      <c r="S22" s="30"/>
      <c r="T22" s="30"/>
      <c r="U22" s="30"/>
      <c r="AA22" s="28" t="s">
        <v>1</v>
      </c>
      <c r="AB22" s="29"/>
      <c r="AC22" s="29"/>
      <c r="AD22" s="29"/>
      <c r="AE22" s="29"/>
      <c r="AF22" s="29"/>
      <c r="AG22" s="29"/>
      <c r="AH22" s="29"/>
      <c r="AI22" s="30">
        <f>SUM(AP4:AP21)</f>
        <v>2358270.14397128</v>
      </c>
      <c r="AJ22" s="30"/>
      <c r="AK22" s="30"/>
      <c r="AL22" s="30"/>
      <c r="AM22" s="30"/>
      <c r="AN22" s="30"/>
      <c r="AO22" s="30"/>
      <c r="AP22" s="30"/>
    </row>
    <row r="23" s="1" customFormat="1" customHeight="1" spans="6:42">
      <c r="F23" s="29"/>
      <c r="G23" s="29"/>
      <c r="H23" s="29"/>
      <c r="I23" s="29"/>
      <c r="J23" s="29"/>
      <c r="K23" s="29"/>
      <c r="L23" s="29"/>
      <c r="M23" s="29"/>
      <c r="N23" s="30"/>
      <c r="O23" s="30"/>
      <c r="P23" s="30"/>
      <c r="Q23" s="30"/>
      <c r="R23" s="30"/>
      <c r="S23" s="30"/>
      <c r="T23" s="30"/>
      <c r="U23" s="30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30"/>
      <c r="AL23" s="30"/>
      <c r="AM23" s="30"/>
      <c r="AN23" s="30"/>
      <c r="AO23" s="30"/>
      <c r="AP23" s="30"/>
    </row>
    <row r="24" s="1" customFormat="1" customHeight="1" spans="6:42">
      <c r="F24" s="3" t="s">
        <v>28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AA24" s="3" t="s">
        <v>28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="1" customFormat="1" customHeight="1" spans="6:42">
      <c r="F25" s="4" t="s">
        <v>3</v>
      </c>
      <c r="G25" s="5"/>
      <c r="H25" s="5"/>
      <c r="I25" s="5"/>
      <c r="J25" s="6"/>
      <c r="K25" s="7" t="s">
        <v>4</v>
      </c>
      <c r="L25" s="7"/>
      <c r="M25" s="7"/>
      <c r="N25" s="7"/>
      <c r="O25" s="8" t="s">
        <v>5</v>
      </c>
      <c r="P25" s="9" t="s">
        <v>6</v>
      </c>
      <c r="Q25" s="9"/>
      <c r="R25" s="9"/>
      <c r="S25" s="10" t="s">
        <v>7</v>
      </c>
      <c r="T25" s="8" t="s">
        <v>8</v>
      </c>
      <c r="U25" s="11" t="s">
        <v>9</v>
      </c>
      <c r="AA25" s="4" t="s">
        <v>3</v>
      </c>
      <c r="AB25" s="5"/>
      <c r="AC25" s="5"/>
      <c r="AD25" s="5"/>
      <c r="AE25" s="6"/>
      <c r="AF25" s="7" t="s">
        <v>4</v>
      </c>
      <c r="AG25" s="7"/>
      <c r="AH25" s="7"/>
      <c r="AI25" s="7"/>
      <c r="AJ25" s="8" t="s">
        <v>5</v>
      </c>
      <c r="AK25" s="9" t="s">
        <v>6</v>
      </c>
      <c r="AL25" s="9"/>
      <c r="AM25" s="9"/>
      <c r="AN25" s="10" t="s">
        <v>7</v>
      </c>
      <c r="AO25" s="8" t="s">
        <v>8</v>
      </c>
      <c r="AP25" s="11" t="s">
        <v>9</v>
      </c>
    </row>
    <row r="26" s="1" customFormat="1" customHeight="1" spans="6:42">
      <c r="F26" s="12" t="s">
        <v>29</v>
      </c>
      <c r="G26" s="12" t="s">
        <v>16</v>
      </c>
      <c r="H26" s="13" t="s">
        <v>17</v>
      </c>
      <c r="I26" s="14" t="s">
        <v>18</v>
      </c>
      <c r="J26" s="15" t="s">
        <v>3</v>
      </c>
      <c r="K26" s="12" t="s">
        <v>19</v>
      </c>
      <c r="L26" s="12" t="s">
        <v>15</v>
      </c>
      <c r="M26" s="12" t="s">
        <v>20</v>
      </c>
      <c r="N26" s="7" t="s">
        <v>21</v>
      </c>
      <c r="O26" s="16"/>
      <c r="P26" s="12" t="s">
        <v>22</v>
      </c>
      <c r="Q26" s="12" t="s">
        <v>23</v>
      </c>
      <c r="R26" s="9" t="s">
        <v>24</v>
      </c>
      <c r="S26" s="10" t="s">
        <v>25</v>
      </c>
      <c r="T26" s="16"/>
      <c r="U26" s="17"/>
      <c r="AA26" s="12" t="s">
        <v>29</v>
      </c>
      <c r="AB26" s="12" t="s">
        <v>16</v>
      </c>
      <c r="AC26" s="13" t="s">
        <v>17</v>
      </c>
      <c r="AD26" s="14" t="s">
        <v>18</v>
      </c>
      <c r="AE26" s="15" t="s">
        <v>3</v>
      </c>
      <c r="AF26" s="12" t="s">
        <v>19</v>
      </c>
      <c r="AG26" s="12" t="s">
        <v>15</v>
      </c>
      <c r="AH26" s="12" t="s">
        <v>20</v>
      </c>
      <c r="AI26" s="7" t="s">
        <v>21</v>
      </c>
      <c r="AJ26" s="16"/>
      <c r="AK26" s="12" t="s">
        <v>22</v>
      </c>
      <c r="AL26" s="12" t="s">
        <v>23</v>
      </c>
      <c r="AM26" s="9" t="s">
        <v>24</v>
      </c>
      <c r="AN26" s="10" t="s">
        <v>25</v>
      </c>
      <c r="AO26" s="16"/>
      <c r="AP26" s="17"/>
    </row>
    <row r="27" s="1" customFormat="1" customHeight="1" spans="6:42">
      <c r="F27" s="12">
        <v>37932</v>
      </c>
      <c r="G27" s="12">
        <v>0.0253</v>
      </c>
      <c r="H27" s="13">
        <v>1.35</v>
      </c>
      <c r="I27" s="14">
        <v>1</v>
      </c>
      <c r="J27" s="15">
        <f t="shared" ref="J27:J51" si="8">F27*G27*H27*I27</f>
        <v>1295.56746</v>
      </c>
      <c r="K27" s="12">
        <v>1</v>
      </c>
      <c r="L27" s="12">
        <v>280</v>
      </c>
      <c r="M27" s="12">
        <v>1.43</v>
      </c>
      <c r="N27" s="19">
        <f t="shared" ref="N27:N51" si="9">1+6*L27/(L27+2000)+M27</f>
        <v>3.16684210526316</v>
      </c>
      <c r="O27" s="20">
        <v>5936</v>
      </c>
      <c r="P27" s="12">
        <v>0.97</v>
      </c>
      <c r="Q27" s="12">
        <v>3.04</v>
      </c>
      <c r="R27" s="9">
        <f t="shared" ref="R27:R51" si="10">1+P27*Q27</f>
        <v>3.9488</v>
      </c>
      <c r="S27" s="10">
        <v>1.225</v>
      </c>
      <c r="T27" s="20">
        <v>1</v>
      </c>
      <c r="U27" s="22">
        <f t="shared" ref="U27:U51" si="11">((J27*K27*N27)+O27)*R27*S27*T27</f>
        <v>48560.7650068538</v>
      </c>
      <c r="AA27" s="12">
        <v>40283</v>
      </c>
      <c r="AB27" s="12">
        <v>0.0253</v>
      </c>
      <c r="AC27" s="13">
        <v>1.35</v>
      </c>
      <c r="AD27" s="14">
        <v>1</v>
      </c>
      <c r="AE27" s="15">
        <f t="shared" ref="AE27:AE51" si="12">AA27*AB27*AC27*AD27</f>
        <v>1375.865865</v>
      </c>
      <c r="AF27" s="12">
        <v>1</v>
      </c>
      <c r="AG27" s="12">
        <v>280</v>
      </c>
      <c r="AH27" s="12">
        <v>1.43</v>
      </c>
      <c r="AI27" s="19">
        <f t="shared" ref="AI27:AI51" si="13">1+6*AG27/(AG27+2000)+AH27</f>
        <v>3.16684210526316</v>
      </c>
      <c r="AJ27" s="20">
        <v>5936</v>
      </c>
      <c r="AK27" s="12">
        <v>0.97</v>
      </c>
      <c r="AL27" s="12">
        <v>3.91</v>
      </c>
      <c r="AM27" s="9">
        <f t="shared" ref="AM27:AM51" si="14">1+AK27*AL27</f>
        <v>4.7927</v>
      </c>
      <c r="AN27" s="10">
        <v>1.225</v>
      </c>
      <c r="AO27" s="20">
        <v>1</v>
      </c>
      <c r="AP27" s="22">
        <f t="shared" ref="AP27:AP51" si="15">((AE27*AF27*AI27)+AJ27)*AM27*AN27*AO27</f>
        <v>60431.6752271107</v>
      </c>
    </row>
    <row r="28" s="1" customFormat="1" customHeight="1" spans="6:42">
      <c r="F28" s="12">
        <v>37932</v>
      </c>
      <c r="G28" s="12">
        <v>0.0253</v>
      </c>
      <c r="H28" s="13">
        <v>1.35</v>
      </c>
      <c r="I28" s="14">
        <v>1</v>
      </c>
      <c r="J28" s="15">
        <f t="shared" si="8"/>
        <v>1295.56746</v>
      </c>
      <c r="K28" s="12">
        <v>1</v>
      </c>
      <c r="L28" s="12">
        <v>280</v>
      </c>
      <c r="M28" s="12">
        <v>1.43</v>
      </c>
      <c r="N28" s="19">
        <f t="shared" si="9"/>
        <v>3.16684210526316</v>
      </c>
      <c r="O28" s="20">
        <v>5936</v>
      </c>
      <c r="P28" s="12">
        <v>0.97</v>
      </c>
      <c r="Q28" s="12">
        <v>3.04</v>
      </c>
      <c r="R28" s="9">
        <f t="shared" si="10"/>
        <v>3.9488</v>
      </c>
      <c r="S28" s="10">
        <v>1.225</v>
      </c>
      <c r="T28" s="20">
        <v>1</v>
      </c>
      <c r="U28" s="22">
        <f t="shared" si="11"/>
        <v>48560.7650068538</v>
      </c>
      <c r="AA28" s="12">
        <v>40283</v>
      </c>
      <c r="AB28" s="12">
        <v>0.0253</v>
      </c>
      <c r="AC28" s="13">
        <v>1.35</v>
      </c>
      <c r="AD28" s="14">
        <v>1</v>
      </c>
      <c r="AE28" s="15">
        <f t="shared" si="12"/>
        <v>1375.865865</v>
      </c>
      <c r="AF28" s="12">
        <v>1</v>
      </c>
      <c r="AG28" s="12">
        <v>280</v>
      </c>
      <c r="AH28" s="12">
        <v>1.43</v>
      </c>
      <c r="AI28" s="19">
        <f t="shared" si="13"/>
        <v>3.16684210526316</v>
      </c>
      <c r="AJ28" s="20">
        <v>5936</v>
      </c>
      <c r="AK28" s="12">
        <v>0.97</v>
      </c>
      <c r="AL28" s="12">
        <v>3.91</v>
      </c>
      <c r="AM28" s="9">
        <f t="shared" si="14"/>
        <v>4.7927</v>
      </c>
      <c r="AN28" s="10">
        <v>1.225</v>
      </c>
      <c r="AO28" s="20">
        <v>1</v>
      </c>
      <c r="AP28" s="22">
        <f t="shared" si="15"/>
        <v>60431.6752271107</v>
      </c>
    </row>
    <row r="29" s="1" customFormat="1" customHeight="1" spans="6:42">
      <c r="F29" s="12">
        <v>37932</v>
      </c>
      <c r="G29" s="12">
        <v>0.0253</v>
      </c>
      <c r="H29" s="13">
        <v>1.35</v>
      </c>
      <c r="I29" s="14">
        <v>1</v>
      </c>
      <c r="J29" s="15">
        <f t="shared" si="8"/>
        <v>1295.56746</v>
      </c>
      <c r="K29" s="12">
        <v>1</v>
      </c>
      <c r="L29" s="12">
        <v>280</v>
      </c>
      <c r="M29" s="12">
        <v>1.43</v>
      </c>
      <c r="N29" s="19">
        <f t="shared" si="9"/>
        <v>3.16684210526316</v>
      </c>
      <c r="O29" s="20">
        <v>5936</v>
      </c>
      <c r="P29" s="12">
        <v>0.97</v>
      </c>
      <c r="Q29" s="12">
        <v>3.04</v>
      </c>
      <c r="R29" s="9">
        <f t="shared" si="10"/>
        <v>3.9488</v>
      </c>
      <c r="S29" s="10">
        <v>1.225</v>
      </c>
      <c r="T29" s="20">
        <v>1</v>
      </c>
      <c r="U29" s="22">
        <f t="shared" si="11"/>
        <v>48560.7650068538</v>
      </c>
      <c r="AA29" s="12">
        <v>40283</v>
      </c>
      <c r="AB29" s="12">
        <v>0.0253</v>
      </c>
      <c r="AC29" s="13">
        <v>1.35</v>
      </c>
      <c r="AD29" s="14">
        <v>1</v>
      </c>
      <c r="AE29" s="15">
        <f t="shared" si="12"/>
        <v>1375.865865</v>
      </c>
      <c r="AF29" s="12">
        <v>1</v>
      </c>
      <c r="AG29" s="12">
        <v>280</v>
      </c>
      <c r="AH29" s="12">
        <v>1.43</v>
      </c>
      <c r="AI29" s="19">
        <f t="shared" si="13"/>
        <v>3.16684210526316</v>
      </c>
      <c r="AJ29" s="20">
        <v>5936</v>
      </c>
      <c r="AK29" s="12">
        <v>0.97</v>
      </c>
      <c r="AL29" s="12">
        <v>3.91</v>
      </c>
      <c r="AM29" s="9">
        <f t="shared" si="14"/>
        <v>4.7927</v>
      </c>
      <c r="AN29" s="10">
        <v>1.225</v>
      </c>
      <c r="AO29" s="20">
        <v>1</v>
      </c>
      <c r="AP29" s="22">
        <f t="shared" si="15"/>
        <v>60431.6752271107</v>
      </c>
    </row>
    <row r="30" s="1" customFormat="1" customHeight="1" spans="6:42">
      <c r="F30" s="12">
        <v>37932</v>
      </c>
      <c r="G30" s="12">
        <v>0.0253</v>
      </c>
      <c r="H30" s="13">
        <v>1.35</v>
      </c>
      <c r="I30" s="14">
        <v>1</v>
      </c>
      <c r="J30" s="15">
        <f t="shared" si="8"/>
        <v>1295.56746</v>
      </c>
      <c r="K30" s="12">
        <v>1</v>
      </c>
      <c r="L30" s="12">
        <v>280</v>
      </c>
      <c r="M30" s="12">
        <v>1.43</v>
      </c>
      <c r="N30" s="19">
        <f t="shared" si="9"/>
        <v>3.16684210526316</v>
      </c>
      <c r="O30" s="20">
        <v>5936</v>
      </c>
      <c r="P30" s="12">
        <v>0.97</v>
      </c>
      <c r="Q30" s="12">
        <v>3.04</v>
      </c>
      <c r="R30" s="9">
        <f t="shared" si="10"/>
        <v>3.9488</v>
      </c>
      <c r="S30" s="10">
        <v>1.225</v>
      </c>
      <c r="T30" s="20">
        <v>1</v>
      </c>
      <c r="U30" s="22">
        <f t="shared" si="11"/>
        <v>48560.7650068538</v>
      </c>
      <c r="AA30" s="12">
        <v>40283</v>
      </c>
      <c r="AB30" s="12">
        <v>0.0253</v>
      </c>
      <c r="AC30" s="13">
        <v>1.35</v>
      </c>
      <c r="AD30" s="14">
        <v>1</v>
      </c>
      <c r="AE30" s="15">
        <f t="shared" si="12"/>
        <v>1375.865865</v>
      </c>
      <c r="AF30" s="12">
        <v>1</v>
      </c>
      <c r="AG30" s="12">
        <v>280</v>
      </c>
      <c r="AH30" s="12">
        <v>1.43</v>
      </c>
      <c r="AI30" s="19">
        <f t="shared" si="13"/>
        <v>3.16684210526316</v>
      </c>
      <c r="AJ30" s="20">
        <v>5936</v>
      </c>
      <c r="AK30" s="12">
        <v>0.97</v>
      </c>
      <c r="AL30" s="12">
        <v>3.91</v>
      </c>
      <c r="AM30" s="9">
        <f t="shared" si="14"/>
        <v>4.7927</v>
      </c>
      <c r="AN30" s="10">
        <v>1.225</v>
      </c>
      <c r="AO30" s="20">
        <v>1</v>
      </c>
      <c r="AP30" s="22">
        <f t="shared" si="15"/>
        <v>60431.6752271107</v>
      </c>
    </row>
    <row r="31" s="1" customFormat="1" customHeight="1" spans="6:42">
      <c r="F31" s="12">
        <v>37932</v>
      </c>
      <c r="G31" s="12">
        <v>0.0253</v>
      </c>
      <c r="H31" s="13">
        <v>1.35</v>
      </c>
      <c r="I31" s="14">
        <v>1</v>
      </c>
      <c r="J31" s="15">
        <f t="shared" si="8"/>
        <v>1295.56746</v>
      </c>
      <c r="K31" s="12">
        <v>1</v>
      </c>
      <c r="L31" s="12">
        <v>280</v>
      </c>
      <c r="M31" s="12">
        <v>1.43</v>
      </c>
      <c r="N31" s="19">
        <f t="shared" si="9"/>
        <v>3.16684210526316</v>
      </c>
      <c r="O31" s="20">
        <v>5936</v>
      </c>
      <c r="P31" s="12">
        <v>0.97</v>
      </c>
      <c r="Q31" s="12">
        <v>3.04</v>
      </c>
      <c r="R31" s="9">
        <f t="shared" si="10"/>
        <v>3.9488</v>
      </c>
      <c r="S31" s="10">
        <v>1.225</v>
      </c>
      <c r="T31" s="20">
        <v>1</v>
      </c>
      <c r="U31" s="22">
        <f t="shared" si="11"/>
        <v>48560.7650068538</v>
      </c>
      <c r="AA31" s="12">
        <v>40283</v>
      </c>
      <c r="AB31" s="12">
        <v>0.0253</v>
      </c>
      <c r="AC31" s="13">
        <v>1.35</v>
      </c>
      <c r="AD31" s="14">
        <v>1</v>
      </c>
      <c r="AE31" s="15">
        <f t="shared" si="12"/>
        <v>1375.865865</v>
      </c>
      <c r="AF31" s="12">
        <v>1</v>
      </c>
      <c r="AG31" s="12">
        <v>280</v>
      </c>
      <c r="AH31" s="12">
        <v>1.43</v>
      </c>
      <c r="AI31" s="19">
        <f t="shared" si="13"/>
        <v>3.16684210526316</v>
      </c>
      <c r="AJ31" s="20">
        <v>5936</v>
      </c>
      <c r="AK31" s="12">
        <v>0.97</v>
      </c>
      <c r="AL31" s="12">
        <v>3.91</v>
      </c>
      <c r="AM31" s="9">
        <f t="shared" si="14"/>
        <v>4.7927</v>
      </c>
      <c r="AN31" s="10">
        <v>1.225</v>
      </c>
      <c r="AO31" s="20">
        <v>1</v>
      </c>
      <c r="AP31" s="22">
        <f t="shared" si="15"/>
        <v>60431.6752271107</v>
      </c>
    </row>
    <row r="32" s="1" customFormat="1" customHeight="1" spans="6:42">
      <c r="F32" s="12">
        <v>37932</v>
      </c>
      <c r="G32" s="12">
        <v>0.0253</v>
      </c>
      <c r="H32" s="13">
        <v>1.35</v>
      </c>
      <c r="I32" s="14">
        <v>1</v>
      </c>
      <c r="J32" s="15">
        <f t="shared" si="8"/>
        <v>1295.56746</v>
      </c>
      <c r="K32" s="12">
        <v>1</v>
      </c>
      <c r="L32" s="12">
        <v>280</v>
      </c>
      <c r="M32" s="12">
        <v>1.43</v>
      </c>
      <c r="N32" s="19">
        <f t="shared" si="9"/>
        <v>3.16684210526316</v>
      </c>
      <c r="O32" s="20">
        <v>5936</v>
      </c>
      <c r="P32" s="12">
        <v>0.97</v>
      </c>
      <c r="Q32" s="12">
        <v>3.04</v>
      </c>
      <c r="R32" s="9">
        <f t="shared" si="10"/>
        <v>3.9488</v>
      </c>
      <c r="S32" s="10">
        <v>1.225</v>
      </c>
      <c r="T32" s="20">
        <v>1</v>
      </c>
      <c r="U32" s="22">
        <f t="shared" si="11"/>
        <v>48560.7650068538</v>
      </c>
      <c r="AA32" s="12">
        <v>40283</v>
      </c>
      <c r="AB32" s="12">
        <v>0.0253</v>
      </c>
      <c r="AC32" s="13">
        <v>1.35</v>
      </c>
      <c r="AD32" s="14">
        <v>1</v>
      </c>
      <c r="AE32" s="15">
        <f t="shared" si="12"/>
        <v>1375.865865</v>
      </c>
      <c r="AF32" s="12">
        <v>1</v>
      </c>
      <c r="AG32" s="12">
        <v>280</v>
      </c>
      <c r="AH32" s="12">
        <v>1.43</v>
      </c>
      <c r="AI32" s="19">
        <f t="shared" si="13"/>
        <v>3.16684210526316</v>
      </c>
      <c r="AJ32" s="20">
        <v>5936</v>
      </c>
      <c r="AK32" s="12">
        <v>0.97</v>
      </c>
      <c r="AL32" s="12">
        <v>3.91</v>
      </c>
      <c r="AM32" s="9">
        <f t="shared" si="14"/>
        <v>4.7927</v>
      </c>
      <c r="AN32" s="10">
        <v>1.225</v>
      </c>
      <c r="AO32" s="20">
        <v>1</v>
      </c>
      <c r="AP32" s="22">
        <f t="shared" si="15"/>
        <v>60431.6752271107</v>
      </c>
    </row>
    <row r="33" s="1" customFormat="1" customHeight="1" spans="6:42">
      <c r="F33" s="12">
        <v>37932</v>
      </c>
      <c r="G33" s="12">
        <v>0.0253</v>
      </c>
      <c r="H33" s="13">
        <v>1.35</v>
      </c>
      <c r="I33" s="14">
        <v>1</v>
      </c>
      <c r="J33" s="15">
        <f t="shared" si="8"/>
        <v>1295.56746</v>
      </c>
      <c r="K33" s="12">
        <v>1</v>
      </c>
      <c r="L33" s="12">
        <v>280</v>
      </c>
      <c r="M33" s="12">
        <v>1.43</v>
      </c>
      <c r="N33" s="19">
        <f t="shared" si="9"/>
        <v>3.16684210526316</v>
      </c>
      <c r="O33" s="20">
        <v>5936</v>
      </c>
      <c r="P33" s="12">
        <v>0.97</v>
      </c>
      <c r="Q33" s="12">
        <v>3.04</v>
      </c>
      <c r="R33" s="9">
        <f t="shared" si="10"/>
        <v>3.9488</v>
      </c>
      <c r="S33" s="10">
        <v>1.225</v>
      </c>
      <c r="T33" s="20">
        <v>1</v>
      </c>
      <c r="U33" s="22">
        <f t="shared" si="11"/>
        <v>48560.7650068538</v>
      </c>
      <c r="AA33" s="12">
        <v>40283</v>
      </c>
      <c r="AB33" s="12">
        <v>0.0253</v>
      </c>
      <c r="AC33" s="13">
        <v>1.35</v>
      </c>
      <c r="AD33" s="14">
        <v>1</v>
      </c>
      <c r="AE33" s="15">
        <f t="shared" si="12"/>
        <v>1375.865865</v>
      </c>
      <c r="AF33" s="12">
        <v>1</v>
      </c>
      <c r="AG33" s="12">
        <v>280</v>
      </c>
      <c r="AH33" s="12">
        <v>1.43</v>
      </c>
      <c r="AI33" s="19">
        <f t="shared" si="13"/>
        <v>3.16684210526316</v>
      </c>
      <c r="AJ33" s="20">
        <v>5936</v>
      </c>
      <c r="AK33" s="12">
        <v>0.97</v>
      </c>
      <c r="AL33" s="12">
        <v>3.91</v>
      </c>
      <c r="AM33" s="9">
        <f t="shared" si="14"/>
        <v>4.7927</v>
      </c>
      <c r="AN33" s="10">
        <v>1.225</v>
      </c>
      <c r="AO33" s="20">
        <v>1</v>
      </c>
      <c r="AP33" s="22">
        <f t="shared" si="15"/>
        <v>60431.6752271107</v>
      </c>
    </row>
    <row r="34" s="1" customFormat="1" customHeight="1" spans="6:42">
      <c r="F34" s="12">
        <v>37932</v>
      </c>
      <c r="G34" s="12">
        <v>0.0253</v>
      </c>
      <c r="H34" s="13">
        <v>1.35</v>
      </c>
      <c r="I34" s="14">
        <v>1</v>
      </c>
      <c r="J34" s="15">
        <f t="shared" si="8"/>
        <v>1295.56746</v>
      </c>
      <c r="K34" s="12">
        <v>1</v>
      </c>
      <c r="L34" s="12">
        <v>280</v>
      </c>
      <c r="M34" s="12">
        <v>1.43</v>
      </c>
      <c r="N34" s="19">
        <f t="shared" si="9"/>
        <v>3.16684210526316</v>
      </c>
      <c r="O34" s="20">
        <v>5936</v>
      </c>
      <c r="P34" s="12">
        <v>0.97</v>
      </c>
      <c r="Q34" s="12">
        <v>3.04</v>
      </c>
      <c r="R34" s="9">
        <f t="shared" si="10"/>
        <v>3.9488</v>
      </c>
      <c r="S34" s="10">
        <v>1.225</v>
      </c>
      <c r="T34" s="20">
        <v>1</v>
      </c>
      <c r="U34" s="22">
        <f t="shared" si="11"/>
        <v>48560.7650068538</v>
      </c>
      <c r="AA34" s="12">
        <v>40283</v>
      </c>
      <c r="AB34" s="12">
        <v>0.0253</v>
      </c>
      <c r="AC34" s="13">
        <v>1.35</v>
      </c>
      <c r="AD34" s="14">
        <v>1</v>
      </c>
      <c r="AE34" s="15">
        <f t="shared" si="12"/>
        <v>1375.865865</v>
      </c>
      <c r="AF34" s="12">
        <v>1</v>
      </c>
      <c r="AG34" s="12">
        <v>280</v>
      </c>
      <c r="AH34" s="12">
        <v>1.43</v>
      </c>
      <c r="AI34" s="19">
        <f t="shared" si="13"/>
        <v>3.16684210526316</v>
      </c>
      <c r="AJ34" s="20">
        <v>5936</v>
      </c>
      <c r="AK34" s="12">
        <v>0.97</v>
      </c>
      <c r="AL34" s="12">
        <v>3.91</v>
      </c>
      <c r="AM34" s="9">
        <f t="shared" si="14"/>
        <v>4.7927</v>
      </c>
      <c r="AN34" s="10">
        <v>1.225</v>
      </c>
      <c r="AO34" s="20">
        <v>1</v>
      </c>
      <c r="AP34" s="22">
        <f t="shared" si="15"/>
        <v>60431.6752271107</v>
      </c>
    </row>
    <row r="35" s="1" customFormat="1" customHeight="1" spans="6:42">
      <c r="F35" s="12">
        <v>37932</v>
      </c>
      <c r="G35" s="12">
        <v>0.0253</v>
      </c>
      <c r="H35" s="13">
        <v>1.35</v>
      </c>
      <c r="I35" s="14">
        <v>1</v>
      </c>
      <c r="J35" s="15">
        <f t="shared" si="8"/>
        <v>1295.56746</v>
      </c>
      <c r="K35" s="12">
        <v>1</v>
      </c>
      <c r="L35" s="12">
        <v>280</v>
      </c>
      <c r="M35" s="12">
        <v>1.43</v>
      </c>
      <c r="N35" s="19">
        <f t="shared" si="9"/>
        <v>3.16684210526316</v>
      </c>
      <c r="O35" s="20">
        <v>5936</v>
      </c>
      <c r="P35" s="12">
        <v>0.97</v>
      </c>
      <c r="Q35" s="12">
        <v>3.04</v>
      </c>
      <c r="R35" s="9">
        <f t="shared" si="10"/>
        <v>3.9488</v>
      </c>
      <c r="S35" s="10">
        <v>1.225</v>
      </c>
      <c r="T35" s="20">
        <v>1</v>
      </c>
      <c r="U35" s="22">
        <f t="shared" si="11"/>
        <v>48560.7650068538</v>
      </c>
      <c r="AA35" s="12">
        <v>40283</v>
      </c>
      <c r="AB35" s="12">
        <v>0.0253</v>
      </c>
      <c r="AC35" s="13">
        <v>1.35</v>
      </c>
      <c r="AD35" s="14">
        <v>1</v>
      </c>
      <c r="AE35" s="15">
        <f t="shared" si="12"/>
        <v>1375.865865</v>
      </c>
      <c r="AF35" s="12">
        <v>1</v>
      </c>
      <c r="AG35" s="12">
        <v>280</v>
      </c>
      <c r="AH35" s="12">
        <v>1.43</v>
      </c>
      <c r="AI35" s="19">
        <f t="shared" si="13"/>
        <v>3.16684210526316</v>
      </c>
      <c r="AJ35" s="20">
        <v>5936</v>
      </c>
      <c r="AK35" s="12">
        <v>0.97</v>
      </c>
      <c r="AL35" s="12">
        <v>3.91</v>
      </c>
      <c r="AM35" s="9">
        <f t="shared" si="14"/>
        <v>4.7927</v>
      </c>
      <c r="AN35" s="10">
        <v>1.225</v>
      </c>
      <c r="AO35" s="20">
        <v>1</v>
      </c>
      <c r="AP35" s="22">
        <f t="shared" si="15"/>
        <v>60431.6752271107</v>
      </c>
    </row>
    <row r="36" s="1" customFormat="1" customHeight="1" spans="6:42">
      <c r="F36" s="12">
        <v>37932</v>
      </c>
      <c r="G36" s="12">
        <v>0.0253</v>
      </c>
      <c r="H36" s="13">
        <v>1.35</v>
      </c>
      <c r="I36" s="14">
        <v>1</v>
      </c>
      <c r="J36" s="15">
        <f t="shared" si="8"/>
        <v>1295.56746</v>
      </c>
      <c r="K36" s="12">
        <v>1</v>
      </c>
      <c r="L36" s="12">
        <v>280</v>
      </c>
      <c r="M36" s="12">
        <v>1.43</v>
      </c>
      <c r="N36" s="19">
        <f t="shared" si="9"/>
        <v>3.16684210526316</v>
      </c>
      <c r="O36" s="20">
        <v>5936</v>
      </c>
      <c r="P36" s="12">
        <v>0.97</v>
      </c>
      <c r="Q36" s="12">
        <v>3.04</v>
      </c>
      <c r="R36" s="9">
        <f t="shared" si="10"/>
        <v>3.9488</v>
      </c>
      <c r="S36" s="10">
        <v>1.225</v>
      </c>
      <c r="T36" s="20">
        <v>1</v>
      </c>
      <c r="U36" s="22">
        <f t="shared" si="11"/>
        <v>48560.7650068538</v>
      </c>
      <c r="AA36" s="12">
        <v>40283</v>
      </c>
      <c r="AB36" s="12">
        <v>0.0253</v>
      </c>
      <c r="AC36" s="13">
        <v>1.35</v>
      </c>
      <c r="AD36" s="14">
        <v>1</v>
      </c>
      <c r="AE36" s="15">
        <f t="shared" si="12"/>
        <v>1375.865865</v>
      </c>
      <c r="AF36" s="12">
        <v>1</v>
      </c>
      <c r="AG36" s="12">
        <v>280</v>
      </c>
      <c r="AH36" s="12">
        <v>1.43</v>
      </c>
      <c r="AI36" s="19">
        <f t="shared" si="13"/>
        <v>3.16684210526316</v>
      </c>
      <c r="AJ36" s="20">
        <v>5936</v>
      </c>
      <c r="AK36" s="12">
        <v>0.97</v>
      </c>
      <c r="AL36" s="12">
        <v>3.91</v>
      </c>
      <c r="AM36" s="9">
        <f t="shared" si="14"/>
        <v>4.7927</v>
      </c>
      <c r="AN36" s="10">
        <v>1.225</v>
      </c>
      <c r="AO36" s="20">
        <v>1</v>
      </c>
      <c r="AP36" s="22">
        <f t="shared" si="15"/>
        <v>60431.6752271107</v>
      </c>
    </row>
    <row r="37" s="1" customFormat="1" customHeight="1" spans="6:42">
      <c r="F37" s="12">
        <v>37932</v>
      </c>
      <c r="G37" s="12">
        <v>0.0253</v>
      </c>
      <c r="H37" s="13">
        <v>1.35</v>
      </c>
      <c r="I37" s="14">
        <v>1</v>
      </c>
      <c r="J37" s="15">
        <f t="shared" si="8"/>
        <v>1295.56746</v>
      </c>
      <c r="K37" s="12">
        <v>1</v>
      </c>
      <c r="L37" s="12">
        <v>280</v>
      </c>
      <c r="M37" s="12">
        <v>1.43</v>
      </c>
      <c r="N37" s="19">
        <f t="shared" si="9"/>
        <v>3.16684210526316</v>
      </c>
      <c r="O37" s="20">
        <v>5936</v>
      </c>
      <c r="P37" s="12">
        <v>0.97</v>
      </c>
      <c r="Q37" s="12">
        <v>3.04</v>
      </c>
      <c r="R37" s="9">
        <f t="shared" si="10"/>
        <v>3.9488</v>
      </c>
      <c r="S37" s="10">
        <v>1.225</v>
      </c>
      <c r="T37" s="20">
        <v>1</v>
      </c>
      <c r="U37" s="22">
        <f t="shared" si="11"/>
        <v>48560.7650068538</v>
      </c>
      <c r="AA37" s="12">
        <v>40283</v>
      </c>
      <c r="AB37" s="12">
        <v>0.0253</v>
      </c>
      <c r="AC37" s="13">
        <v>1.35</v>
      </c>
      <c r="AD37" s="14">
        <v>1</v>
      </c>
      <c r="AE37" s="15">
        <f t="shared" si="12"/>
        <v>1375.865865</v>
      </c>
      <c r="AF37" s="12">
        <v>1</v>
      </c>
      <c r="AG37" s="12">
        <v>280</v>
      </c>
      <c r="AH37" s="12">
        <v>1.43</v>
      </c>
      <c r="AI37" s="19">
        <f t="shared" si="13"/>
        <v>3.16684210526316</v>
      </c>
      <c r="AJ37" s="20">
        <v>5936</v>
      </c>
      <c r="AK37" s="12">
        <v>0.97</v>
      </c>
      <c r="AL37" s="12">
        <v>3.91</v>
      </c>
      <c r="AM37" s="9">
        <f t="shared" si="14"/>
        <v>4.7927</v>
      </c>
      <c r="AN37" s="10">
        <v>1.225</v>
      </c>
      <c r="AO37" s="20">
        <v>1</v>
      </c>
      <c r="AP37" s="22">
        <f t="shared" si="15"/>
        <v>60431.6752271107</v>
      </c>
    </row>
    <row r="38" s="1" customFormat="1" customHeight="1" spans="6:42">
      <c r="F38" s="12">
        <v>37932</v>
      </c>
      <c r="G38" s="12">
        <v>0.0253</v>
      </c>
      <c r="H38" s="13">
        <v>1.35</v>
      </c>
      <c r="I38" s="14">
        <v>1</v>
      </c>
      <c r="J38" s="15">
        <f t="shared" si="8"/>
        <v>1295.56746</v>
      </c>
      <c r="K38" s="12">
        <v>1</v>
      </c>
      <c r="L38" s="12">
        <v>280</v>
      </c>
      <c r="M38" s="12">
        <v>1.43</v>
      </c>
      <c r="N38" s="19">
        <f t="shared" si="9"/>
        <v>3.16684210526316</v>
      </c>
      <c r="O38" s="20">
        <v>5936</v>
      </c>
      <c r="P38" s="12">
        <v>0.97</v>
      </c>
      <c r="Q38" s="12">
        <v>3.04</v>
      </c>
      <c r="R38" s="9">
        <f t="shared" si="10"/>
        <v>3.9488</v>
      </c>
      <c r="S38" s="10">
        <v>1.225</v>
      </c>
      <c r="T38" s="20">
        <v>1</v>
      </c>
      <c r="U38" s="22">
        <f t="shared" si="11"/>
        <v>48560.7650068538</v>
      </c>
      <c r="AA38" s="12">
        <v>40283</v>
      </c>
      <c r="AB38" s="12">
        <v>0.0253</v>
      </c>
      <c r="AC38" s="13">
        <v>1.35</v>
      </c>
      <c r="AD38" s="14">
        <v>1</v>
      </c>
      <c r="AE38" s="15">
        <f t="shared" si="12"/>
        <v>1375.865865</v>
      </c>
      <c r="AF38" s="12">
        <v>1</v>
      </c>
      <c r="AG38" s="12">
        <v>280</v>
      </c>
      <c r="AH38" s="12">
        <v>1.43</v>
      </c>
      <c r="AI38" s="19">
        <f t="shared" si="13"/>
        <v>3.16684210526316</v>
      </c>
      <c r="AJ38" s="20">
        <v>5936</v>
      </c>
      <c r="AK38" s="12">
        <v>0.97</v>
      </c>
      <c r="AL38" s="12">
        <v>3.91</v>
      </c>
      <c r="AM38" s="9">
        <f t="shared" si="14"/>
        <v>4.7927</v>
      </c>
      <c r="AN38" s="10">
        <v>1.225</v>
      </c>
      <c r="AO38" s="20">
        <v>1</v>
      </c>
      <c r="AP38" s="22">
        <f t="shared" si="15"/>
        <v>60431.6752271107</v>
      </c>
    </row>
    <row r="39" s="1" customFormat="1" customHeight="1" spans="6:42">
      <c r="F39" s="12">
        <v>37932</v>
      </c>
      <c r="G39" s="12">
        <v>0.0253</v>
      </c>
      <c r="H39" s="13">
        <v>1.35</v>
      </c>
      <c r="I39" s="14">
        <v>1</v>
      </c>
      <c r="J39" s="15">
        <f t="shared" si="8"/>
        <v>1295.56746</v>
      </c>
      <c r="K39" s="12">
        <v>1</v>
      </c>
      <c r="L39" s="12">
        <v>280</v>
      </c>
      <c r="M39" s="12">
        <v>1.43</v>
      </c>
      <c r="N39" s="19">
        <f t="shared" si="9"/>
        <v>3.16684210526316</v>
      </c>
      <c r="O39" s="20">
        <v>5936</v>
      </c>
      <c r="P39" s="12">
        <v>0.97</v>
      </c>
      <c r="Q39" s="12">
        <v>3.04</v>
      </c>
      <c r="R39" s="9">
        <f t="shared" si="10"/>
        <v>3.9488</v>
      </c>
      <c r="S39" s="10">
        <v>1.225</v>
      </c>
      <c r="T39" s="20">
        <v>1</v>
      </c>
      <c r="U39" s="22">
        <f t="shared" si="11"/>
        <v>48560.7650068538</v>
      </c>
      <c r="AA39" s="12">
        <v>40283</v>
      </c>
      <c r="AB39" s="12">
        <v>0.0253</v>
      </c>
      <c r="AC39" s="13">
        <v>1.35</v>
      </c>
      <c r="AD39" s="14">
        <v>1</v>
      </c>
      <c r="AE39" s="15">
        <f t="shared" si="12"/>
        <v>1375.865865</v>
      </c>
      <c r="AF39" s="12">
        <v>1</v>
      </c>
      <c r="AG39" s="12">
        <v>280</v>
      </c>
      <c r="AH39" s="12">
        <v>1.43</v>
      </c>
      <c r="AI39" s="19">
        <f t="shared" si="13"/>
        <v>3.16684210526316</v>
      </c>
      <c r="AJ39" s="20">
        <v>5936</v>
      </c>
      <c r="AK39" s="12">
        <v>0.97</v>
      </c>
      <c r="AL39" s="12">
        <v>3.91</v>
      </c>
      <c r="AM39" s="9">
        <f t="shared" si="14"/>
        <v>4.7927</v>
      </c>
      <c r="AN39" s="10">
        <v>1.225</v>
      </c>
      <c r="AO39" s="20">
        <v>1</v>
      </c>
      <c r="AP39" s="22">
        <f t="shared" si="15"/>
        <v>60431.6752271107</v>
      </c>
    </row>
    <row r="40" s="1" customFormat="1" customHeight="1" spans="6:42">
      <c r="F40" s="12">
        <v>37932</v>
      </c>
      <c r="G40" s="12">
        <v>0.0253</v>
      </c>
      <c r="H40" s="13">
        <v>1.35</v>
      </c>
      <c r="I40" s="14">
        <v>1</v>
      </c>
      <c r="J40" s="15">
        <f t="shared" si="8"/>
        <v>1295.56746</v>
      </c>
      <c r="K40" s="12">
        <v>1</v>
      </c>
      <c r="L40" s="12">
        <v>280</v>
      </c>
      <c r="M40" s="12">
        <v>1.43</v>
      </c>
      <c r="N40" s="19">
        <f t="shared" si="9"/>
        <v>3.16684210526316</v>
      </c>
      <c r="O40" s="20">
        <v>5936</v>
      </c>
      <c r="P40" s="12">
        <v>0.97</v>
      </c>
      <c r="Q40" s="12">
        <v>3.04</v>
      </c>
      <c r="R40" s="9">
        <f t="shared" si="10"/>
        <v>3.9488</v>
      </c>
      <c r="S40" s="10">
        <v>1.225</v>
      </c>
      <c r="T40" s="20">
        <v>1</v>
      </c>
      <c r="U40" s="22">
        <f t="shared" si="11"/>
        <v>48560.7650068538</v>
      </c>
      <c r="AA40" s="12">
        <v>40283</v>
      </c>
      <c r="AB40" s="12">
        <v>0.0253</v>
      </c>
      <c r="AC40" s="13">
        <v>1.35</v>
      </c>
      <c r="AD40" s="14">
        <v>1</v>
      </c>
      <c r="AE40" s="15">
        <f t="shared" si="12"/>
        <v>1375.865865</v>
      </c>
      <c r="AF40" s="12">
        <v>1</v>
      </c>
      <c r="AG40" s="12">
        <v>280</v>
      </c>
      <c r="AH40" s="12">
        <v>1.43</v>
      </c>
      <c r="AI40" s="19">
        <f t="shared" si="13"/>
        <v>3.16684210526316</v>
      </c>
      <c r="AJ40" s="20">
        <v>5936</v>
      </c>
      <c r="AK40" s="12">
        <v>0.97</v>
      </c>
      <c r="AL40" s="12">
        <v>3.91</v>
      </c>
      <c r="AM40" s="9">
        <f t="shared" si="14"/>
        <v>4.7927</v>
      </c>
      <c r="AN40" s="10">
        <v>1.225</v>
      </c>
      <c r="AO40" s="20">
        <v>1</v>
      </c>
      <c r="AP40" s="22">
        <f t="shared" si="15"/>
        <v>60431.6752271107</v>
      </c>
    </row>
    <row r="41" s="1" customFormat="1" customHeight="1" spans="6:42">
      <c r="F41" s="12">
        <v>37932</v>
      </c>
      <c r="G41" s="12">
        <v>0.0253</v>
      </c>
      <c r="H41" s="13">
        <v>1.35</v>
      </c>
      <c r="I41" s="14">
        <v>1</v>
      </c>
      <c r="J41" s="15">
        <f t="shared" si="8"/>
        <v>1295.56746</v>
      </c>
      <c r="K41" s="12">
        <v>1</v>
      </c>
      <c r="L41" s="12">
        <v>280</v>
      </c>
      <c r="M41" s="12">
        <v>1.43</v>
      </c>
      <c r="N41" s="19">
        <f t="shared" si="9"/>
        <v>3.16684210526316</v>
      </c>
      <c r="O41" s="20">
        <v>5936</v>
      </c>
      <c r="P41" s="12">
        <v>0.97</v>
      </c>
      <c r="Q41" s="12">
        <v>3.04</v>
      </c>
      <c r="R41" s="9">
        <f t="shared" si="10"/>
        <v>3.9488</v>
      </c>
      <c r="S41" s="10">
        <v>1.225</v>
      </c>
      <c r="T41" s="20">
        <v>1</v>
      </c>
      <c r="U41" s="22">
        <f t="shared" si="11"/>
        <v>48560.7650068538</v>
      </c>
      <c r="AA41" s="12">
        <v>40283</v>
      </c>
      <c r="AB41" s="12">
        <v>0.0253</v>
      </c>
      <c r="AC41" s="13">
        <v>1.35</v>
      </c>
      <c r="AD41" s="14">
        <v>1</v>
      </c>
      <c r="AE41" s="15">
        <f t="shared" si="12"/>
        <v>1375.865865</v>
      </c>
      <c r="AF41" s="12">
        <v>1</v>
      </c>
      <c r="AG41" s="12">
        <v>280</v>
      </c>
      <c r="AH41" s="12">
        <v>1.43</v>
      </c>
      <c r="AI41" s="19">
        <f t="shared" si="13"/>
        <v>3.16684210526316</v>
      </c>
      <c r="AJ41" s="20">
        <v>5936</v>
      </c>
      <c r="AK41" s="12">
        <v>0.97</v>
      </c>
      <c r="AL41" s="12">
        <v>3.91</v>
      </c>
      <c r="AM41" s="9">
        <f t="shared" si="14"/>
        <v>4.7927</v>
      </c>
      <c r="AN41" s="10">
        <v>1.225</v>
      </c>
      <c r="AO41" s="20">
        <v>1</v>
      </c>
      <c r="AP41" s="22">
        <f t="shared" si="15"/>
        <v>60431.6752271107</v>
      </c>
    </row>
    <row r="42" s="1" customFormat="1" customHeight="1" spans="6:42">
      <c r="F42" s="12">
        <v>37932</v>
      </c>
      <c r="G42" s="12">
        <v>0</v>
      </c>
      <c r="H42" s="13">
        <v>1.35</v>
      </c>
      <c r="I42" s="14">
        <v>1</v>
      </c>
      <c r="J42" s="15">
        <f t="shared" si="8"/>
        <v>0</v>
      </c>
      <c r="K42" s="12">
        <v>1</v>
      </c>
      <c r="L42" s="12">
        <v>280</v>
      </c>
      <c r="M42" s="12">
        <v>1.43</v>
      </c>
      <c r="N42" s="19">
        <f t="shared" si="9"/>
        <v>3.16684210526316</v>
      </c>
      <c r="O42" s="20">
        <v>0</v>
      </c>
      <c r="P42" s="12">
        <v>0.97</v>
      </c>
      <c r="Q42" s="12">
        <v>3.04</v>
      </c>
      <c r="R42" s="9">
        <f t="shared" si="10"/>
        <v>3.9488</v>
      </c>
      <c r="S42" s="10">
        <v>1.225</v>
      </c>
      <c r="T42" s="20">
        <v>1</v>
      </c>
      <c r="U42" s="22">
        <f t="shared" si="11"/>
        <v>0</v>
      </c>
      <c r="AA42" s="12">
        <v>40283</v>
      </c>
      <c r="AB42" s="12">
        <v>0</v>
      </c>
      <c r="AC42" s="13">
        <v>1.35</v>
      </c>
      <c r="AD42" s="14">
        <v>1</v>
      </c>
      <c r="AE42" s="15">
        <f t="shared" si="12"/>
        <v>0</v>
      </c>
      <c r="AF42" s="12">
        <v>1</v>
      </c>
      <c r="AG42" s="12">
        <v>280</v>
      </c>
      <c r="AH42" s="12">
        <v>1.43</v>
      </c>
      <c r="AI42" s="19">
        <f t="shared" si="13"/>
        <v>3.16684210526316</v>
      </c>
      <c r="AJ42" s="20">
        <v>0</v>
      </c>
      <c r="AK42" s="12">
        <v>0.97</v>
      </c>
      <c r="AL42" s="12">
        <v>3.91</v>
      </c>
      <c r="AM42" s="9">
        <f t="shared" si="14"/>
        <v>4.7927</v>
      </c>
      <c r="AN42" s="10">
        <v>1.225</v>
      </c>
      <c r="AO42" s="20">
        <v>1</v>
      </c>
      <c r="AP42" s="22">
        <f t="shared" si="15"/>
        <v>0</v>
      </c>
    </row>
    <row r="43" s="1" customFormat="1" customHeight="1" spans="6:42">
      <c r="F43" s="12">
        <v>37932</v>
      </c>
      <c r="G43" s="12">
        <v>0</v>
      </c>
      <c r="H43" s="13">
        <v>1.35</v>
      </c>
      <c r="I43" s="14">
        <v>1</v>
      </c>
      <c r="J43" s="15">
        <f t="shared" si="8"/>
        <v>0</v>
      </c>
      <c r="K43" s="12">
        <v>1</v>
      </c>
      <c r="L43" s="12">
        <v>280</v>
      </c>
      <c r="M43" s="12">
        <v>1.43</v>
      </c>
      <c r="N43" s="19">
        <f t="shared" si="9"/>
        <v>3.16684210526316</v>
      </c>
      <c r="O43" s="20">
        <v>0</v>
      </c>
      <c r="P43" s="12">
        <v>0.97</v>
      </c>
      <c r="Q43" s="12">
        <v>3.04</v>
      </c>
      <c r="R43" s="9">
        <f t="shared" si="10"/>
        <v>3.9488</v>
      </c>
      <c r="S43" s="10">
        <v>1.225</v>
      </c>
      <c r="T43" s="20">
        <v>1</v>
      </c>
      <c r="U43" s="22">
        <f t="shared" si="11"/>
        <v>0</v>
      </c>
      <c r="AA43" s="12">
        <v>40283</v>
      </c>
      <c r="AB43" s="12">
        <v>0</v>
      </c>
      <c r="AC43" s="13">
        <v>1.35</v>
      </c>
      <c r="AD43" s="14">
        <v>1</v>
      </c>
      <c r="AE43" s="15">
        <f t="shared" si="12"/>
        <v>0</v>
      </c>
      <c r="AF43" s="12">
        <v>1</v>
      </c>
      <c r="AG43" s="12">
        <v>280</v>
      </c>
      <c r="AH43" s="12">
        <v>1.43</v>
      </c>
      <c r="AI43" s="19">
        <f t="shared" si="13"/>
        <v>3.16684210526316</v>
      </c>
      <c r="AJ43" s="20">
        <v>0</v>
      </c>
      <c r="AK43" s="12">
        <v>0.97</v>
      </c>
      <c r="AL43" s="12">
        <v>3.91</v>
      </c>
      <c r="AM43" s="9">
        <f t="shared" si="14"/>
        <v>4.7927</v>
      </c>
      <c r="AN43" s="10">
        <v>1.225</v>
      </c>
      <c r="AO43" s="20">
        <v>1</v>
      </c>
      <c r="AP43" s="22">
        <f t="shared" si="15"/>
        <v>0</v>
      </c>
    </row>
    <row r="44" s="1" customFormat="1" customHeight="1" spans="6:42">
      <c r="F44" s="12">
        <v>37932</v>
      </c>
      <c r="G44" s="12">
        <v>0</v>
      </c>
      <c r="H44" s="13">
        <v>1.35</v>
      </c>
      <c r="I44" s="14">
        <v>1</v>
      </c>
      <c r="J44" s="15">
        <f t="shared" si="8"/>
        <v>0</v>
      </c>
      <c r="K44" s="12">
        <v>1</v>
      </c>
      <c r="L44" s="12">
        <v>280</v>
      </c>
      <c r="M44" s="12">
        <v>1.43</v>
      </c>
      <c r="N44" s="19">
        <f t="shared" si="9"/>
        <v>3.16684210526316</v>
      </c>
      <c r="O44" s="20">
        <v>0</v>
      </c>
      <c r="P44" s="12">
        <v>0.97</v>
      </c>
      <c r="Q44" s="12">
        <v>3.04</v>
      </c>
      <c r="R44" s="9">
        <f t="shared" si="10"/>
        <v>3.9488</v>
      </c>
      <c r="S44" s="10">
        <v>1.225</v>
      </c>
      <c r="T44" s="20">
        <v>1</v>
      </c>
      <c r="U44" s="22">
        <f t="shared" si="11"/>
        <v>0</v>
      </c>
      <c r="AA44" s="12">
        <v>40283</v>
      </c>
      <c r="AB44" s="12">
        <v>0</v>
      </c>
      <c r="AC44" s="13">
        <v>1.35</v>
      </c>
      <c r="AD44" s="14">
        <v>1</v>
      </c>
      <c r="AE44" s="15">
        <f t="shared" si="12"/>
        <v>0</v>
      </c>
      <c r="AF44" s="12">
        <v>1</v>
      </c>
      <c r="AG44" s="12">
        <v>280</v>
      </c>
      <c r="AH44" s="12">
        <v>1.43</v>
      </c>
      <c r="AI44" s="19">
        <f t="shared" si="13"/>
        <v>3.16684210526316</v>
      </c>
      <c r="AJ44" s="20">
        <v>0</v>
      </c>
      <c r="AK44" s="12">
        <v>0.97</v>
      </c>
      <c r="AL44" s="12">
        <v>3.91</v>
      </c>
      <c r="AM44" s="9">
        <f t="shared" si="14"/>
        <v>4.7927</v>
      </c>
      <c r="AN44" s="10">
        <v>1.225</v>
      </c>
      <c r="AO44" s="20">
        <v>1</v>
      </c>
      <c r="AP44" s="22">
        <f t="shared" si="15"/>
        <v>0</v>
      </c>
    </row>
    <row r="45" s="1" customFormat="1" customHeight="1" spans="6:42">
      <c r="F45" s="12">
        <v>37932</v>
      </c>
      <c r="G45" s="12">
        <v>0</v>
      </c>
      <c r="H45" s="13">
        <v>1.35</v>
      </c>
      <c r="I45" s="14">
        <v>1</v>
      </c>
      <c r="J45" s="15">
        <f t="shared" si="8"/>
        <v>0</v>
      </c>
      <c r="K45" s="12">
        <v>1</v>
      </c>
      <c r="L45" s="12">
        <v>280</v>
      </c>
      <c r="M45" s="12">
        <v>1.43</v>
      </c>
      <c r="N45" s="19">
        <f t="shared" si="9"/>
        <v>3.16684210526316</v>
      </c>
      <c r="O45" s="20">
        <v>0</v>
      </c>
      <c r="P45" s="12">
        <v>0.97</v>
      </c>
      <c r="Q45" s="12">
        <v>3.04</v>
      </c>
      <c r="R45" s="9">
        <f t="shared" si="10"/>
        <v>3.9488</v>
      </c>
      <c r="S45" s="10">
        <v>1.225</v>
      </c>
      <c r="T45" s="20">
        <v>1</v>
      </c>
      <c r="U45" s="22">
        <f t="shared" si="11"/>
        <v>0</v>
      </c>
      <c r="AA45" s="12">
        <v>40283</v>
      </c>
      <c r="AB45" s="12">
        <v>0</v>
      </c>
      <c r="AC45" s="13">
        <v>1.35</v>
      </c>
      <c r="AD45" s="14">
        <v>1</v>
      </c>
      <c r="AE45" s="15">
        <f t="shared" si="12"/>
        <v>0</v>
      </c>
      <c r="AF45" s="12">
        <v>1</v>
      </c>
      <c r="AG45" s="12">
        <v>280</v>
      </c>
      <c r="AH45" s="12">
        <v>1.43</v>
      </c>
      <c r="AI45" s="19">
        <f t="shared" si="13"/>
        <v>3.16684210526316</v>
      </c>
      <c r="AJ45" s="20">
        <v>0</v>
      </c>
      <c r="AK45" s="12">
        <v>0.97</v>
      </c>
      <c r="AL45" s="12">
        <v>3.91</v>
      </c>
      <c r="AM45" s="9">
        <f t="shared" si="14"/>
        <v>4.7927</v>
      </c>
      <c r="AN45" s="10">
        <v>1.225</v>
      </c>
      <c r="AO45" s="20">
        <v>1</v>
      </c>
      <c r="AP45" s="22">
        <f t="shared" si="15"/>
        <v>0</v>
      </c>
    </row>
    <row r="46" s="1" customFormat="1" customHeight="1" spans="6:42">
      <c r="F46" s="12">
        <v>37932</v>
      </c>
      <c r="G46" s="12">
        <v>0</v>
      </c>
      <c r="H46" s="13">
        <v>1.35</v>
      </c>
      <c r="I46" s="14">
        <v>1</v>
      </c>
      <c r="J46" s="15">
        <f t="shared" si="8"/>
        <v>0</v>
      </c>
      <c r="K46" s="12">
        <v>1</v>
      </c>
      <c r="L46" s="12">
        <v>280</v>
      </c>
      <c r="M46" s="12">
        <v>1.43</v>
      </c>
      <c r="N46" s="19">
        <f t="shared" si="9"/>
        <v>3.16684210526316</v>
      </c>
      <c r="O46" s="20">
        <v>0</v>
      </c>
      <c r="P46" s="12">
        <v>0.97</v>
      </c>
      <c r="Q46" s="12">
        <v>3.04</v>
      </c>
      <c r="R46" s="9">
        <f t="shared" si="10"/>
        <v>3.9488</v>
      </c>
      <c r="S46" s="10">
        <v>1.225</v>
      </c>
      <c r="T46" s="20">
        <v>1</v>
      </c>
      <c r="U46" s="22">
        <f t="shared" si="11"/>
        <v>0</v>
      </c>
      <c r="AA46" s="12">
        <v>40283</v>
      </c>
      <c r="AB46" s="12">
        <v>0</v>
      </c>
      <c r="AC46" s="13">
        <v>1.35</v>
      </c>
      <c r="AD46" s="14">
        <v>1</v>
      </c>
      <c r="AE46" s="15">
        <f t="shared" si="12"/>
        <v>0</v>
      </c>
      <c r="AF46" s="12">
        <v>1</v>
      </c>
      <c r="AG46" s="12">
        <v>280</v>
      </c>
      <c r="AH46" s="12">
        <v>1.43</v>
      </c>
      <c r="AI46" s="19">
        <f t="shared" si="13"/>
        <v>3.16684210526316</v>
      </c>
      <c r="AJ46" s="20">
        <v>0</v>
      </c>
      <c r="AK46" s="12">
        <v>0.97</v>
      </c>
      <c r="AL46" s="12">
        <v>3.91</v>
      </c>
      <c r="AM46" s="9">
        <f t="shared" si="14"/>
        <v>4.7927</v>
      </c>
      <c r="AN46" s="10">
        <v>1.225</v>
      </c>
      <c r="AO46" s="20">
        <v>1</v>
      </c>
      <c r="AP46" s="22">
        <f t="shared" si="15"/>
        <v>0</v>
      </c>
    </row>
    <row r="47" s="1" customFormat="1" customHeight="1" spans="6:42">
      <c r="F47" s="12">
        <v>37932</v>
      </c>
      <c r="G47" s="12">
        <v>0</v>
      </c>
      <c r="H47" s="13">
        <v>1.35</v>
      </c>
      <c r="I47" s="14">
        <v>1</v>
      </c>
      <c r="J47" s="15">
        <f t="shared" si="8"/>
        <v>0</v>
      </c>
      <c r="K47" s="12">
        <v>1</v>
      </c>
      <c r="L47" s="12">
        <v>280</v>
      </c>
      <c r="M47" s="12">
        <v>1.43</v>
      </c>
      <c r="N47" s="19">
        <f t="shared" si="9"/>
        <v>3.16684210526316</v>
      </c>
      <c r="O47" s="20">
        <v>0</v>
      </c>
      <c r="P47" s="12">
        <v>0.97</v>
      </c>
      <c r="Q47" s="12">
        <v>3.04</v>
      </c>
      <c r="R47" s="9">
        <f t="shared" si="10"/>
        <v>3.9488</v>
      </c>
      <c r="S47" s="10">
        <v>1.225</v>
      </c>
      <c r="T47" s="20">
        <v>1</v>
      </c>
      <c r="U47" s="22">
        <f t="shared" si="11"/>
        <v>0</v>
      </c>
      <c r="AA47" s="12">
        <v>40283</v>
      </c>
      <c r="AB47" s="12">
        <v>0</v>
      </c>
      <c r="AC47" s="13">
        <v>1.35</v>
      </c>
      <c r="AD47" s="14">
        <v>1</v>
      </c>
      <c r="AE47" s="15">
        <f t="shared" si="12"/>
        <v>0</v>
      </c>
      <c r="AF47" s="12">
        <v>1</v>
      </c>
      <c r="AG47" s="12">
        <v>280</v>
      </c>
      <c r="AH47" s="12">
        <v>1.43</v>
      </c>
      <c r="AI47" s="19">
        <f t="shared" si="13"/>
        <v>3.16684210526316</v>
      </c>
      <c r="AJ47" s="20">
        <v>0</v>
      </c>
      <c r="AK47" s="12">
        <v>0.97</v>
      </c>
      <c r="AL47" s="12">
        <v>3.91</v>
      </c>
      <c r="AM47" s="9">
        <f t="shared" si="14"/>
        <v>4.7927</v>
      </c>
      <c r="AN47" s="10">
        <v>1.225</v>
      </c>
      <c r="AO47" s="20">
        <v>1</v>
      </c>
      <c r="AP47" s="22">
        <f t="shared" si="15"/>
        <v>0</v>
      </c>
    </row>
    <row r="48" s="1" customFormat="1" customHeight="1" spans="6:42">
      <c r="F48" s="12">
        <v>37932</v>
      </c>
      <c r="G48" s="12">
        <v>0</v>
      </c>
      <c r="H48" s="13">
        <v>1.35</v>
      </c>
      <c r="I48" s="14">
        <v>1</v>
      </c>
      <c r="J48" s="15">
        <f t="shared" si="8"/>
        <v>0</v>
      </c>
      <c r="K48" s="12">
        <v>1</v>
      </c>
      <c r="L48" s="12">
        <v>280</v>
      </c>
      <c r="M48" s="12">
        <v>1.43</v>
      </c>
      <c r="N48" s="19">
        <f t="shared" si="9"/>
        <v>3.16684210526316</v>
      </c>
      <c r="O48" s="20">
        <v>0</v>
      </c>
      <c r="P48" s="12">
        <v>0.97</v>
      </c>
      <c r="Q48" s="12">
        <v>3.04</v>
      </c>
      <c r="R48" s="9">
        <f t="shared" si="10"/>
        <v>3.9488</v>
      </c>
      <c r="S48" s="10">
        <v>1.225</v>
      </c>
      <c r="T48" s="20">
        <v>1</v>
      </c>
      <c r="U48" s="22">
        <f t="shared" si="11"/>
        <v>0</v>
      </c>
      <c r="AA48" s="12">
        <v>40283</v>
      </c>
      <c r="AB48" s="12">
        <v>0</v>
      </c>
      <c r="AC48" s="13">
        <v>1.35</v>
      </c>
      <c r="AD48" s="14">
        <v>1</v>
      </c>
      <c r="AE48" s="15">
        <f t="shared" si="12"/>
        <v>0</v>
      </c>
      <c r="AF48" s="12">
        <v>1</v>
      </c>
      <c r="AG48" s="12">
        <v>280</v>
      </c>
      <c r="AH48" s="12">
        <v>1.43</v>
      </c>
      <c r="AI48" s="19">
        <f t="shared" si="13"/>
        <v>3.16684210526316</v>
      </c>
      <c r="AJ48" s="20">
        <v>0</v>
      </c>
      <c r="AK48" s="12">
        <v>0.97</v>
      </c>
      <c r="AL48" s="12">
        <v>3.91</v>
      </c>
      <c r="AM48" s="9">
        <f t="shared" si="14"/>
        <v>4.7927</v>
      </c>
      <c r="AN48" s="10">
        <v>1.225</v>
      </c>
      <c r="AO48" s="20">
        <v>1</v>
      </c>
      <c r="AP48" s="22">
        <f t="shared" si="15"/>
        <v>0</v>
      </c>
    </row>
    <row r="49" s="1" customFormat="1" customHeight="1" spans="6:42">
      <c r="F49" s="12">
        <v>37932</v>
      </c>
      <c r="G49" s="12">
        <v>0</v>
      </c>
      <c r="H49" s="13">
        <v>1.35</v>
      </c>
      <c r="I49" s="14">
        <v>1</v>
      </c>
      <c r="J49" s="15">
        <f t="shared" si="8"/>
        <v>0</v>
      </c>
      <c r="K49" s="12">
        <v>1</v>
      </c>
      <c r="L49" s="12">
        <v>280</v>
      </c>
      <c r="M49" s="12">
        <v>1.43</v>
      </c>
      <c r="N49" s="19">
        <f t="shared" si="9"/>
        <v>3.16684210526316</v>
      </c>
      <c r="O49" s="20">
        <v>0</v>
      </c>
      <c r="P49" s="12">
        <v>0.97</v>
      </c>
      <c r="Q49" s="12">
        <v>3.04</v>
      </c>
      <c r="R49" s="9">
        <f t="shared" si="10"/>
        <v>3.9488</v>
      </c>
      <c r="S49" s="10">
        <v>1.225</v>
      </c>
      <c r="T49" s="20">
        <v>1</v>
      </c>
      <c r="U49" s="22">
        <f t="shared" si="11"/>
        <v>0</v>
      </c>
      <c r="AA49" s="12">
        <v>40283</v>
      </c>
      <c r="AB49" s="12">
        <v>0</v>
      </c>
      <c r="AC49" s="13">
        <v>1.35</v>
      </c>
      <c r="AD49" s="14">
        <v>1</v>
      </c>
      <c r="AE49" s="15">
        <f t="shared" si="12"/>
        <v>0</v>
      </c>
      <c r="AF49" s="12">
        <v>1</v>
      </c>
      <c r="AG49" s="12">
        <v>280</v>
      </c>
      <c r="AH49" s="12">
        <v>1.43</v>
      </c>
      <c r="AI49" s="19">
        <f t="shared" si="13"/>
        <v>3.16684210526316</v>
      </c>
      <c r="AJ49" s="20">
        <v>0</v>
      </c>
      <c r="AK49" s="12">
        <v>0.97</v>
      </c>
      <c r="AL49" s="12">
        <v>3.91</v>
      </c>
      <c r="AM49" s="9">
        <f t="shared" si="14"/>
        <v>4.7927</v>
      </c>
      <c r="AN49" s="10">
        <v>1.225</v>
      </c>
      <c r="AO49" s="20">
        <v>1</v>
      </c>
      <c r="AP49" s="22">
        <f t="shared" si="15"/>
        <v>0</v>
      </c>
    </row>
    <row r="50" s="1" customFormat="1" customHeight="1" spans="6:42">
      <c r="F50" s="12">
        <v>37932</v>
      </c>
      <c r="G50" s="12">
        <v>0</v>
      </c>
      <c r="H50" s="13">
        <v>1.35</v>
      </c>
      <c r="I50" s="14">
        <v>1</v>
      </c>
      <c r="J50" s="15">
        <f t="shared" si="8"/>
        <v>0</v>
      </c>
      <c r="K50" s="12">
        <v>1</v>
      </c>
      <c r="L50" s="12">
        <v>280</v>
      </c>
      <c r="M50" s="12">
        <v>1.43</v>
      </c>
      <c r="N50" s="19">
        <f t="shared" si="9"/>
        <v>3.16684210526316</v>
      </c>
      <c r="O50" s="20">
        <v>0</v>
      </c>
      <c r="P50" s="12">
        <v>0.97</v>
      </c>
      <c r="Q50" s="12">
        <v>3.04</v>
      </c>
      <c r="R50" s="9">
        <f t="shared" si="10"/>
        <v>3.9488</v>
      </c>
      <c r="S50" s="10">
        <v>1.225</v>
      </c>
      <c r="T50" s="20">
        <v>1</v>
      </c>
      <c r="U50" s="22">
        <f t="shared" si="11"/>
        <v>0</v>
      </c>
      <c r="AA50" s="12">
        <v>40283</v>
      </c>
      <c r="AB50" s="12">
        <v>0</v>
      </c>
      <c r="AC50" s="13">
        <v>1.35</v>
      </c>
      <c r="AD50" s="14">
        <v>1</v>
      </c>
      <c r="AE50" s="15">
        <f t="shared" si="12"/>
        <v>0</v>
      </c>
      <c r="AF50" s="12">
        <v>1</v>
      </c>
      <c r="AG50" s="12">
        <v>280</v>
      </c>
      <c r="AH50" s="12">
        <v>1.43</v>
      </c>
      <c r="AI50" s="19">
        <f t="shared" si="13"/>
        <v>3.16684210526316</v>
      </c>
      <c r="AJ50" s="20">
        <v>0</v>
      </c>
      <c r="AK50" s="12">
        <v>0.97</v>
      </c>
      <c r="AL50" s="12">
        <v>3.91</v>
      </c>
      <c r="AM50" s="9">
        <f t="shared" si="14"/>
        <v>4.7927</v>
      </c>
      <c r="AN50" s="10">
        <v>1.225</v>
      </c>
      <c r="AO50" s="20">
        <v>1</v>
      </c>
      <c r="AP50" s="22">
        <f t="shared" si="15"/>
        <v>0</v>
      </c>
    </row>
    <row r="51" s="1" customFormat="1" customHeight="1" spans="6:42">
      <c r="F51" s="12">
        <v>37932</v>
      </c>
      <c r="G51" s="12">
        <v>0</v>
      </c>
      <c r="H51" s="13">
        <v>1.35</v>
      </c>
      <c r="I51" s="14">
        <v>1</v>
      </c>
      <c r="J51" s="15">
        <f t="shared" si="8"/>
        <v>0</v>
      </c>
      <c r="K51" s="12">
        <v>1</v>
      </c>
      <c r="L51" s="12">
        <v>280</v>
      </c>
      <c r="M51" s="12">
        <v>1.43</v>
      </c>
      <c r="N51" s="19">
        <f t="shared" si="9"/>
        <v>3.16684210526316</v>
      </c>
      <c r="O51" s="20">
        <v>0</v>
      </c>
      <c r="P51" s="12">
        <v>0.97</v>
      </c>
      <c r="Q51" s="12">
        <v>3.04</v>
      </c>
      <c r="R51" s="9">
        <f t="shared" si="10"/>
        <v>3.9488</v>
      </c>
      <c r="S51" s="10">
        <v>1.225</v>
      </c>
      <c r="T51" s="20">
        <v>1</v>
      </c>
      <c r="U51" s="22">
        <f t="shared" si="11"/>
        <v>0</v>
      </c>
      <c r="AA51" s="12">
        <v>40283</v>
      </c>
      <c r="AB51" s="12">
        <v>0</v>
      </c>
      <c r="AC51" s="13">
        <v>1.35</v>
      </c>
      <c r="AD51" s="14">
        <v>1</v>
      </c>
      <c r="AE51" s="15">
        <f t="shared" si="12"/>
        <v>0</v>
      </c>
      <c r="AF51" s="12">
        <v>1</v>
      </c>
      <c r="AG51" s="12">
        <v>280</v>
      </c>
      <c r="AH51" s="12">
        <v>1.43</v>
      </c>
      <c r="AI51" s="19">
        <f t="shared" si="13"/>
        <v>3.16684210526316</v>
      </c>
      <c r="AJ51" s="20">
        <v>0</v>
      </c>
      <c r="AK51" s="12">
        <v>0.97</v>
      </c>
      <c r="AL51" s="12">
        <v>3.91</v>
      </c>
      <c r="AM51" s="9">
        <f t="shared" si="14"/>
        <v>4.7927</v>
      </c>
      <c r="AN51" s="10">
        <v>1.225</v>
      </c>
      <c r="AO51" s="20">
        <v>1</v>
      </c>
      <c r="AP51" s="22">
        <f t="shared" si="15"/>
        <v>0</v>
      </c>
    </row>
    <row r="52" s="1" customFormat="1" customHeight="1" spans="6:42">
      <c r="F52" s="28" t="s">
        <v>28</v>
      </c>
      <c r="G52" s="29"/>
      <c r="H52" s="29"/>
      <c r="I52" s="29"/>
      <c r="J52" s="29"/>
      <c r="K52" s="29"/>
      <c r="L52" s="29"/>
      <c r="M52" s="29"/>
      <c r="N52" s="30">
        <f>SUM(U27:U51)</f>
        <v>728411.475102808</v>
      </c>
      <c r="O52" s="30"/>
      <c r="P52" s="30"/>
      <c r="Q52" s="30"/>
      <c r="R52" s="30"/>
      <c r="S52" s="30"/>
      <c r="T52" s="30"/>
      <c r="U52" s="30"/>
      <c r="AA52" s="28" t="s">
        <v>28</v>
      </c>
      <c r="AB52" s="29"/>
      <c r="AC52" s="29"/>
      <c r="AD52" s="29"/>
      <c r="AE52" s="29"/>
      <c r="AF52" s="29"/>
      <c r="AG52" s="29"/>
      <c r="AH52" s="29"/>
      <c r="AI52" s="30">
        <f>SUM(AP27:AP51)</f>
        <v>906475.128406661</v>
      </c>
      <c r="AJ52" s="30"/>
      <c r="AK52" s="30"/>
      <c r="AL52" s="30"/>
      <c r="AM52" s="30"/>
      <c r="AN52" s="30"/>
      <c r="AO52" s="30"/>
      <c r="AP52" s="30"/>
    </row>
    <row r="53" s="1" customFormat="1" customHeight="1" spans="6:42">
      <c r="F53" s="29"/>
      <c r="G53" s="29"/>
      <c r="H53" s="29"/>
      <c r="I53" s="29"/>
      <c r="J53" s="29"/>
      <c r="K53" s="29"/>
      <c r="L53" s="29"/>
      <c r="M53" s="29"/>
      <c r="N53" s="30"/>
      <c r="O53" s="30"/>
      <c r="P53" s="30"/>
      <c r="Q53" s="30"/>
      <c r="R53" s="30"/>
      <c r="S53" s="30"/>
      <c r="T53" s="30"/>
      <c r="U53" s="30"/>
      <c r="AA53" s="29"/>
      <c r="AB53" s="29"/>
      <c r="AC53" s="29"/>
      <c r="AD53" s="29"/>
      <c r="AE53" s="29"/>
      <c r="AF53" s="29"/>
      <c r="AG53" s="29"/>
      <c r="AH53" s="29"/>
      <c r="AI53" s="30"/>
      <c r="AJ53" s="30"/>
      <c r="AK53" s="30"/>
      <c r="AL53" s="30"/>
      <c r="AM53" s="30"/>
      <c r="AN53" s="30"/>
      <c r="AO53" s="30"/>
      <c r="AP53" s="30"/>
    </row>
    <row r="54" s="1" customFormat="1" customHeight="1" spans="6:42"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="1" customFormat="1" customHeight="1" spans="6:42">
      <c r="F55" s="15" t="s">
        <v>3</v>
      </c>
      <c r="G55" s="15"/>
      <c r="H55" s="15"/>
      <c r="I55" s="15"/>
      <c r="J55" s="15"/>
      <c r="K55" s="9" t="s">
        <v>30</v>
      </c>
      <c r="L55" s="9"/>
      <c r="M55" s="9"/>
      <c r="N55" s="9"/>
      <c r="O55" s="10" t="s">
        <v>31</v>
      </c>
      <c r="P55" s="10"/>
      <c r="Q55" s="31" t="s">
        <v>9</v>
      </c>
      <c r="R55"/>
      <c r="S55"/>
      <c r="T55"/>
      <c r="U55"/>
      <c r="AA55" s="15" t="s">
        <v>3</v>
      </c>
      <c r="AB55" s="15"/>
      <c r="AC55" s="15"/>
      <c r="AD55" s="15"/>
      <c r="AE55" s="15"/>
      <c r="AF55" s="9" t="s">
        <v>30</v>
      </c>
      <c r="AG55" s="9"/>
      <c r="AH55" s="9"/>
      <c r="AI55" s="9"/>
      <c r="AJ55" s="10" t="s">
        <v>31</v>
      </c>
      <c r="AK55" s="10"/>
      <c r="AL55" s="31" t="s">
        <v>9</v>
      </c>
      <c r="AM55"/>
      <c r="AN55"/>
      <c r="AO55"/>
      <c r="AP55"/>
    </row>
    <row r="56" s="1" customFormat="1" customHeight="1" spans="6:42">
      <c r="F56" s="12" t="s">
        <v>32</v>
      </c>
      <c r="G56" s="12" t="s">
        <v>15</v>
      </c>
      <c r="H56" s="32" t="s">
        <v>33</v>
      </c>
      <c r="I56" s="33" t="s">
        <v>34</v>
      </c>
      <c r="J56" s="15" t="s">
        <v>3</v>
      </c>
      <c r="K56" s="12" t="s">
        <v>35</v>
      </c>
      <c r="L56" s="12" t="s">
        <v>22</v>
      </c>
      <c r="M56" s="12" t="s">
        <v>23</v>
      </c>
      <c r="N56" s="9" t="s">
        <v>36</v>
      </c>
      <c r="O56" s="12" t="s">
        <v>25</v>
      </c>
      <c r="P56" s="12" t="s">
        <v>37</v>
      </c>
      <c r="Q56" s="31"/>
      <c r="R56"/>
      <c r="S56"/>
      <c r="T56"/>
      <c r="U56"/>
      <c r="AA56" s="12" t="s">
        <v>32</v>
      </c>
      <c r="AB56" s="12" t="s">
        <v>15</v>
      </c>
      <c r="AC56" s="32" t="s">
        <v>33</v>
      </c>
      <c r="AD56" s="33" t="s">
        <v>34</v>
      </c>
      <c r="AE56" s="15" t="s">
        <v>3</v>
      </c>
      <c r="AF56" s="12" t="s">
        <v>35</v>
      </c>
      <c r="AG56" s="12" t="s">
        <v>22</v>
      </c>
      <c r="AH56" s="12" t="s">
        <v>23</v>
      </c>
      <c r="AI56" s="9" t="s">
        <v>36</v>
      </c>
      <c r="AJ56" s="12" t="s">
        <v>25</v>
      </c>
      <c r="AK56" s="12" t="s">
        <v>37</v>
      </c>
      <c r="AL56" s="31"/>
      <c r="AM56"/>
      <c r="AN56"/>
      <c r="AO56"/>
      <c r="AP56"/>
    </row>
    <row r="57" s="1" customFormat="1" customHeight="1" spans="6:42">
      <c r="F57" s="12">
        <v>1197</v>
      </c>
      <c r="G57" s="12">
        <v>1354</v>
      </c>
      <c r="H57" s="32">
        <v>0.444</v>
      </c>
      <c r="I57" s="33">
        <v>0.887</v>
      </c>
      <c r="J57" s="34">
        <f t="shared" ref="J57:J70" si="16">F57*H57+G57*I57</f>
        <v>1732.466</v>
      </c>
      <c r="K57" s="12">
        <v>1</v>
      </c>
      <c r="L57" s="12">
        <v>0.89</v>
      </c>
      <c r="M57" s="12">
        <v>3.21</v>
      </c>
      <c r="N57" s="35">
        <f t="shared" ref="N57:N70" si="17">1+L57*M57</f>
        <v>3.8569</v>
      </c>
      <c r="O57" s="12">
        <v>1.225</v>
      </c>
      <c r="P57" s="12">
        <v>0.5</v>
      </c>
      <c r="Q57" s="36">
        <f t="shared" ref="Q57:Q70" si="18">J57*K57*N57*O57*P57</f>
        <v>4092.6932206825</v>
      </c>
      <c r="R57"/>
      <c r="S57"/>
      <c r="T57"/>
      <c r="U57"/>
      <c r="AA57" s="12">
        <v>1197</v>
      </c>
      <c r="AB57" s="12">
        <v>1354</v>
      </c>
      <c r="AC57" s="32">
        <v>0.444</v>
      </c>
      <c r="AD57" s="33">
        <v>0.887</v>
      </c>
      <c r="AE57" s="34">
        <f t="shared" ref="AE57:AE70" si="19">AA57*AC57+AB57*AD57</f>
        <v>1732.466</v>
      </c>
      <c r="AF57" s="12">
        <v>1</v>
      </c>
      <c r="AG57" s="12">
        <v>0.89</v>
      </c>
      <c r="AH57" s="12">
        <v>3.21</v>
      </c>
      <c r="AI57" s="35">
        <f t="shared" ref="AI57:AI70" si="20">1+AG57*AH57</f>
        <v>3.8569</v>
      </c>
      <c r="AJ57" s="12">
        <v>1.225</v>
      </c>
      <c r="AK57" s="12">
        <v>0.5</v>
      </c>
      <c r="AL57" s="36">
        <f t="shared" ref="AL57:AL70" si="21">AE57*AF57*AI57*AJ57*AK57</f>
        <v>4092.6932206825</v>
      </c>
      <c r="AM57"/>
      <c r="AN57"/>
      <c r="AO57"/>
      <c r="AP57"/>
    </row>
    <row r="58" s="1" customFormat="1" customHeight="1" spans="6:42">
      <c r="F58" s="12">
        <v>1197</v>
      </c>
      <c r="G58" s="12">
        <v>1354</v>
      </c>
      <c r="H58" s="32">
        <v>0.577</v>
      </c>
      <c r="I58" s="33">
        <v>1.153</v>
      </c>
      <c r="J58" s="34">
        <f t="shared" si="16"/>
        <v>2251.831</v>
      </c>
      <c r="K58" s="12">
        <v>1</v>
      </c>
      <c r="L58" s="12">
        <v>0.89</v>
      </c>
      <c r="M58" s="12">
        <v>3.21</v>
      </c>
      <c r="N58" s="35">
        <f t="shared" si="17"/>
        <v>3.8569</v>
      </c>
      <c r="O58" s="12">
        <v>1.225</v>
      </c>
      <c r="P58" s="12">
        <v>0.5</v>
      </c>
      <c r="Q58" s="36">
        <f t="shared" si="18"/>
        <v>5319.61577763875</v>
      </c>
      <c r="R58"/>
      <c r="S58"/>
      <c r="T58"/>
      <c r="U58"/>
      <c r="AA58" s="12">
        <v>1197</v>
      </c>
      <c r="AB58" s="12">
        <v>1354</v>
      </c>
      <c r="AC58" s="32">
        <v>0.577</v>
      </c>
      <c r="AD58" s="33">
        <v>1.153</v>
      </c>
      <c r="AE58" s="34">
        <f t="shared" si="19"/>
        <v>2251.831</v>
      </c>
      <c r="AF58" s="12">
        <v>1</v>
      </c>
      <c r="AG58" s="12">
        <v>0.89</v>
      </c>
      <c r="AH58" s="12">
        <v>3.21</v>
      </c>
      <c r="AI58" s="35">
        <f t="shared" si="20"/>
        <v>3.8569</v>
      </c>
      <c r="AJ58" s="12">
        <v>1.225</v>
      </c>
      <c r="AK58" s="12">
        <v>0.5</v>
      </c>
      <c r="AL58" s="36">
        <f t="shared" si="21"/>
        <v>5319.61577763875</v>
      </c>
      <c r="AM58"/>
      <c r="AN58"/>
      <c r="AO58"/>
      <c r="AP58"/>
    </row>
    <row r="59" s="1" customFormat="1" customHeight="1" spans="6:42">
      <c r="F59" s="12">
        <v>1197</v>
      </c>
      <c r="G59" s="12">
        <v>1354</v>
      </c>
      <c r="H59" s="32">
        <v>0.444</v>
      </c>
      <c r="I59" s="33">
        <v>0.887</v>
      </c>
      <c r="J59" s="34">
        <f t="shared" si="16"/>
        <v>1732.466</v>
      </c>
      <c r="K59" s="12">
        <v>1</v>
      </c>
      <c r="L59" s="12">
        <v>0.89</v>
      </c>
      <c r="M59" s="12">
        <v>3.21</v>
      </c>
      <c r="N59" s="35">
        <f t="shared" si="17"/>
        <v>3.8569</v>
      </c>
      <c r="O59" s="12">
        <v>1.225</v>
      </c>
      <c r="P59" s="12">
        <v>0.5</v>
      </c>
      <c r="Q59" s="36">
        <f t="shared" si="18"/>
        <v>4092.6932206825</v>
      </c>
      <c r="R59"/>
      <c r="S59"/>
      <c r="T59"/>
      <c r="U59"/>
      <c r="AA59" s="12">
        <v>1197</v>
      </c>
      <c r="AB59" s="12">
        <v>1354</v>
      </c>
      <c r="AC59" s="32">
        <v>0.444</v>
      </c>
      <c r="AD59" s="33">
        <v>0.887</v>
      </c>
      <c r="AE59" s="34">
        <f t="shared" si="19"/>
        <v>1732.466</v>
      </c>
      <c r="AF59" s="12">
        <v>1</v>
      </c>
      <c r="AG59" s="12">
        <v>0.89</v>
      </c>
      <c r="AH59" s="12">
        <v>3.21</v>
      </c>
      <c r="AI59" s="35">
        <f t="shared" si="20"/>
        <v>3.8569</v>
      </c>
      <c r="AJ59" s="12">
        <v>1.225</v>
      </c>
      <c r="AK59" s="12">
        <v>0.5</v>
      </c>
      <c r="AL59" s="36">
        <f t="shared" si="21"/>
        <v>4092.6932206825</v>
      </c>
      <c r="AM59"/>
      <c r="AN59"/>
      <c r="AO59"/>
      <c r="AP59"/>
    </row>
    <row r="60" s="1" customFormat="1" customHeight="1" spans="6:42">
      <c r="F60" s="12">
        <v>1197</v>
      </c>
      <c r="G60" s="12">
        <v>1354</v>
      </c>
      <c r="H60" s="32">
        <v>0.577</v>
      </c>
      <c r="I60" s="33">
        <v>1.153</v>
      </c>
      <c r="J60" s="34">
        <f t="shared" si="16"/>
        <v>2251.831</v>
      </c>
      <c r="K60" s="12">
        <v>1</v>
      </c>
      <c r="L60" s="12">
        <v>0.89</v>
      </c>
      <c r="M60" s="12">
        <v>3.21</v>
      </c>
      <c r="N60" s="35">
        <f t="shared" si="17"/>
        <v>3.8569</v>
      </c>
      <c r="O60" s="12">
        <v>1.225</v>
      </c>
      <c r="P60" s="12">
        <v>0.5</v>
      </c>
      <c r="Q60" s="36">
        <f t="shared" si="18"/>
        <v>5319.61577763875</v>
      </c>
      <c r="R60"/>
      <c r="S60"/>
      <c r="T60"/>
      <c r="U60"/>
      <c r="AA60" s="12">
        <v>1197</v>
      </c>
      <c r="AB60" s="12">
        <v>1354</v>
      </c>
      <c r="AC60" s="32">
        <v>0.577</v>
      </c>
      <c r="AD60" s="33">
        <v>1.153</v>
      </c>
      <c r="AE60" s="34">
        <f t="shared" si="19"/>
        <v>2251.831</v>
      </c>
      <c r="AF60" s="12">
        <v>1</v>
      </c>
      <c r="AG60" s="12">
        <v>0.89</v>
      </c>
      <c r="AH60" s="12">
        <v>3.21</v>
      </c>
      <c r="AI60" s="35">
        <f t="shared" si="20"/>
        <v>3.8569</v>
      </c>
      <c r="AJ60" s="12">
        <v>1.225</v>
      </c>
      <c r="AK60" s="12">
        <v>0.5</v>
      </c>
      <c r="AL60" s="36">
        <f t="shared" si="21"/>
        <v>5319.61577763875</v>
      </c>
      <c r="AM60"/>
      <c r="AN60"/>
      <c r="AO60"/>
      <c r="AP60"/>
    </row>
    <row r="61" s="1" customFormat="1" customHeight="1" spans="6:42">
      <c r="F61" s="12">
        <v>1197</v>
      </c>
      <c r="G61" s="12">
        <v>1354</v>
      </c>
      <c r="H61" s="32">
        <v>0.444</v>
      </c>
      <c r="I61" s="33">
        <v>0.887</v>
      </c>
      <c r="J61" s="34">
        <f t="shared" si="16"/>
        <v>1732.466</v>
      </c>
      <c r="K61" s="12">
        <v>1</v>
      </c>
      <c r="L61" s="12">
        <v>0.89</v>
      </c>
      <c r="M61" s="12">
        <v>3.21</v>
      </c>
      <c r="N61" s="35">
        <f t="shared" si="17"/>
        <v>3.8569</v>
      </c>
      <c r="O61" s="12">
        <v>1.225</v>
      </c>
      <c r="P61" s="12">
        <v>0.5</v>
      </c>
      <c r="Q61" s="36">
        <f t="shared" si="18"/>
        <v>4092.6932206825</v>
      </c>
      <c r="R61"/>
      <c r="S61"/>
      <c r="T61"/>
      <c r="U61"/>
      <c r="AA61" s="12">
        <v>1197</v>
      </c>
      <c r="AB61" s="12">
        <v>1354</v>
      </c>
      <c r="AC61" s="32">
        <v>0.444</v>
      </c>
      <c r="AD61" s="33">
        <v>0.887</v>
      </c>
      <c r="AE61" s="34">
        <f t="shared" si="19"/>
        <v>1732.466</v>
      </c>
      <c r="AF61" s="12">
        <v>1</v>
      </c>
      <c r="AG61" s="12">
        <v>0.89</v>
      </c>
      <c r="AH61" s="12">
        <v>3.21</v>
      </c>
      <c r="AI61" s="35">
        <f t="shared" si="20"/>
        <v>3.8569</v>
      </c>
      <c r="AJ61" s="12">
        <v>1.225</v>
      </c>
      <c r="AK61" s="12">
        <v>0.5</v>
      </c>
      <c r="AL61" s="36">
        <f t="shared" si="21"/>
        <v>4092.6932206825</v>
      </c>
      <c r="AM61"/>
      <c r="AN61"/>
      <c r="AO61"/>
      <c r="AP61"/>
    </row>
    <row r="62" s="1" customFormat="1" customHeight="1" spans="6:42">
      <c r="F62" s="12">
        <v>1197</v>
      </c>
      <c r="G62" s="12">
        <v>1354</v>
      </c>
      <c r="H62" s="32">
        <v>0.577</v>
      </c>
      <c r="I62" s="33">
        <v>1.153</v>
      </c>
      <c r="J62" s="34">
        <f t="shared" si="16"/>
        <v>2251.831</v>
      </c>
      <c r="K62" s="12">
        <v>1</v>
      </c>
      <c r="L62" s="12">
        <v>0.89</v>
      </c>
      <c r="M62" s="12">
        <v>3.21</v>
      </c>
      <c r="N62" s="35">
        <f t="shared" si="17"/>
        <v>3.8569</v>
      </c>
      <c r="O62" s="12">
        <v>1.225</v>
      </c>
      <c r="P62" s="12">
        <v>0.5</v>
      </c>
      <c r="Q62" s="36">
        <f t="shared" si="18"/>
        <v>5319.61577763875</v>
      </c>
      <c r="R62"/>
      <c r="S62"/>
      <c r="T62"/>
      <c r="U62"/>
      <c r="AA62" s="12">
        <v>1197</v>
      </c>
      <c r="AB62" s="12">
        <v>1354</v>
      </c>
      <c r="AC62" s="32">
        <v>0.577</v>
      </c>
      <c r="AD62" s="33">
        <v>1.153</v>
      </c>
      <c r="AE62" s="34">
        <f t="shared" si="19"/>
        <v>2251.831</v>
      </c>
      <c r="AF62" s="12">
        <v>1</v>
      </c>
      <c r="AG62" s="12">
        <v>0.89</v>
      </c>
      <c r="AH62" s="12">
        <v>3.21</v>
      </c>
      <c r="AI62" s="35">
        <f t="shared" si="20"/>
        <v>3.8569</v>
      </c>
      <c r="AJ62" s="12">
        <v>1.225</v>
      </c>
      <c r="AK62" s="12">
        <v>0.5</v>
      </c>
      <c r="AL62" s="36">
        <f t="shared" si="21"/>
        <v>5319.61577763875</v>
      </c>
      <c r="AM62"/>
      <c r="AN62"/>
      <c r="AO62"/>
      <c r="AP62"/>
    </row>
    <row r="63" s="1" customFormat="1" customHeight="1" spans="6:42">
      <c r="F63" s="12">
        <v>1197</v>
      </c>
      <c r="G63" s="12">
        <v>1354</v>
      </c>
      <c r="H63" s="32">
        <v>0.444</v>
      </c>
      <c r="I63" s="33">
        <v>0.887</v>
      </c>
      <c r="J63" s="34">
        <f t="shared" si="16"/>
        <v>1732.466</v>
      </c>
      <c r="K63" s="12">
        <v>1</v>
      </c>
      <c r="L63" s="12">
        <v>0.89</v>
      </c>
      <c r="M63" s="12">
        <v>3.21</v>
      </c>
      <c r="N63" s="35">
        <f t="shared" si="17"/>
        <v>3.8569</v>
      </c>
      <c r="O63" s="12">
        <v>1.225</v>
      </c>
      <c r="P63" s="12">
        <v>0.5</v>
      </c>
      <c r="Q63" s="36">
        <f t="shared" si="18"/>
        <v>4092.6932206825</v>
      </c>
      <c r="R63"/>
      <c r="S63"/>
      <c r="T63"/>
      <c r="U63"/>
      <c r="AA63" s="12">
        <v>1197</v>
      </c>
      <c r="AB63" s="12">
        <v>1354</v>
      </c>
      <c r="AC63" s="32">
        <v>0.444</v>
      </c>
      <c r="AD63" s="33">
        <v>0.887</v>
      </c>
      <c r="AE63" s="34">
        <f t="shared" si="19"/>
        <v>1732.466</v>
      </c>
      <c r="AF63" s="12">
        <v>1</v>
      </c>
      <c r="AG63" s="12">
        <v>0.89</v>
      </c>
      <c r="AH63" s="12">
        <v>3.21</v>
      </c>
      <c r="AI63" s="35">
        <f t="shared" si="20"/>
        <v>3.8569</v>
      </c>
      <c r="AJ63" s="12">
        <v>1.225</v>
      </c>
      <c r="AK63" s="12">
        <v>0.5</v>
      </c>
      <c r="AL63" s="36">
        <f t="shared" si="21"/>
        <v>4092.6932206825</v>
      </c>
      <c r="AM63"/>
      <c r="AN63"/>
      <c r="AO63"/>
      <c r="AP63"/>
    </row>
    <row r="64" s="1" customFormat="1" customHeight="1" spans="6:42">
      <c r="F64" s="12">
        <v>1197</v>
      </c>
      <c r="G64" s="12">
        <v>1354</v>
      </c>
      <c r="H64" s="32">
        <v>0.577</v>
      </c>
      <c r="I64" s="33">
        <v>1.153</v>
      </c>
      <c r="J64" s="34">
        <f t="shared" si="16"/>
        <v>2251.831</v>
      </c>
      <c r="K64" s="12">
        <v>1</v>
      </c>
      <c r="L64" s="12">
        <v>0.89</v>
      </c>
      <c r="M64" s="12">
        <v>3.21</v>
      </c>
      <c r="N64" s="35">
        <f t="shared" si="17"/>
        <v>3.8569</v>
      </c>
      <c r="O64" s="12">
        <v>1.225</v>
      </c>
      <c r="P64" s="12">
        <v>0.5</v>
      </c>
      <c r="Q64" s="36">
        <f t="shared" si="18"/>
        <v>5319.61577763875</v>
      </c>
      <c r="R64"/>
      <c r="S64"/>
      <c r="T64"/>
      <c r="U64"/>
      <c r="AA64" s="12">
        <v>1197</v>
      </c>
      <c r="AB64" s="12">
        <v>1354</v>
      </c>
      <c r="AC64" s="32">
        <v>0.577</v>
      </c>
      <c r="AD64" s="33">
        <v>1.153</v>
      </c>
      <c r="AE64" s="34">
        <f t="shared" si="19"/>
        <v>2251.831</v>
      </c>
      <c r="AF64" s="12">
        <v>1</v>
      </c>
      <c r="AG64" s="12">
        <v>0.89</v>
      </c>
      <c r="AH64" s="12">
        <v>3.21</v>
      </c>
      <c r="AI64" s="35">
        <f t="shared" si="20"/>
        <v>3.8569</v>
      </c>
      <c r="AJ64" s="12">
        <v>1.225</v>
      </c>
      <c r="AK64" s="12">
        <v>0.5</v>
      </c>
      <c r="AL64" s="36">
        <f t="shared" si="21"/>
        <v>5319.61577763875</v>
      </c>
      <c r="AM64"/>
      <c r="AN64"/>
      <c r="AO64"/>
      <c r="AP64"/>
    </row>
    <row r="65" s="1" customFormat="1" customHeight="1" spans="6:42">
      <c r="F65" s="12">
        <v>1197</v>
      </c>
      <c r="G65" s="12">
        <v>1354</v>
      </c>
      <c r="H65" s="32">
        <v>0.444</v>
      </c>
      <c r="I65" s="33">
        <v>0.887</v>
      </c>
      <c r="J65" s="34">
        <f t="shared" si="16"/>
        <v>1732.466</v>
      </c>
      <c r="K65" s="12">
        <v>1</v>
      </c>
      <c r="L65" s="12">
        <v>0.89</v>
      </c>
      <c r="M65" s="12">
        <v>3.21</v>
      </c>
      <c r="N65" s="35">
        <f t="shared" si="17"/>
        <v>3.8569</v>
      </c>
      <c r="O65" s="12">
        <v>1.225</v>
      </c>
      <c r="P65" s="12">
        <v>0.5</v>
      </c>
      <c r="Q65" s="36">
        <f t="shared" si="18"/>
        <v>4092.6932206825</v>
      </c>
      <c r="R65"/>
      <c r="S65"/>
      <c r="T65"/>
      <c r="U65"/>
      <c r="AA65" s="12">
        <v>1197</v>
      </c>
      <c r="AB65" s="12">
        <v>1354</v>
      </c>
      <c r="AC65" s="32">
        <v>0.444</v>
      </c>
      <c r="AD65" s="33">
        <v>0.887</v>
      </c>
      <c r="AE65" s="34">
        <f t="shared" si="19"/>
        <v>1732.466</v>
      </c>
      <c r="AF65" s="12">
        <v>1</v>
      </c>
      <c r="AG65" s="12">
        <v>0.89</v>
      </c>
      <c r="AH65" s="12">
        <v>3.21</v>
      </c>
      <c r="AI65" s="35">
        <f t="shared" si="20"/>
        <v>3.8569</v>
      </c>
      <c r="AJ65" s="12">
        <v>1.225</v>
      </c>
      <c r="AK65" s="12">
        <v>0.5</v>
      </c>
      <c r="AL65" s="36">
        <f t="shared" si="21"/>
        <v>4092.6932206825</v>
      </c>
      <c r="AM65"/>
      <c r="AN65"/>
      <c r="AO65"/>
      <c r="AP65"/>
    </row>
    <row r="66" s="1" customFormat="1" customHeight="1" spans="6:42">
      <c r="F66" s="12">
        <v>1197</v>
      </c>
      <c r="G66" s="12">
        <v>1354</v>
      </c>
      <c r="H66" s="32">
        <v>0.577</v>
      </c>
      <c r="I66" s="33">
        <v>1.153</v>
      </c>
      <c r="J66" s="34">
        <f t="shared" si="16"/>
        <v>2251.831</v>
      </c>
      <c r="K66" s="12">
        <v>1</v>
      </c>
      <c r="L66" s="12">
        <v>0.89</v>
      </c>
      <c r="M66" s="12">
        <v>3.21</v>
      </c>
      <c r="N66" s="35">
        <f t="shared" si="17"/>
        <v>3.8569</v>
      </c>
      <c r="O66" s="12">
        <v>1.225</v>
      </c>
      <c r="P66" s="12">
        <v>0.5</v>
      </c>
      <c r="Q66" s="36">
        <f t="shared" si="18"/>
        <v>5319.61577763875</v>
      </c>
      <c r="R66"/>
      <c r="S66"/>
      <c r="T66"/>
      <c r="U66"/>
      <c r="AA66" s="12">
        <v>1197</v>
      </c>
      <c r="AB66" s="12">
        <v>1354</v>
      </c>
      <c r="AC66" s="32">
        <v>0.577</v>
      </c>
      <c r="AD66" s="33">
        <v>1.153</v>
      </c>
      <c r="AE66" s="34">
        <f t="shared" si="19"/>
        <v>2251.831</v>
      </c>
      <c r="AF66" s="12">
        <v>1</v>
      </c>
      <c r="AG66" s="12">
        <v>0.89</v>
      </c>
      <c r="AH66" s="12">
        <v>3.21</v>
      </c>
      <c r="AI66" s="35">
        <f t="shared" si="20"/>
        <v>3.8569</v>
      </c>
      <c r="AJ66" s="12">
        <v>1.225</v>
      </c>
      <c r="AK66" s="12">
        <v>0.5</v>
      </c>
      <c r="AL66" s="36">
        <f t="shared" si="21"/>
        <v>5319.61577763875</v>
      </c>
      <c r="AM66"/>
      <c r="AN66"/>
      <c r="AO66"/>
      <c r="AP66"/>
    </row>
    <row r="67" s="1" customFormat="1" customHeight="1" spans="6:42">
      <c r="F67" s="12">
        <v>1197</v>
      </c>
      <c r="G67" s="12">
        <v>1354</v>
      </c>
      <c r="H67" s="32">
        <v>0.444</v>
      </c>
      <c r="I67" s="33">
        <v>0.887</v>
      </c>
      <c r="J67" s="34">
        <f t="shared" si="16"/>
        <v>1732.466</v>
      </c>
      <c r="K67" s="12">
        <v>1</v>
      </c>
      <c r="L67" s="12">
        <v>0.89</v>
      </c>
      <c r="M67" s="12">
        <v>3.21</v>
      </c>
      <c r="N67" s="35">
        <f t="shared" si="17"/>
        <v>3.8569</v>
      </c>
      <c r="O67" s="12">
        <v>1.225</v>
      </c>
      <c r="P67" s="12">
        <v>0.5</v>
      </c>
      <c r="Q67" s="36">
        <f t="shared" si="18"/>
        <v>4092.6932206825</v>
      </c>
      <c r="R67"/>
      <c r="S67"/>
      <c r="T67"/>
      <c r="U67"/>
      <c r="AA67" s="12">
        <v>1197</v>
      </c>
      <c r="AB67" s="12">
        <v>1354</v>
      </c>
      <c r="AC67" s="32">
        <v>0.444</v>
      </c>
      <c r="AD67" s="33">
        <v>0.887</v>
      </c>
      <c r="AE67" s="34">
        <f t="shared" si="19"/>
        <v>1732.466</v>
      </c>
      <c r="AF67" s="12">
        <v>1</v>
      </c>
      <c r="AG67" s="12">
        <v>0.89</v>
      </c>
      <c r="AH67" s="12">
        <v>3.21</v>
      </c>
      <c r="AI67" s="35">
        <f t="shared" si="20"/>
        <v>3.8569</v>
      </c>
      <c r="AJ67" s="12">
        <v>1.225</v>
      </c>
      <c r="AK67" s="12">
        <v>0.5</v>
      </c>
      <c r="AL67" s="36">
        <f t="shared" si="21"/>
        <v>4092.6932206825</v>
      </c>
      <c r="AM67"/>
      <c r="AN67"/>
      <c r="AO67"/>
      <c r="AP67"/>
    </row>
    <row r="68" s="1" customFormat="1" customHeight="1" spans="6:42">
      <c r="F68" s="12">
        <v>1197</v>
      </c>
      <c r="G68" s="12">
        <v>1354</v>
      </c>
      <c r="H68" s="32">
        <v>0.577</v>
      </c>
      <c r="I68" s="33">
        <v>1.153</v>
      </c>
      <c r="J68" s="34">
        <f t="shared" si="16"/>
        <v>2251.831</v>
      </c>
      <c r="K68" s="12">
        <v>1</v>
      </c>
      <c r="L68" s="12">
        <v>0.89</v>
      </c>
      <c r="M68" s="12">
        <v>3.21</v>
      </c>
      <c r="N68" s="35">
        <f t="shared" si="17"/>
        <v>3.8569</v>
      </c>
      <c r="O68" s="12">
        <v>1.225</v>
      </c>
      <c r="P68" s="12">
        <v>0.5</v>
      </c>
      <c r="Q68" s="36">
        <f t="shared" si="18"/>
        <v>5319.61577763875</v>
      </c>
      <c r="R68"/>
      <c r="S68"/>
      <c r="T68"/>
      <c r="U68"/>
      <c r="AA68" s="12">
        <v>1197</v>
      </c>
      <c r="AB68" s="12">
        <v>1354</v>
      </c>
      <c r="AC68" s="32">
        <v>0.577</v>
      </c>
      <c r="AD68" s="33">
        <v>1.153</v>
      </c>
      <c r="AE68" s="34">
        <f t="shared" si="19"/>
        <v>2251.831</v>
      </c>
      <c r="AF68" s="12">
        <v>1</v>
      </c>
      <c r="AG68" s="12">
        <v>0.89</v>
      </c>
      <c r="AH68" s="12">
        <v>3.21</v>
      </c>
      <c r="AI68" s="35">
        <f t="shared" si="20"/>
        <v>3.8569</v>
      </c>
      <c r="AJ68" s="12">
        <v>1.225</v>
      </c>
      <c r="AK68" s="12">
        <v>0.5</v>
      </c>
      <c r="AL68" s="36">
        <f t="shared" si="21"/>
        <v>5319.61577763875</v>
      </c>
      <c r="AM68"/>
      <c r="AN68"/>
      <c r="AO68"/>
      <c r="AP68"/>
    </row>
    <row r="69" s="1" customFormat="1" customHeight="1" spans="6:42">
      <c r="F69" s="12">
        <v>1197</v>
      </c>
      <c r="G69" s="12">
        <v>1354</v>
      </c>
      <c r="H69" s="32">
        <v>4.04</v>
      </c>
      <c r="I69" s="33">
        <v>8.09</v>
      </c>
      <c r="J69" s="34">
        <f t="shared" si="16"/>
        <v>15789.74</v>
      </c>
      <c r="K69" s="12">
        <v>2.2</v>
      </c>
      <c r="L69" s="12">
        <v>0.89</v>
      </c>
      <c r="M69" s="12">
        <v>3.21</v>
      </c>
      <c r="N69" s="35">
        <f t="shared" si="17"/>
        <v>3.8569</v>
      </c>
      <c r="O69" s="12">
        <v>1.225</v>
      </c>
      <c r="P69" s="12">
        <v>0.5</v>
      </c>
      <c r="Q69" s="36">
        <f t="shared" si="18"/>
        <v>82062.006457585</v>
      </c>
      <c r="R69"/>
      <c r="S69"/>
      <c r="T69"/>
      <c r="U69"/>
      <c r="AA69" s="12">
        <v>1197</v>
      </c>
      <c r="AB69" s="12">
        <v>1354</v>
      </c>
      <c r="AC69" s="32">
        <v>4.04</v>
      </c>
      <c r="AD69" s="33">
        <v>8.09</v>
      </c>
      <c r="AE69" s="34">
        <f t="shared" si="19"/>
        <v>15789.74</v>
      </c>
      <c r="AF69" s="12">
        <v>2.2</v>
      </c>
      <c r="AG69" s="12">
        <v>0.89</v>
      </c>
      <c r="AH69" s="12">
        <v>3.21</v>
      </c>
      <c r="AI69" s="35">
        <f t="shared" si="20"/>
        <v>3.8569</v>
      </c>
      <c r="AJ69" s="12">
        <v>1.225</v>
      </c>
      <c r="AK69" s="12">
        <v>0.5</v>
      </c>
      <c r="AL69" s="36">
        <f t="shared" si="21"/>
        <v>82062.006457585</v>
      </c>
      <c r="AM69"/>
      <c r="AN69"/>
      <c r="AO69"/>
      <c r="AP69"/>
    </row>
    <row r="70" s="1" customFormat="1" customHeight="1" spans="6:42">
      <c r="F70" s="12">
        <v>1197</v>
      </c>
      <c r="G70" s="12">
        <v>1354</v>
      </c>
      <c r="H70" s="32">
        <v>6.07</v>
      </c>
      <c r="I70" s="33">
        <v>12.13</v>
      </c>
      <c r="J70" s="34">
        <f t="shared" si="16"/>
        <v>23689.81</v>
      </c>
      <c r="K70" s="12">
        <v>2.2</v>
      </c>
      <c r="L70" s="12">
        <v>0.89</v>
      </c>
      <c r="M70" s="12">
        <v>3.21</v>
      </c>
      <c r="N70" s="35">
        <f t="shared" si="17"/>
        <v>3.8569</v>
      </c>
      <c r="O70" s="12">
        <v>1.225</v>
      </c>
      <c r="P70" s="12">
        <v>0.5</v>
      </c>
      <c r="Q70" s="36">
        <f t="shared" si="18"/>
        <v>123120.034984678</v>
      </c>
      <c r="R70"/>
      <c r="S70"/>
      <c r="T70"/>
      <c r="U70"/>
      <c r="AA70" s="12">
        <v>1197</v>
      </c>
      <c r="AB70" s="12">
        <v>1354</v>
      </c>
      <c r="AC70" s="32">
        <v>6.07</v>
      </c>
      <c r="AD70" s="33">
        <v>12.13</v>
      </c>
      <c r="AE70" s="34">
        <f t="shared" si="19"/>
        <v>23689.81</v>
      </c>
      <c r="AF70" s="12">
        <v>2.2</v>
      </c>
      <c r="AG70" s="12">
        <v>0.89</v>
      </c>
      <c r="AH70" s="12">
        <v>3.21</v>
      </c>
      <c r="AI70" s="35">
        <f t="shared" si="20"/>
        <v>3.8569</v>
      </c>
      <c r="AJ70" s="12">
        <v>1.225</v>
      </c>
      <c r="AK70" s="12">
        <v>0.5</v>
      </c>
      <c r="AL70" s="36">
        <f t="shared" si="21"/>
        <v>123120.034984678</v>
      </c>
      <c r="AM70"/>
      <c r="AN70"/>
      <c r="AO70"/>
      <c r="AP70"/>
    </row>
    <row r="71" s="1" customFormat="1" customHeight="1" spans="6:42">
      <c r="F71" s="37" t="s">
        <v>38</v>
      </c>
      <c r="G71" s="37"/>
      <c r="H71" s="37"/>
      <c r="I71" s="37"/>
      <c r="J71" s="37"/>
      <c r="K71" s="38">
        <f>SUM(Q57:Q70)</f>
        <v>261655.89543219</v>
      </c>
      <c r="L71" s="38"/>
      <c r="M71" s="38"/>
      <c r="N71" s="38"/>
      <c r="O71" s="38"/>
      <c r="P71" s="38"/>
      <c r="Q71" s="38"/>
      <c r="R71"/>
      <c r="S71"/>
      <c r="T71"/>
      <c r="U71"/>
      <c r="AA71" s="37" t="s">
        <v>38</v>
      </c>
      <c r="AB71" s="37"/>
      <c r="AC71" s="37"/>
      <c r="AD71" s="37"/>
      <c r="AE71" s="37"/>
      <c r="AF71" s="38">
        <f>SUM(AL57:AL70)</f>
        <v>261655.89543219</v>
      </c>
      <c r="AG71" s="38"/>
      <c r="AH71" s="38"/>
      <c r="AI71" s="38"/>
      <c r="AJ71" s="38"/>
      <c r="AK71" s="38"/>
      <c r="AL71" s="38"/>
      <c r="AM71"/>
      <c r="AN71"/>
      <c r="AO71"/>
      <c r="AP71"/>
    </row>
    <row r="72" s="1" customFormat="1" customHeight="1" spans="6:42">
      <c r="F72" s="37"/>
      <c r="G72" s="37"/>
      <c r="H72" s="37"/>
      <c r="I72" s="37"/>
      <c r="J72" s="37"/>
      <c r="K72" s="38"/>
      <c r="L72" s="38"/>
      <c r="M72" s="38"/>
      <c r="N72" s="38"/>
      <c r="O72" s="38"/>
      <c r="P72" s="38"/>
      <c r="Q72" s="38"/>
      <c r="R72"/>
      <c r="S72"/>
      <c r="T72"/>
      <c r="U72"/>
      <c r="AA72" s="37"/>
      <c r="AB72" s="37"/>
      <c r="AC72" s="37"/>
      <c r="AD72" s="37"/>
      <c r="AE72" s="37"/>
      <c r="AF72" s="38"/>
      <c r="AG72" s="38"/>
      <c r="AH72" s="38"/>
      <c r="AI72" s="38"/>
      <c r="AJ72" s="38"/>
      <c r="AK72" s="38"/>
      <c r="AL72" s="38"/>
      <c r="AM72"/>
      <c r="AN72"/>
      <c r="AO72"/>
      <c r="AP72"/>
    </row>
    <row r="73" s="1" customFormat="1" customHeight="1" spans="6:42">
      <c r="F73" s="37"/>
      <c r="G73" s="37"/>
      <c r="H73" s="37"/>
      <c r="I73" s="37"/>
      <c r="J73" s="37"/>
      <c r="K73" s="38"/>
      <c r="L73" s="38"/>
      <c r="M73" s="38"/>
      <c r="N73" s="38"/>
      <c r="O73" s="38"/>
      <c r="P73" s="38"/>
      <c r="Q73" s="38"/>
      <c r="R73"/>
      <c r="S73"/>
      <c r="T73"/>
      <c r="U73"/>
      <c r="AA73" s="37"/>
      <c r="AB73" s="37"/>
      <c r="AC73" s="37"/>
      <c r="AD73" s="37"/>
      <c r="AE73" s="37"/>
      <c r="AF73" s="38"/>
      <c r="AG73" s="38"/>
      <c r="AH73" s="38"/>
      <c r="AI73" s="38"/>
      <c r="AJ73" s="38"/>
      <c r="AK73" s="38"/>
      <c r="AL73" s="38"/>
      <c r="AM73"/>
      <c r="AN73"/>
      <c r="AO73"/>
      <c r="AP73"/>
    </row>
    <row r="74" s="1" customFormat="1" customHeight="1" spans="6:42">
      <c r="F74" s="39" t="s">
        <v>13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/>
      <c r="S74"/>
      <c r="T74"/>
      <c r="U74"/>
      <c r="AA74" s="39" t="s">
        <v>13</v>
      </c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/>
      <c r="AN74"/>
      <c r="AO74"/>
      <c r="AP74"/>
    </row>
    <row r="75" s="1" customFormat="1" customHeight="1" spans="6:42">
      <c r="F75" s="15" t="s">
        <v>3</v>
      </c>
      <c r="G75" s="15"/>
      <c r="H75" s="15"/>
      <c r="I75" s="15"/>
      <c r="J75" s="15"/>
      <c r="K75" s="9" t="s">
        <v>30</v>
      </c>
      <c r="L75" s="9"/>
      <c r="M75" s="9"/>
      <c r="N75" s="9"/>
      <c r="O75" s="10" t="s">
        <v>31</v>
      </c>
      <c r="P75" s="10"/>
      <c r="Q75" s="40" t="s">
        <v>9</v>
      </c>
      <c r="R75"/>
      <c r="S75"/>
      <c r="T75"/>
      <c r="U75"/>
      <c r="AA75" s="15" t="s">
        <v>3</v>
      </c>
      <c r="AB75" s="15"/>
      <c r="AC75" s="15"/>
      <c r="AD75" s="15"/>
      <c r="AE75" s="15"/>
      <c r="AF75" s="9" t="s">
        <v>30</v>
      </c>
      <c r="AG75" s="9"/>
      <c r="AH75" s="9"/>
      <c r="AI75" s="9"/>
      <c r="AJ75" s="10" t="s">
        <v>31</v>
      </c>
      <c r="AK75" s="10"/>
      <c r="AL75" s="40" t="s">
        <v>9</v>
      </c>
      <c r="AM75"/>
      <c r="AN75"/>
      <c r="AO75"/>
      <c r="AP75"/>
    </row>
    <row r="76" s="1" customFormat="1" customHeight="1" spans="6:42">
      <c r="F76" s="15" t="s">
        <v>39</v>
      </c>
      <c r="G76" s="15" t="s">
        <v>40</v>
      </c>
      <c r="H76" s="15" t="s">
        <v>41</v>
      </c>
      <c r="I76" s="15" t="s">
        <v>42</v>
      </c>
      <c r="J76" s="15" t="s">
        <v>3</v>
      </c>
      <c r="K76" s="9" t="s">
        <v>35</v>
      </c>
      <c r="L76" s="9" t="s">
        <v>22</v>
      </c>
      <c r="M76" s="9" t="s">
        <v>23</v>
      </c>
      <c r="N76" s="35" t="s">
        <v>24</v>
      </c>
      <c r="O76" s="10" t="s">
        <v>43</v>
      </c>
      <c r="P76" s="10" t="s">
        <v>44</v>
      </c>
      <c r="Q76" s="40"/>
      <c r="R76"/>
      <c r="S76"/>
      <c r="T76"/>
      <c r="U76"/>
      <c r="AA76" s="15" t="s">
        <v>39</v>
      </c>
      <c r="AB76" s="15" t="s">
        <v>40</v>
      </c>
      <c r="AC76" s="15" t="s">
        <v>41</v>
      </c>
      <c r="AD76" s="15" t="s">
        <v>42</v>
      </c>
      <c r="AE76" s="15" t="s">
        <v>3</v>
      </c>
      <c r="AF76" s="9" t="s">
        <v>35</v>
      </c>
      <c r="AG76" s="9" t="s">
        <v>22</v>
      </c>
      <c r="AH76" s="9" t="s">
        <v>23</v>
      </c>
      <c r="AI76" s="35" t="s">
        <v>24</v>
      </c>
      <c r="AJ76" s="10" t="s">
        <v>43</v>
      </c>
      <c r="AK76" s="10" t="s">
        <v>44</v>
      </c>
      <c r="AL76" s="40"/>
      <c r="AM76"/>
      <c r="AN76"/>
      <c r="AO76"/>
      <c r="AP76"/>
    </row>
    <row r="77" s="1" customFormat="1" customHeight="1" spans="6:42">
      <c r="F77" s="12">
        <v>37932</v>
      </c>
      <c r="G77" s="13">
        <v>0.168</v>
      </c>
      <c r="H77" s="12">
        <v>1</v>
      </c>
      <c r="I77" s="12">
        <v>0</v>
      </c>
      <c r="J77" s="15">
        <f t="shared" ref="J77:J86" si="22">F77*G77*H77+I77</f>
        <v>6372.576</v>
      </c>
      <c r="K77" s="12">
        <v>1</v>
      </c>
      <c r="L77" s="12">
        <v>0.97</v>
      </c>
      <c r="M77" s="12">
        <v>2.44</v>
      </c>
      <c r="N77" s="35">
        <f t="shared" ref="N77:N86" si="23">L77*M77+1</f>
        <v>3.3668</v>
      </c>
      <c r="O77" s="12">
        <v>0.9</v>
      </c>
      <c r="P77" s="10">
        <v>0.5</v>
      </c>
      <c r="Q77" s="41">
        <f t="shared" ref="Q77:Q86" si="24">J77*K77*N77*O77*P77</f>
        <v>9654.83499456</v>
      </c>
      <c r="R77"/>
      <c r="S77"/>
      <c r="T77"/>
      <c r="U77"/>
      <c r="AA77" s="12">
        <v>40283</v>
      </c>
      <c r="AB77" s="13">
        <v>0.168</v>
      </c>
      <c r="AC77" s="12">
        <v>1</v>
      </c>
      <c r="AD77" s="12">
        <v>0</v>
      </c>
      <c r="AE77" s="15">
        <f t="shared" ref="AE77:AE86" si="25">AA77*AB77*AC77+AD77</f>
        <v>6767.544</v>
      </c>
      <c r="AF77" s="12">
        <v>1</v>
      </c>
      <c r="AG77" s="12">
        <v>0.97</v>
      </c>
      <c r="AH77" s="12">
        <v>2.51</v>
      </c>
      <c r="AI77" s="35">
        <f t="shared" ref="AI77:AI86" si="26">AG77*AH77+1</f>
        <v>3.4347</v>
      </c>
      <c r="AJ77" s="12">
        <v>0.9</v>
      </c>
      <c r="AK77" s="10">
        <v>0.5</v>
      </c>
      <c r="AL77" s="41">
        <f t="shared" ref="AL77:AL86" si="27">AE77*AF77*AI77*AJ77*AK77</f>
        <v>10460.01751956</v>
      </c>
      <c r="AM77"/>
      <c r="AN77"/>
      <c r="AO77"/>
      <c r="AP77"/>
    </row>
    <row r="78" s="1" customFormat="1" customHeight="1" spans="6:42">
      <c r="F78" s="12">
        <v>37932</v>
      </c>
      <c r="G78" s="13">
        <v>0.168</v>
      </c>
      <c r="H78" s="12">
        <v>1</v>
      </c>
      <c r="I78" s="12">
        <v>0</v>
      </c>
      <c r="J78" s="15">
        <f t="shared" si="22"/>
        <v>6372.576</v>
      </c>
      <c r="K78" s="12">
        <v>1</v>
      </c>
      <c r="L78" s="12">
        <v>0.97</v>
      </c>
      <c r="M78" s="12">
        <v>2.44</v>
      </c>
      <c r="N78" s="35">
        <f t="shared" si="23"/>
        <v>3.3668</v>
      </c>
      <c r="O78" s="12">
        <v>0.9</v>
      </c>
      <c r="P78" s="10">
        <v>0.5</v>
      </c>
      <c r="Q78" s="41">
        <f t="shared" si="24"/>
        <v>9654.83499456</v>
      </c>
      <c r="R78"/>
      <c r="S78"/>
      <c r="T78"/>
      <c r="U78"/>
      <c r="AA78" s="12">
        <v>40283</v>
      </c>
      <c r="AB78" s="13">
        <v>0.168</v>
      </c>
      <c r="AC78" s="12">
        <v>1</v>
      </c>
      <c r="AD78" s="12">
        <v>0</v>
      </c>
      <c r="AE78" s="15">
        <f t="shared" si="25"/>
        <v>6767.544</v>
      </c>
      <c r="AF78" s="12">
        <v>1</v>
      </c>
      <c r="AG78" s="12">
        <v>0.97</v>
      </c>
      <c r="AH78" s="12">
        <v>2.51</v>
      </c>
      <c r="AI78" s="35">
        <f t="shared" si="26"/>
        <v>3.4347</v>
      </c>
      <c r="AJ78" s="12">
        <v>0.9</v>
      </c>
      <c r="AK78" s="10">
        <v>0.5</v>
      </c>
      <c r="AL78" s="41">
        <f t="shared" si="27"/>
        <v>10460.01751956</v>
      </c>
      <c r="AM78"/>
      <c r="AN78"/>
      <c r="AO78"/>
      <c r="AP78"/>
    </row>
    <row r="79" s="1" customFormat="1" customHeight="1" spans="6:42">
      <c r="F79" s="12">
        <v>37932</v>
      </c>
      <c r="G79" s="13">
        <v>0.168</v>
      </c>
      <c r="H79" s="12">
        <v>1</v>
      </c>
      <c r="I79" s="12">
        <v>0</v>
      </c>
      <c r="J79" s="15">
        <f t="shared" si="22"/>
        <v>6372.576</v>
      </c>
      <c r="K79" s="12">
        <v>1</v>
      </c>
      <c r="L79" s="12">
        <v>0.97</v>
      </c>
      <c r="M79" s="12">
        <v>2.44</v>
      </c>
      <c r="N79" s="35">
        <f t="shared" si="23"/>
        <v>3.3668</v>
      </c>
      <c r="O79" s="12">
        <v>0.9</v>
      </c>
      <c r="P79" s="10">
        <v>0.5</v>
      </c>
      <c r="Q79" s="41">
        <f t="shared" si="24"/>
        <v>9654.83499456</v>
      </c>
      <c r="AA79" s="12">
        <v>40283</v>
      </c>
      <c r="AB79" s="13">
        <v>0.168</v>
      </c>
      <c r="AC79" s="12">
        <v>1</v>
      </c>
      <c r="AD79" s="12">
        <v>0</v>
      </c>
      <c r="AE79" s="15">
        <f t="shared" si="25"/>
        <v>6767.544</v>
      </c>
      <c r="AF79" s="12">
        <v>1</v>
      </c>
      <c r="AG79" s="12">
        <v>0.97</v>
      </c>
      <c r="AH79" s="12">
        <v>2.51</v>
      </c>
      <c r="AI79" s="35">
        <f t="shared" si="26"/>
        <v>3.4347</v>
      </c>
      <c r="AJ79" s="12">
        <v>0.9</v>
      </c>
      <c r="AK79" s="10">
        <v>0.5</v>
      </c>
      <c r="AL79" s="41">
        <f t="shared" si="27"/>
        <v>10460.01751956</v>
      </c>
    </row>
    <row r="80" s="1" customFormat="1" customHeight="1" spans="6:42">
      <c r="F80" s="12">
        <v>37932</v>
      </c>
      <c r="G80" s="13">
        <v>0.168</v>
      </c>
      <c r="H80" s="12">
        <v>1</v>
      </c>
      <c r="I80" s="12">
        <v>0</v>
      </c>
      <c r="J80" s="15">
        <f t="shared" si="22"/>
        <v>6372.576</v>
      </c>
      <c r="K80" s="12">
        <v>1</v>
      </c>
      <c r="L80" s="12">
        <v>0.97</v>
      </c>
      <c r="M80" s="12">
        <v>2.44</v>
      </c>
      <c r="N80" s="35">
        <f t="shared" si="23"/>
        <v>3.3668</v>
      </c>
      <c r="O80" s="12">
        <v>0.9</v>
      </c>
      <c r="P80" s="10">
        <v>0.5</v>
      </c>
      <c r="Q80" s="41">
        <f t="shared" si="24"/>
        <v>9654.83499456</v>
      </c>
      <c r="AA80" s="12">
        <v>40283</v>
      </c>
      <c r="AB80" s="13">
        <v>0.168</v>
      </c>
      <c r="AC80" s="12">
        <v>1</v>
      </c>
      <c r="AD80" s="12">
        <v>0</v>
      </c>
      <c r="AE80" s="15">
        <f t="shared" si="25"/>
        <v>6767.544</v>
      </c>
      <c r="AF80" s="12">
        <v>1</v>
      </c>
      <c r="AG80" s="12">
        <v>0.97</v>
      </c>
      <c r="AH80" s="12">
        <v>2.51</v>
      </c>
      <c r="AI80" s="35">
        <f t="shared" si="26"/>
        <v>3.4347</v>
      </c>
      <c r="AJ80" s="12">
        <v>0.9</v>
      </c>
      <c r="AK80" s="10">
        <v>0.5</v>
      </c>
      <c r="AL80" s="41">
        <f t="shared" si="27"/>
        <v>10460.01751956</v>
      </c>
    </row>
    <row r="81" s="1" customFormat="1" customHeight="1" spans="1:42">
      <c r="F81" s="12">
        <v>37932</v>
      </c>
      <c r="G81" s="13">
        <v>0.168</v>
      </c>
      <c r="H81" s="12">
        <v>1</v>
      </c>
      <c r="I81" s="12">
        <v>0</v>
      </c>
      <c r="J81" s="15">
        <f t="shared" si="22"/>
        <v>6372.576</v>
      </c>
      <c r="K81" s="12">
        <v>1</v>
      </c>
      <c r="L81" s="12">
        <v>0.97</v>
      </c>
      <c r="M81" s="12">
        <v>2.44</v>
      </c>
      <c r="N81" s="35">
        <f t="shared" si="23"/>
        <v>3.3668</v>
      </c>
      <c r="O81" s="12">
        <v>0.9</v>
      </c>
      <c r="P81" s="10">
        <v>0.5</v>
      </c>
      <c r="Q81" s="41">
        <f t="shared" si="24"/>
        <v>9654.83499456</v>
      </c>
      <c r="AA81" s="12">
        <v>40283</v>
      </c>
      <c r="AB81" s="13">
        <v>0.168</v>
      </c>
      <c r="AC81" s="12">
        <v>1</v>
      </c>
      <c r="AD81" s="12">
        <v>0</v>
      </c>
      <c r="AE81" s="15">
        <f t="shared" si="25"/>
        <v>6767.544</v>
      </c>
      <c r="AF81" s="12">
        <v>1</v>
      </c>
      <c r="AG81" s="12">
        <v>0.97</v>
      </c>
      <c r="AH81" s="12">
        <v>2.51</v>
      </c>
      <c r="AI81" s="35">
        <f t="shared" si="26"/>
        <v>3.4347</v>
      </c>
      <c r="AJ81" s="12">
        <v>0.9</v>
      </c>
      <c r="AK81" s="10">
        <v>0.5</v>
      </c>
      <c r="AL81" s="41">
        <f t="shared" si="27"/>
        <v>10460.01751956</v>
      </c>
    </row>
    <row r="82" s="1" customFormat="1" customHeight="1" spans="1:42">
      <c r="F82" s="12">
        <v>37932</v>
      </c>
      <c r="G82" s="13">
        <v>0.168</v>
      </c>
      <c r="H82" s="12">
        <v>1</v>
      </c>
      <c r="I82" s="12">
        <v>0</v>
      </c>
      <c r="J82" s="15">
        <f t="shared" si="22"/>
        <v>6372.576</v>
      </c>
      <c r="K82" s="12">
        <v>1</v>
      </c>
      <c r="L82" s="12">
        <v>0.97</v>
      </c>
      <c r="M82" s="12">
        <v>2.44</v>
      </c>
      <c r="N82" s="35">
        <f t="shared" si="23"/>
        <v>3.3668</v>
      </c>
      <c r="O82" s="12">
        <v>0.9</v>
      </c>
      <c r="P82" s="10">
        <v>0.5</v>
      </c>
      <c r="Q82" s="41">
        <f t="shared" si="24"/>
        <v>9654.83499456</v>
      </c>
      <c r="AA82" s="12">
        <v>40283</v>
      </c>
      <c r="AB82" s="13">
        <v>0.168</v>
      </c>
      <c r="AC82" s="12">
        <v>1</v>
      </c>
      <c r="AD82" s="12">
        <v>0</v>
      </c>
      <c r="AE82" s="15">
        <f t="shared" si="25"/>
        <v>6767.544</v>
      </c>
      <c r="AF82" s="12">
        <v>1</v>
      </c>
      <c r="AG82" s="12">
        <v>0.97</v>
      </c>
      <c r="AH82" s="12">
        <v>2.51</v>
      </c>
      <c r="AI82" s="35">
        <f t="shared" si="26"/>
        <v>3.4347</v>
      </c>
      <c r="AJ82" s="12">
        <v>0.9</v>
      </c>
      <c r="AK82" s="10">
        <v>0.5</v>
      </c>
      <c r="AL82" s="41">
        <f t="shared" si="27"/>
        <v>10460.01751956</v>
      </c>
    </row>
    <row r="83" s="1" customFormat="1" customHeight="1" spans="1:42">
      <c r="F83" s="12">
        <v>37932</v>
      </c>
      <c r="G83" s="13">
        <v>0.168</v>
      </c>
      <c r="H83" s="12">
        <v>1</v>
      </c>
      <c r="I83" s="12">
        <v>0</v>
      </c>
      <c r="J83" s="15">
        <f t="shared" si="22"/>
        <v>6372.576</v>
      </c>
      <c r="K83" s="12">
        <v>1</v>
      </c>
      <c r="L83" s="12">
        <v>0.97</v>
      </c>
      <c r="M83" s="12">
        <v>2.44</v>
      </c>
      <c r="N83" s="35">
        <f t="shared" si="23"/>
        <v>3.3668</v>
      </c>
      <c r="O83" s="12">
        <v>0.9</v>
      </c>
      <c r="P83" s="10">
        <v>0.5</v>
      </c>
      <c r="Q83" s="41">
        <f t="shared" si="24"/>
        <v>9654.83499456</v>
      </c>
      <c r="AA83" s="12">
        <v>40283</v>
      </c>
      <c r="AB83" s="13">
        <v>0.168</v>
      </c>
      <c r="AC83" s="12">
        <v>1</v>
      </c>
      <c r="AD83" s="12">
        <v>0</v>
      </c>
      <c r="AE83" s="15">
        <f t="shared" si="25"/>
        <v>6767.544</v>
      </c>
      <c r="AF83" s="12">
        <v>1</v>
      </c>
      <c r="AG83" s="12">
        <v>0.97</v>
      </c>
      <c r="AH83" s="12">
        <v>2.51</v>
      </c>
      <c r="AI83" s="35">
        <f t="shared" si="26"/>
        <v>3.4347</v>
      </c>
      <c r="AJ83" s="12">
        <v>0.9</v>
      </c>
      <c r="AK83" s="10">
        <v>0.5</v>
      </c>
      <c r="AL83" s="41">
        <f t="shared" si="27"/>
        <v>10460.01751956</v>
      </c>
    </row>
    <row r="84" s="1" customFormat="1" customHeight="1" spans="1:42">
      <c r="F84" s="12">
        <v>37932</v>
      </c>
      <c r="G84" s="13">
        <v>0.168</v>
      </c>
      <c r="H84" s="12">
        <v>1</v>
      </c>
      <c r="I84" s="12">
        <v>0</v>
      </c>
      <c r="J84" s="15">
        <f t="shared" si="22"/>
        <v>6372.576</v>
      </c>
      <c r="K84" s="12">
        <v>1</v>
      </c>
      <c r="L84" s="12">
        <v>0.97</v>
      </c>
      <c r="M84" s="12">
        <v>2.44</v>
      </c>
      <c r="N84" s="35">
        <f t="shared" si="23"/>
        <v>3.3668</v>
      </c>
      <c r="O84" s="12">
        <v>0.9</v>
      </c>
      <c r="P84" s="10">
        <v>0.5</v>
      </c>
      <c r="Q84" s="41">
        <f t="shared" si="24"/>
        <v>9654.83499456</v>
      </c>
      <c r="AA84" s="12">
        <v>40283</v>
      </c>
      <c r="AB84" s="13">
        <v>0.168</v>
      </c>
      <c r="AC84" s="12">
        <v>1</v>
      </c>
      <c r="AD84" s="12">
        <v>0</v>
      </c>
      <c r="AE84" s="15">
        <f t="shared" si="25"/>
        <v>6767.544</v>
      </c>
      <c r="AF84" s="12">
        <v>1</v>
      </c>
      <c r="AG84" s="12">
        <v>0.97</v>
      </c>
      <c r="AH84" s="12">
        <v>2.51</v>
      </c>
      <c r="AI84" s="35">
        <f t="shared" si="26"/>
        <v>3.4347</v>
      </c>
      <c r="AJ84" s="12">
        <v>0.9</v>
      </c>
      <c r="AK84" s="10">
        <v>0.5</v>
      </c>
      <c r="AL84" s="41">
        <f t="shared" si="27"/>
        <v>10460.01751956</v>
      </c>
    </row>
    <row r="85" s="1" customFormat="1" customHeight="1" spans="1:42">
      <c r="F85" s="12">
        <v>37932</v>
      </c>
      <c r="G85" s="13">
        <v>0.3</v>
      </c>
      <c r="H85" s="12">
        <v>1</v>
      </c>
      <c r="I85" s="12">
        <v>0</v>
      </c>
      <c r="J85" s="15">
        <f t="shared" si="22"/>
        <v>11379.6</v>
      </c>
      <c r="K85" s="12">
        <v>1</v>
      </c>
      <c r="L85" s="12">
        <v>0.97</v>
      </c>
      <c r="M85" s="12">
        <v>2.44</v>
      </c>
      <c r="N85" s="35">
        <f t="shared" si="23"/>
        <v>3.3668</v>
      </c>
      <c r="O85" s="12">
        <v>0.9</v>
      </c>
      <c r="P85" s="10">
        <v>0.5</v>
      </c>
      <c r="Q85" s="41">
        <f t="shared" si="24"/>
        <v>17240.776776</v>
      </c>
      <c r="AA85" s="12">
        <v>40283</v>
      </c>
      <c r="AB85" s="13">
        <v>0.3</v>
      </c>
      <c r="AC85" s="12">
        <v>1</v>
      </c>
      <c r="AD85" s="12">
        <v>0</v>
      </c>
      <c r="AE85" s="15">
        <f t="shared" si="25"/>
        <v>12084.9</v>
      </c>
      <c r="AF85" s="12">
        <v>1</v>
      </c>
      <c r="AG85" s="12">
        <v>0.97</v>
      </c>
      <c r="AH85" s="12">
        <v>2.51</v>
      </c>
      <c r="AI85" s="35">
        <f t="shared" si="26"/>
        <v>3.4347</v>
      </c>
      <c r="AJ85" s="12">
        <v>0.9</v>
      </c>
      <c r="AK85" s="10">
        <v>0.5</v>
      </c>
      <c r="AL85" s="41">
        <f t="shared" si="27"/>
        <v>18678.6027135</v>
      </c>
    </row>
    <row r="86" s="1" customFormat="1" customHeight="1" spans="1:42">
      <c r="F86" s="12">
        <v>37932</v>
      </c>
      <c r="G86" s="13">
        <v>0.58</v>
      </c>
      <c r="H86" s="12">
        <v>1</v>
      </c>
      <c r="I86" s="12">
        <v>0</v>
      </c>
      <c r="J86" s="15">
        <f t="shared" si="22"/>
        <v>22000.56</v>
      </c>
      <c r="K86" s="12">
        <v>1</v>
      </c>
      <c r="L86" s="12">
        <v>0.97</v>
      </c>
      <c r="M86" s="12">
        <v>2.44</v>
      </c>
      <c r="N86" s="35">
        <f t="shared" si="23"/>
        <v>3.3668</v>
      </c>
      <c r="O86" s="12">
        <v>0.9</v>
      </c>
      <c r="P86" s="10">
        <v>0.5</v>
      </c>
      <c r="Q86" s="41">
        <f t="shared" si="24"/>
        <v>33332.1684336</v>
      </c>
      <c r="AA86" s="12">
        <v>40283</v>
      </c>
      <c r="AB86" s="13">
        <v>0.58</v>
      </c>
      <c r="AC86" s="12">
        <v>1</v>
      </c>
      <c r="AD86" s="12">
        <v>0</v>
      </c>
      <c r="AE86" s="15">
        <f t="shared" si="25"/>
        <v>23364.14</v>
      </c>
      <c r="AF86" s="12">
        <v>1</v>
      </c>
      <c r="AG86" s="12">
        <v>0.97</v>
      </c>
      <c r="AH86" s="12">
        <v>2.51</v>
      </c>
      <c r="AI86" s="35">
        <f t="shared" si="26"/>
        <v>3.4347</v>
      </c>
      <c r="AJ86" s="12">
        <v>0.9</v>
      </c>
      <c r="AK86" s="10">
        <v>0.5</v>
      </c>
      <c r="AL86" s="41">
        <f t="shared" si="27"/>
        <v>36111.9652461</v>
      </c>
    </row>
    <row r="87" s="1" customFormat="1" customHeight="1" spans="1:42">
      <c r="F87" s="42" t="s">
        <v>45</v>
      </c>
      <c r="G87" s="37"/>
      <c r="H87" s="37"/>
      <c r="I87" s="37"/>
      <c r="J87" s="37"/>
      <c r="K87" s="37"/>
      <c r="L87" s="37"/>
      <c r="M87" s="38">
        <f>SUM(Q77:Q86)</f>
        <v>127811.62516608</v>
      </c>
      <c r="N87" s="38"/>
      <c r="O87" s="38"/>
      <c r="P87" s="38"/>
      <c r="Q87" s="38"/>
      <c r="AA87" s="42" t="s">
        <v>45</v>
      </c>
      <c r="AB87" s="37"/>
      <c r="AC87" s="37"/>
      <c r="AD87" s="37"/>
      <c r="AE87" s="37"/>
      <c r="AF87" s="37"/>
      <c r="AG87" s="37"/>
      <c r="AH87" s="38">
        <f>SUM(AL77:AL86)</f>
        <v>138470.70811608</v>
      </c>
      <c r="AI87" s="38"/>
      <c r="AJ87" s="38"/>
      <c r="AK87" s="38"/>
      <c r="AL87" s="38"/>
    </row>
    <row r="88" s="1" customFormat="1" customHeight="1" spans="1:42">
      <c r="F88" s="37"/>
      <c r="G88" s="37"/>
      <c r="H88" s="37"/>
      <c r="I88" s="37"/>
      <c r="J88" s="37"/>
      <c r="K88" s="37"/>
      <c r="L88" s="37"/>
      <c r="M88" s="38"/>
      <c r="N88" s="38"/>
      <c r="O88" s="38"/>
      <c r="P88" s="38"/>
      <c r="Q88" s="38"/>
      <c r="AA88" s="37"/>
      <c r="AB88" s="37"/>
      <c r="AC88" s="37"/>
      <c r="AD88" s="37"/>
      <c r="AE88" s="37"/>
      <c r="AF88" s="37"/>
      <c r="AG88" s="37"/>
      <c r="AH88" s="38"/>
      <c r="AI88" s="38"/>
      <c r="AJ88" s="38"/>
      <c r="AK88" s="38"/>
      <c r="AL88" s="38"/>
    </row>
    <row r="89" s="1" customFormat="1" customHeight="1" spans="1:42">
      <c r="F89" s="37"/>
      <c r="G89" s="37"/>
      <c r="H89" s="37"/>
      <c r="I89" s="37"/>
      <c r="J89" s="37"/>
      <c r="K89" s="37"/>
      <c r="L89" s="37"/>
      <c r="M89" s="38"/>
      <c r="N89" s="38"/>
      <c r="O89" s="38"/>
      <c r="P89" s="38"/>
      <c r="Q89" s="38"/>
      <c r="AA89" s="37"/>
      <c r="AB89" s="37"/>
      <c r="AC89" s="37"/>
      <c r="AD89" s="37"/>
      <c r="AE89" s="37"/>
      <c r="AF89" s="37"/>
      <c r="AG89" s="37"/>
      <c r="AH89" s="38"/>
      <c r="AI89" s="38"/>
      <c r="AJ89" s="38"/>
      <c r="AK89" s="38"/>
      <c r="AL89" s="38"/>
    </row>
    <row r="92" s="1" customFormat="1" customHeight="1" spans="1:42">
      <c r="A92" s="2" t="s">
        <v>46</v>
      </c>
      <c r="B92" s="2"/>
      <c r="C92" s="2"/>
      <c r="D92" s="2"/>
      <c r="E92" s="2"/>
      <c r="F92" s="3" t="s">
        <v>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2" t="s">
        <v>47</v>
      </c>
      <c r="W92" s="2"/>
      <c r="X92" s="2"/>
      <c r="Y92" s="2"/>
      <c r="Z92" s="2"/>
      <c r="AA92" s="3" t="s">
        <v>1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="1" customFormat="1" customHeight="1" spans="1:42">
      <c r="A93" s="2"/>
      <c r="B93" s="2"/>
      <c r="C93" s="2"/>
      <c r="D93" s="2"/>
      <c r="E93" s="2"/>
      <c r="F93" s="4" t="s">
        <v>3</v>
      </c>
      <c r="G93" s="5"/>
      <c r="H93" s="5"/>
      <c r="I93" s="5"/>
      <c r="J93" s="6"/>
      <c r="K93" s="7" t="s">
        <v>4</v>
      </c>
      <c r="L93" s="7"/>
      <c r="M93" s="7"/>
      <c r="N93" s="7"/>
      <c r="O93" s="8" t="s">
        <v>5</v>
      </c>
      <c r="P93" s="9" t="s">
        <v>6</v>
      </c>
      <c r="Q93" s="9"/>
      <c r="R93" s="9"/>
      <c r="S93" s="10" t="s">
        <v>7</v>
      </c>
      <c r="T93" s="8" t="s">
        <v>8</v>
      </c>
      <c r="U93" s="11" t="s">
        <v>9</v>
      </c>
      <c r="V93" s="2"/>
      <c r="W93" s="2"/>
      <c r="X93" s="2"/>
      <c r="Y93" s="2"/>
      <c r="Z93" s="2"/>
      <c r="AA93" s="4" t="s">
        <v>3</v>
      </c>
      <c r="AB93" s="5"/>
      <c r="AC93" s="5"/>
      <c r="AD93" s="5"/>
      <c r="AE93" s="6"/>
      <c r="AF93" s="7" t="s">
        <v>4</v>
      </c>
      <c r="AG93" s="7"/>
      <c r="AH93" s="7"/>
      <c r="AI93" s="7"/>
      <c r="AJ93" s="8" t="s">
        <v>5</v>
      </c>
      <c r="AK93" s="9" t="s">
        <v>6</v>
      </c>
      <c r="AL93" s="9"/>
      <c r="AM93" s="9"/>
      <c r="AN93" s="10" t="s">
        <v>7</v>
      </c>
      <c r="AO93" s="8" t="s">
        <v>8</v>
      </c>
      <c r="AP93" s="11" t="s">
        <v>9</v>
      </c>
    </row>
    <row r="94" s="1" customFormat="1" customHeight="1" spans="1:42">
      <c r="A94" s="1" t="s">
        <v>10</v>
      </c>
      <c r="B94" s="1" t="s">
        <v>11</v>
      </c>
      <c r="C94" s="1" t="s">
        <v>12</v>
      </c>
      <c r="D94" s="1" t="s">
        <v>13</v>
      </c>
      <c r="E94" s="1" t="s">
        <v>14</v>
      </c>
      <c r="F94" s="12" t="s">
        <v>15</v>
      </c>
      <c r="G94" s="12" t="s">
        <v>16</v>
      </c>
      <c r="H94" s="13" t="s">
        <v>17</v>
      </c>
      <c r="I94" s="14" t="s">
        <v>18</v>
      </c>
      <c r="J94" s="15" t="s">
        <v>3</v>
      </c>
      <c r="K94" s="12" t="s">
        <v>19</v>
      </c>
      <c r="L94" s="12" t="s">
        <v>15</v>
      </c>
      <c r="M94" s="12" t="s">
        <v>20</v>
      </c>
      <c r="N94" s="7" t="s">
        <v>21</v>
      </c>
      <c r="O94" s="16"/>
      <c r="P94" s="12" t="s">
        <v>22</v>
      </c>
      <c r="Q94" s="12" t="s">
        <v>23</v>
      </c>
      <c r="R94" s="9" t="s">
        <v>24</v>
      </c>
      <c r="S94" s="10" t="s">
        <v>25</v>
      </c>
      <c r="T94" s="16"/>
      <c r="U94" s="17"/>
      <c r="V94" s="1" t="s">
        <v>10</v>
      </c>
      <c r="W94" s="1" t="s">
        <v>11</v>
      </c>
      <c r="X94" s="1" t="s">
        <v>12</v>
      </c>
      <c r="Y94" s="1" t="s">
        <v>13</v>
      </c>
      <c r="Z94" s="1" t="s">
        <v>14</v>
      </c>
      <c r="AA94" s="12" t="s">
        <v>15</v>
      </c>
      <c r="AB94" s="12" t="s">
        <v>16</v>
      </c>
      <c r="AC94" s="13" t="s">
        <v>17</v>
      </c>
      <c r="AD94" s="14" t="s">
        <v>18</v>
      </c>
      <c r="AE94" s="15" t="s">
        <v>3</v>
      </c>
      <c r="AF94" s="12" t="s">
        <v>19</v>
      </c>
      <c r="AG94" s="12" t="s">
        <v>15</v>
      </c>
      <c r="AH94" s="12" t="s">
        <v>20</v>
      </c>
      <c r="AI94" s="7" t="s">
        <v>21</v>
      </c>
      <c r="AJ94" s="16"/>
      <c r="AK94" s="12" t="s">
        <v>22</v>
      </c>
      <c r="AL94" s="12" t="s">
        <v>23</v>
      </c>
      <c r="AM94" s="9" t="s">
        <v>24</v>
      </c>
      <c r="AN94" s="10" t="s">
        <v>25</v>
      </c>
      <c r="AO94" s="16"/>
      <c r="AP94" s="17"/>
    </row>
    <row r="95" s="1" customFormat="1" customHeight="1" spans="1:42">
      <c r="A95" s="18">
        <f>N113</f>
        <v>2358270.14397128</v>
      </c>
      <c r="B95" s="18">
        <f>K162</f>
        <v>261655.89543219</v>
      </c>
      <c r="C95" s="18">
        <f>N143</f>
        <v>504077.233859472</v>
      </c>
      <c r="D95" s="18">
        <f>M178</f>
        <v>101884.962816</v>
      </c>
      <c r="E95" s="18">
        <v>18</v>
      </c>
      <c r="F95" s="12">
        <v>1354</v>
      </c>
      <c r="G95" s="12">
        <v>1.728</v>
      </c>
      <c r="H95" s="13">
        <v>1.35</v>
      </c>
      <c r="I95" s="14">
        <v>1.24</v>
      </c>
      <c r="J95" s="15">
        <f t="shared" ref="J95:J112" si="28">F95*G95*H95*I95</f>
        <v>3916.677888</v>
      </c>
      <c r="K95" s="12">
        <v>1</v>
      </c>
      <c r="L95" s="12">
        <v>1354</v>
      </c>
      <c r="M95" s="12">
        <v>0.83</v>
      </c>
      <c r="N95" s="19">
        <f t="shared" ref="N95:N112" si="29">1+6*L95/(L95+2000)+M95</f>
        <v>4.2521824686941</v>
      </c>
      <c r="O95" s="20">
        <v>5936</v>
      </c>
      <c r="P95" s="12">
        <v>0.99</v>
      </c>
      <c r="Q95" s="12">
        <v>3.41</v>
      </c>
      <c r="R95" s="9">
        <f t="shared" ref="R95:R112" si="30">1+P95*Q95</f>
        <v>4.3759</v>
      </c>
      <c r="S95" s="10">
        <v>1.225</v>
      </c>
      <c r="T95" s="20">
        <v>1</v>
      </c>
      <c r="U95" s="22">
        <f t="shared" ref="U95:U112" si="31">((J95*K95*N95)+O95)*R95*S95*T95</f>
        <v>121095.486642564</v>
      </c>
      <c r="V95" s="18">
        <f>AI113</f>
        <v>2358270.14397128</v>
      </c>
      <c r="W95" s="18">
        <f>AF162</f>
        <v>261655.89543219</v>
      </c>
      <c r="X95" s="18">
        <f>AI143</f>
        <v>512159.634206793</v>
      </c>
      <c r="Y95" s="18">
        <f>AH178</f>
        <v>105954.8241024</v>
      </c>
      <c r="Z95" s="18">
        <v>18</v>
      </c>
      <c r="AA95" s="12">
        <v>1354</v>
      </c>
      <c r="AB95" s="12">
        <v>1.728</v>
      </c>
      <c r="AC95" s="13">
        <v>1.35</v>
      </c>
      <c r="AD95" s="14">
        <v>1.24</v>
      </c>
      <c r="AE95" s="15">
        <f t="shared" ref="AE95:AE112" si="32">AA95*AB95*AC95*AD95</f>
        <v>3916.677888</v>
      </c>
      <c r="AF95" s="12">
        <v>1</v>
      </c>
      <c r="AG95" s="12">
        <v>1354</v>
      </c>
      <c r="AH95" s="12">
        <v>0.83</v>
      </c>
      <c r="AI95" s="19">
        <f t="shared" ref="AI95:AI112" si="33">1+6*AG95/(AG95+2000)+AH95</f>
        <v>4.2521824686941</v>
      </c>
      <c r="AJ95" s="20">
        <v>5936</v>
      </c>
      <c r="AK95" s="12">
        <v>0.99</v>
      </c>
      <c r="AL95" s="12">
        <v>3.41</v>
      </c>
      <c r="AM95" s="9">
        <f t="shared" ref="AM95:AM112" si="34">1+AK95*AL95</f>
        <v>4.3759</v>
      </c>
      <c r="AN95" s="10">
        <v>1.225</v>
      </c>
      <c r="AO95" s="20">
        <v>1</v>
      </c>
      <c r="AP95" s="22">
        <f t="shared" ref="AP95:AP112" si="35">((AE95*AF95*AI95)+AJ95)*AM95*AN95*AO95</f>
        <v>121095.486642564</v>
      </c>
    </row>
    <row r="96" s="1" customFormat="1" customHeight="1" spans="1:42">
      <c r="A96" s="23" t="s">
        <v>26</v>
      </c>
      <c r="B96" s="23"/>
      <c r="C96" s="23"/>
      <c r="D96" s="24" t="s">
        <v>27</v>
      </c>
      <c r="E96" s="24"/>
      <c r="F96" s="12">
        <v>1354</v>
      </c>
      <c r="G96" s="12">
        <v>1.728</v>
      </c>
      <c r="H96" s="13">
        <v>1.35</v>
      </c>
      <c r="I96" s="14">
        <v>1.24</v>
      </c>
      <c r="J96" s="15">
        <f t="shared" si="28"/>
        <v>3916.677888</v>
      </c>
      <c r="K96" s="12">
        <v>1</v>
      </c>
      <c r="L96" s="12">
        <v>1354</v>
      </c>
      <c r="M96" s="12">
        <v>0.83</v>
      </c>
      <c r="N96" s="19">
        <f t="shared" si="29"/>
        <v>4.2521824686941</v>
      </c>
      <c r="O96" s="20">
        <v>5936</v>
      </c>
      <c r="P96" s="12">
        <v>0.99</v>
      </c>
      <c r="Q96" s="12">
        <v>3.41</v>
      </c>
      <c r="R96" s="9">
        <f t="shared" si="30"/>
        <v>4.3759</v>
      </c>
      <c r="S96" s="10">
        <v>1.225</v>
      </c>
      <c r="T96" s="20">
        <v>1</v>
      </c>
      <c r="U96" s="22">
        <f t="shared" si="31"/>
        <v>121095.486642564</v>
      </c>
      <c r="V96" s="23" t="s">
        <v>26</v>
      </c>
      <c r="W96" s="23"/>
      <c r="X96" s="23"/>
      <c r="Y96" s="24" t="s">
        <v>27</v>
      </c>
      <c r="Z96" s="24"/>
      <c r="AA96" s="12">
        <v>1354</v>
      </c>
      <c r="AB96" s="12">
        <v>1.728</v>
      </c>
      <c r="AC96" s="13">
        <v>1.35</v>
      </c>
      <c r="AD96" s="14">
        <v>1.24</v>
      </c>
      <c r="AE96" s="15">
        <f t="shared" si="32"/>
        <v>3916.677888</v>
      </c>
      <c r="AF96" s="12">
        <v>1</v>
      </c>
      <c r="AG96" s="12">
        <v>1354</v>
      </c>
      <c r="AH96" s="12">
        <v>0.83</v>
      </c>
      <c r="AI96" s="19">
        <f t="shared" si="33"/>
        <v>4.2521824686941</v>
      </c>
      <c r="AJ96" s="20">
        <v>5936</v>
      </c>
      <c r="AK96" s="12">
        <v>0.99</v>
      </c>
      <c r="AL96" s="12">
        <v>3.41</v>
      </c>
      <c r="AM96" s="9">
        <f t="shared" si="34"/>
        <v>4.3759</v>
      </c>
      <c r="AN96" s="10">
        <v>1.225</v>
      </c>
      <c r="AO96" s="20">
        <v>1</v>
      </c>
      <c r="AP96" s="22">
        <f t="shared" si="35"/>
        <v>121095.486642564</v>
      </c>
    </row>
    <row r="97" s="1" customFormat="1" customHeight="1" spans="1:42">
      <c r="A97" s="23"/>
      <c r="B97" s="23"/>
      <c r="C97" s="23"/>
      <c r="D97" s="24"/>
      <c r="E97" s="24"/>
      <c r="F97" s="12">
        <v>1354</v>
      </c>
      <c r="G97" s="12">
        <v>2.304</v>
      </c>
      <c r="H97" s="13">
        <v>1.35</v>
      </c>
      <c r="I97" s="14">
        <v>1.24</v>
      </c>
      <c r="J97" s="15">
        <f t="shared" si="28"/>
        <v>5222.237184</v>
      </c>
      <c r="K97" s="12">
        <v>1</v>
      </c>
      <c r="L97" s="12">
        <v>1354</v>
      </c>
      <c r="M97" s="12">
        <v>0.83</v>
      </c>
      <c r="N97" s="19">
        <f t="shared" si="29"/>
        <v>4.2521824686941</v>
      </c>
      <c r="O97" s="20">
        <v>5936</v>
      </c>
      <c r="P97" s="12">
        <v>0.99</v>
      </c>
      <c r="Q97" s="12">
        <v>3.41</v>
      </c>
      <c r="R97" s="9">
        <f t="shared" si="30"/>
        <v>4.3759</v>
      </c>
      <c r="S97" s="10">
        <v>1.225</v>
      </c>
      <c r="T97" s="20">
        <v>1</v>
      </c>
      <c r="U97" s="22">
        <f t="shared" si="31"/>
        <v>150854.050710085</v>
      </c>
      <c r="V97" s="23"/>
      <c r="W97" s="23"/>
      <c r="X97" s="23"/>
      <c r="Y97" s="24"/>
      <c r="Z97" s="24"/>
      <c r="AA97" s="12">
        <v>1354</v>
      </c>
      <c r="AB97" s="12">
        <v>2.304</v>
      </c>
      <c r="AC97" s="13">
        <v>1.35</v>
      </c>
      <c r="AD97" s="14">
        <v>1.24</v>
      </c>
      <c r="AE97" s="15">
        <f t="shared" si="32"/>
        <v>5222.237184</v>
      </c>
      <c r="AF97" s="12">
        <v>1</v>
      </c>
      <c r="AG97" s="12">
        <v>1354</v>
      </c>
      <c r="AH97" s="12">
        <v>0.83</v>
      </c>
      <c r="AI97" s="19">
        <f t="shared" si="33"/>
        <v>4.2521824686941</v>
      </c>
      <c r="AJ97" s="20">
        <v>5936</v>
      </c>
      <c r="AK97" s="12">
        <v>0.99</v>
      </c>
      <c r="AL97" s="12">
        <v>3.41</v>
      </c>
      <c r="AM97" s="9">
        <f t="shared" si="34"/>
        <v>4.3759</v>
      </c>
      <c r="AN97" s="10">
        <v>1.225</v>
      </c>
      <c r="AO97" s="20">
        <v>1</v>
      </c>
      <c r="AP97" s="22">
        <f t="shared" si="35"/>
        <v>150854.050710085</v>
      </c>
    </row>
    <row r="98" s="1" customFormat="1" customHeight="1" spans="1:42">
      <c r="A98" s="25">
        <f>SUM(A95:D95)</f>
        <v>3225888.23607894</v>
      </c>
      <c r="B98" s="25"/>
      <c r="C98" s="25"/>
      <c r="D98" s="26">
        <f>A98/E95</f>
        <v>179216.013115497</v>
      </c>
      <c r="E98" s="26"/>
      <c r="F98" s="12">
        <v>1354</v>
      </c>
      <c r="G98" s="12">
        <v>1.728</v>
      </c>
      <c r="H98" s="13">
        <v>1.35</v>
      </c>
      <c r="I98" s="14">
        <v>1.24</v>
      </c>
      <c r="J98" s="15">
        <f t="shared" si="28"/>
        <v>3916.677888</v>
      </c>
      <c r="K98" s="12">
        <v>1</v>
      </c>
      <c r="L98" s="12">
        <v>1354</v>
      </c>
      <c r="M98" s="12">
        <v>0.83</v>
      </c>
      <c r="N98" s="19">
        <f t="shared" si="29"/>
        <v>4.2521824686941</v>
      </c>
      <c r="O98" s="20">
        <v>5936</v>
      </c>
      <c r="P98" s="12">
        <v>0.99</v>
      </c>
      <c r="Q98" s="12">
        <v>3.41</v>
      </c>
      <c r="R98" s="9">
        <f t="shared" si="30"/>
        <v>4.3759</v>
      </c>
      <c r="S98" s="10">
        <v>1.225</v>
      </c>
      <c r="T98" s="20">
        <v>1</v>
      </c>
      <c r="U98" s="22">
        <f t="shared" si="31"/>
        <v>121095.486642564</v>
      </c>
      <c r="V98" s="25">
        <f>SUM(V95:Y95)</f>
        <v>3238040.49771266</v>
      </c>
      <c r="W98" s="25"/>
      <c r="X98" s="25"/>
      <c r="Y98" s="26">
        <f>V98/Z95</f>
        <v>179891.138761815</v>
      </c>
      <c r="Z98" s="26"/>
      <c r="AA98" s="12">
        <v>1354</v>
      </c>
      <c r="AB98" s="12">
        <v>1.728</v>
      </c>
      <c r="AC98" s="13">
        <v>1.35</v>
      </c>
      <c r="AD98" s="14">
        <v>1.24</v>
      </c>
      <c r="AE98" s="15">
        <f t="shared" si="32"/>
        <v>3916.677888</v>
      </c>
      <c r="AF98" s="12">
        <v>1</v>
      </c>
      <c r="AG98" s="12">
        <v>1354</v>
      </c>
      <c r="AH98" s="12">
        <v>0.83</v>
      </c>
      <c r="AI98" s="19">
        <f t="shared" si="33"/>
        <v>4.2521824686941</v>
      </c>
      <c r="AJ98" s="20">
        <v>5936</v>
      </c>
      <c r="AK98" s="12">
        <v>0.99</v>
      </c>
      <c r="AL98" s="12">
        <v>3.41</v>
      </c>
      <c r="AM98" s="9">
        <f t="shared" si="34"/>
        <v>4.3759</v>
      </c>
      <c r="AN98" s="10">
        <v>1.225</v>
      </c>
      <c r="AO98" s="20">
        <v>1</v>
      </c>
      <c r="AP98" s="22">
        <f t="shared" si="35"/>
        <v>121095.486642564</v>
      </c>
    </row>
    <row r="99" s="1" customFormat="1" customHeight="1" spans="1:42">
      <c r="A99" s="25"/>
      <c r="B99" s="25"/>
      <c r="C99" s="25"/>
      <c r="D99" s="26"/>
      <c r="E99" s="26"/>
      <c r="F99" s="12">
        <v>1354</v>
      </c>
      <c r="G99" s="12">
        <v>1.728</v>
      </c>
      <c r="H99" s="13">
        <v>1.35</v>
      </c>
      <c r="I99" s="14">
        <v>1.24</v>
      </c>
      <c r="J99" s="15">
        <f t="shared" si="28"/>
        <v>3916.677888</v>
      </c>
      <c r="K99" s="12">
        <v>1</v>
      </c>
      <c r="L99" s="12">
        <v>1354</v>
      </c>
      <c r="M99" s="12">
        <v>0.83</v>
      </c>
      <c r="N99" s="19">
        <f t="shared" si="29"/>
        <v>4.2521824686941</v>
      </c>
      <c r="O99" s="20">
        <v>5936</v>
      </c>
      <c r="P99" s="12">
        <v>0.99</v>
      </c>
      <c r="Q99" s="12">
        <v>3.41</v>
      </c>
      <c r="R99" s="9">
        <f t="shared" si="30"/>
        <v>4.3759</v>
      </c>
      <c r="S99" s="10">
        <v>1.225</v>
      </c>
      <c r="T99" s="20">
        <v>1</v>
      </c>
      <c r="U99" s="22">
        <f t="shared" si="31"/>
        <v>121095.486642564</v>
      </c>
      <c r="V99" s="25"/>
      <c r="W99" s="25"/>
      <c r="X99" s="25"/>
      <c r="Y99" s="26"/>
      <c r="Z99" s="26"/>
      <c r="AA99" s="12">
        <v>1354</v>
      </c>
      <c r="AB99" s="12">
        <v>1.728</v>
      </c>
      <c r="AC99" s="13">
        <v>1.35</v>
      </c>
      <c r="AD99" s="14">
        <v>1.24</v>
      </c>
      <c r="AE99" s="15">
        <f t="shared" si="32"/>
        <v>3916.677888</v>
      </c>
      <c r="AF99" s="12">
        <v>1</v>
      </c>
      <c r="AG99" s="12">
        <v>1354</v>
      </c>
      <c r="AH99" s="12">
        <v>0.83</v>
      </c>
      <c r="AI99" s="19">
        <f t="shared" si="33"/>
        <v>4.2521824686941</v>
      </c>
      <c r="AJ99" s="20">
        <v>5936</v>
      </c>
      <c r="AK99" s="12">
        <v>0.99</v>
      </c>
      <c r="AL99" s="12">
        <v>3.41</v>
      </c>
      <c r="AM99" s="9">
        <f t="shared" si="34"/>
        <v>4.3759</v>
      </c>
      <c r="AN99" s="10">
        <v>1.225</v>
      </c>
      <c r="AO99" s="20">
        <v>1</v>
      </c>
      <c r="AP99" s="22">
        <f t="shared" si="35"/>
        <v>121095.486642564</v>
      </c>
    </row>
    <row r="100" s="1" customFormat="1" customHeight="1" spans="1:42">
      <c r="A100" s="27"/>
      <c r="B100" s="27"/>
      <c r="C100" s="27"/>
      <c r="D100" s="27"/>
      <c r="E100" s="27"/>
      <c r="F100" s="12">
        <v>1354</v>
      </c>
      <c r="G100" s="12">
        <v>2.304</v>
      </c>
      <c r="H100" s="13">
        <v>1.35</v>
      </c>
      <c r="I100" s="14">
        <v>1.24</v>
      </c>
      <c r="J100" s="15">
        <f t="shared" si="28"/>
        <v>5222.237184</v>
      </c>
      <c r="K100" s="12">
        <v>1</v>
      </c>
      <c r="L100" s="12">
        <v>1354</v>
      </c>
      <c r="M100" s="12">
        <v>0.83</v>
      </c>
      <c r="N100" s="19">
        <f t="shared" si="29"/>
        <v>4.2521824686941</v>
      </c>
      <c r="O100" s="20">
        <v>5936</v>
      </c>
      <c r="P100" s="12">
        <v>0.99</v>
      </c>
      <c r="Q100" s="12">
        <v>3.41</v>
      </c>
      <c r="R100" s="9">
        <f t="shared" si="30"/>
        <v>4.3759</v>
      </c>
      <c r="S100" s="10">
        <v>1.225</v>
      </c>
      <c r="T100" s="20">
        <v>1</v>
      </c>
      <c r="U100" s="22">
        <f t="shared" si="31"/>
        <v>150854.050710085</v>
      </c>
      <c r="V100" s="27"/>
      <c r="W100" s="27"/>
      <c r="X100" s="27"/>
      <c r="Y100" s="27"/>
      <c r="Z100" s="27"/>
      <c r="AA100" s="12">
        <v>1354</v>
      </c>
      <c r="AB100" s="12">
        <v>2.304</v>
      </c>
      <c r="AC100" s="13">
        <v>1.35</v>
      </c>
      <c r="AD100" s="14">
        <v>1.24</v>
      </c>
      <c r="AE100" s="15">
        <f t="shared" si="32"/>
        <v>5222.237184</v>
      </c>
      <c r="AF100" s="12">
        <v>1</v>
      </c>
      <c r="AG100" s="12">
        <v>1354</v>
      </c>
      <c r="AH100" s="12">
        <v>0.83</v>
      </c>
      <c r="AI100" s="19">
        <f t="shared" si="33"/>
        <v>4.2521824686941</v>
      </c>
      <c r="AJ100" s="20">
        <v>5936</v>
      </c>
      <c r="AK100" s="12">
        <v>0.99</v>
      </c>
      <c r="AL100" s="12">
        <v>3.41</v>
      </c>
      <c r="AM100" s="9">
        <f t="shared" si="34"/>
        <v>4.3759</v>
      </c>
      <c r="AN100" s="10">
        <v>1.225</v>
      </c>
      <c r="AO100" s="20">
        <v>1</v>
      </c>
      <c r="AP100" s="22">
        <f t="shared" si="35"/>
        <v>150854.050710085</v>
      </c>
    </row>
    <row r="101" s="1" customFormat="1" customHeight="1" spans="1:42">
      <c r="A101" s="27"/>
      <c r="B101" s="27"/>
      <c r="C101" s="27"/>
      <c r="D101" s="27"/>
      <c r="E101" s="27"/>
      <c r="F101" s="12">
        <v>1354</v>
      </c>
      <c r="G101" s="12">
        <v>1.728</v>
      </c>
      <c r="H101" s="13">
        <v>1.35</v>
      </c>
      <c r="I101" s="14">
        <v>1.24</v>
      </c>
      <c r="J101" s="15">
        <f t="shared" si="28"/>
        <v>3916.677888</v>
      </c>
      <c r="K101" s="12">
        <v>1</v>
      </c>
      <c r="L101" s="12">
        <v>1354</v>
      </c>
      <c r="M101" s="12">
        <v>0.83</v>
      </c>
      <c r="N101" s="19">
        <f t="shared" si="29"/>
        <v>4.2521824686941</v>
      </c>
      <c r="O101" s="20">
        <v>5936</v>
      </c>
      <c r="P101" s="12">
        <v>0.99</v>
      </c>
      <c r="Q101" s="12">
        <v>3.41</v>
      </c>
      <c r="R101" s="9">
        <f t="shared" si="30"/>
        <v>4.3759</v>
      </c>
      <c r="S101" s="10">
        <v>1.225</v>
      </c>
      <c r="T101" s="20">
        <v>1</v>
      </c>
      <c r="U101" s="22">
        <f t="shared" si="31"/>
        <v>121095.486642564</v>
      </c>
      <c r="V101" s="27"/>
      <c r="W101" s="27"/>
      <c r="X101" s="27"/>
      <c r="Y101" s="27"/>
      <c r="Z101" s="27"/>
      <c r="AA101" s="12">
        <v>1354</v>
      </c>
      <c r="AB101" s="12">
        <v>1.728</v>
      </c>
      <c r="AC101" s="13">
        <v>1.35</v>
      </c>
      <c r="AD101" s="14">
        <v>1.24</v>
      </c>
      <c r="AE101" s="15">
        <f t="shared" si="32"/>
        <v>3916.677888</v>
      </c>
      <c r="AF101" s="12">
        <v>1</v>
      </c>
      <c r="AG101" s="12">
        <v>1354</v>
      </c>
      <c r="AH101" s="12">
        <v>0.83</v>
      </c>
      <c r="AI101" s="19">
        <f t="shared" si="33"/>
        <v>4.2521824686941</v>
      </c>
      <c r="AJ101" s="20">
        <v>5936</v>
      </c>
      <c r="AK101" s="12">
        <v>0.99</v>
      </c>
      <c r="AL101" s="12">
        <v>3.41</v>
      </c>
      <c r="AM101" s="9">
        <f t="shared" si="34"/>
        <v>4.3759</v>
      </c>
      <c r="AN101" s="10">
        <v>1.225</v>
      </c>
      <c r="AO101" s="20">
        <v>1</v>
      </c>
      <c r="AP101" s="22">
        <f t="shared" si="35"/>
        <v>121095.486642564</v>
      </c>
    </row>
    <row r="102" s="1" customFormat="1" customHeight="1" spans="1:42">
      <c r="F102" s="12">
        <v>1354</v>
      </c>
      <c r="G102" s="12">
        <v>1.728</v>
      </c>
      <c r="H102" s="13">
        <v>1.35</v>
      </c>
      <c r="I102" s="14">
        <v>1.24</v>
      </c>
      <c r="J102" s="15">
        <f t="shared" si="28"/>
        <v>3916.677888</v>
      </c>
      <c r="K102" s="12">
        <v>1</v>
      </c>
      <c r="L102" s="12">
        <v>1354</v>
      </c>
      <c r="M102" s="12">
        <v>0.83</v>
      </c>
      <c r="N102" s="19">
        <f t="shared" si="29"/>
        <v>4.2521824686941</v>
      </c>
      <c r="O102" s="20">
        <v>5936</v>
      </c>
      <c r="P102" s="12">
        <v>0.99</v>
      </c>
      <c r="Q102" s="12">
        <v>3.41</v>
      </c>
      <c r="R102" s="9">
        <f t="shared" si="30"/>
        <v>4.3759</v>
      </c>
      <c r="S102" s="10">
        <v>1.225</v>
      </c>
      <c r="T102" s="20">
        <v>1</v>
      </c>
      <c r="U102" s="22">
        <f t="shared" si="31"/>
        <v>121095.486642564</v>
      </c>
      <c r="AA102" s="12">
        <v>1354</v>
      </c>
      <c r="AB102" s="12">
        <v>1.728</v>
      </c>
      <c r="AC102" s="13">
        <v>1.35</v>
      </c>
      <c r="AD102" s="14">
        <v>1.24</v>
      </c>
      <c r="AE102" s="15">
        <f t="shared" si="32"/>
        <v>3916.677888</v>
      </c>
      <c r="AF102" s="12">
        <v>1</v>
      </c>
      <c r="AG102" s="12">
        <v>1354</v>
      </c>
      <c r="AH102" s="12">
        <v>0.83</v>
      </c>
      <c r="AI102" s="19">
        <f t="shared" si="33"/>
        <v>4.2521824686941</v>
      </c>
      <c r="AJ102" s="20">
        <v>5936</v>
      </c>
      <c r="AK102" s="12">
        <v>0.99</v>
      </c>
      <c r="AL102" s="12">
        <v>3.41</v>
      </c>
      <c r="AM102" s="9">
        <f t="shared" si="34"/>
        <v>4.3759</v>
      </c>
      <c r="AN102" s="10">
        <v>1.225</v>
      </c>
      <c r="AO102" s="20">
        <v>1</v>
      </c>
      <c r="AP102" s="22">
        <f t="shared" si="35"/>
        <v>121095.486642564</v>
      </c>
    </row>
    <row r="103" s="1" customFormat="1" customHeight="1" spans="1:42">
      <c r="F103" s="12">
        <v>1354</v>
      </c>
      <c r="G103" s="12">
        <v>2.304</v>
      </c>
      <c r="H103" s="13">
        <v>1.35</v>
      </c>
      <c r="I103" s="14">
        <v>1.24</v>
      </c>
      <c r="J103" s="15">
        <f t="shared" si="28"/>
        <v>5222.237184</v>
      </c>
      <c r="K103" s="12">
        <v>1</v>
      </c>
      <c r="L103" s="12">
        <v>1354</v>
      </c>
      <c r="M103" s="12">
        <v>0.83</v>
      </c>
      <c r="N103" s="19">
        <f t="shared" si="29"/>
        <v>4.2521824686941</v>
      </c>
      <c r="O103" s="20">
        <v>5936</v>
      </c>
      <c r="P103" s="12">
        <v>0.99</v>
      </c>
      <c r="Q103" s="12">
        <v>3.41</v>
      </c>
      <c r="R103" s="9">
        <f t="shared" si="30"/>
        <v>4.3759</v>
      </c>
      <c r="S103" s="10">
        <v>1.225</v>
      </c>
      <c r="T103" s="20">
        <v>1</v>
      </c>
      <c r="U103" s="22">
        <f t="shared" si="31"/>
        <v>150854.050710085</v>
      </c>
      <c r="AA103" s="12">
        <v>1354</v>
      </c>
      <c r="AB103" s="12">
        <v>2.304</v>
      </c>
      <c r="AC103" s="13">
        <v>1.35</v>
      </c>
      <c r="AD103" s="14">
        <v>1.24</v>
      </c>
      <c r="AE103" s="15">
        <f t="shared" si="32"/>
        <v>5222.237184</v>
      </c>
      <c r="AF103" s="12">
        <v>1</v>
      </c>
      <c r="AG103" s="12">
        <v>1354</v>
      </c>
      <c r="AH103" s="12">
        <v>0.83</v>
      </c>
      <c r="AI103" s="19">
        <f t="shared" si="33"/>
        <v>4.2521824686941</v>
      </c>
      <c r="AJ103" s="20">
        <v>5936</v>
      </c>
      <c r="AK103" s="12">
        <v>0.99</v>
      </c>
      <c r="AL103" s="12">
        <v>3.41</v>
      </c>
      <c r="AM103" s="9">
        <f t="shared" si="34"/>
        <v>4.3759</v>
      </c>
      <c r="AN103" s="10">
        <v>1.225</v>
      </c>
      <c r="AO103" s="20">
        <v>1</v>
      </c>
      <c r="AP103" s="22">
        <f t="shared" si="35"/>
        <v>150854.050710085</v>
      </c>
    </row>
    <row r="104" s="1" customFormat="1" customHeight="1" spans="1:42">
      <c r="F104" s="12">
        <v>1354</v>
      </c>
      <c r="G104" s="12">
        <v>1.728</v>
      </c>
      <c r="H104" s="13">
        <v>1.35</v>
      </c>
      <c r="I104" s="14">
        <v>1.24</v>
      </c>
      <c r="J104" s="15">
        <f t="shared" si="28"/>
        <v>3916.677888</v>
      </c>
      <c r="K104" s="12">
        <v>1</v>
      </c>
      <c r="L104" s="12">
        <v>1354</v>
      </c>
      <c r="M104" s="12">
        <v>0.83</v>
      </c>
      <c r="N104" s="19">
        <f t="shared" si="29"/>
        <v>4.2521824686941</v>
      </c>
      <c r="O104" s="20">
        <v>5936</v>
      </c>
      <c r="P104" s="12">
        <v>0.99</v>
      </c>
      <c r="Q104" s="12">
        <v>3.41</v>
      </c>
      <c r="R104" s="9">
        <f t="shared" si="30"/>
        <v>4.3759</v>
      </c>
      <c r="S104" s="10">
        <v>1.225</v>
      </c>
      <c r="T104" s="20">
        <v>1</v>
      </c>
      <c r="U104" s="22">
        <f t="shared" si="31"/>
        <v>121095.486642564</v>
      </c>
      <c r="AA104" s="12">
        <v>1354</v>
      </c>
      <c r="AB104" s="12">
        <v>1.728</v>
      </c>
      <c r="AC104" s="13">
        <v>1.35</v>
      </c>
      <c r="AD104" s="14">
        <v>1.24</v>
      </c>
      <c r="AE104" s="15">
        <f t="shared" si="32"/>
        <v>3916.677888</v>
      </c>
      <c r="AF104" s="12">
        <v>1</v>
      </c>
      <c r="AG104" s="12">
        <v>1354</v>
      </c>
      <c r="AH104" s="12">
        <v>0.83</v>
      </c>
      <c r="AI104" s="19">
        <f t="shared" si="33"/>
        <v>4.2521824686941</v>
      </c>
      <c r="AJ104" s="20">
        <v>5936</v>
      </c>
      <c r="AK104" s="12">
        <v>0.99</v>
      </c>
      <c r="AL104" s="12">
        <v>3.41</v>
      </c>
      <c r="AM104" s="9">
        <f t="shared" si="34"/>
        <v>4.3759</v>
      </c>
      <c r="AN104" s="10">
        <v>1.225</v>
      </c>
      <c r="AO104" s="20">
        <v>1</v>
      </c>
      <c r="AP104" s="22">
        <f t="shared" si="35"/>
        <v>121095.486642564</v>
      </c>
    </row>
    <row r="105" s="1" customFormat="1" customHeight="1" spans="1:42">
      <c r="F105" s="12">
        <v>1354</v>
      </c>
      <c r="G105" s="12">
        <v>1.728</v>
      </c>
      <c r="H105" s="13">
        <v>1.35</v>
      </c>
      <c r="I105" s="14">
        <v>1.24</v>
      </c>
      <c r="J105" s="15">
        <f t="shared" si="28"/>
        <v>3916.677888</v>
      </c>
      <c r="K105" s="12">
        <v>1</v>
      </c>
      <c r="L105" s="12">
        <v>1354</v>
      </c>
      <c r="M105" s="12">
        <v>0.83</v>
      </c>
      <c r="N105" s="19">
        <f t="shared" si="29"/>
        <v>4.2521824686941</v>
      </c>
      <c r="O105" s="20">
        <v>5936</v>
      </c>
      <c r="P105" s="12">
        <v>0.99</v>
      </c>
      <c r="Q105" s="12">
        <v>3.41</v>
      </c>
      <c r="R105" s="9">
        <f t="shared" si="30"/>
        <v>4.3759</v>
      </c>
      <c r="S105" s="10">
        <v>1.225</v>
      </c>
      <c r="T105" s="20">
        <v>1</v>
      </c>
      <c r="U105" s="22">
        <f t="shared" si="31"/>
        <v>121095.486642564</v>
      </c>
      <c r="AA105" s="12">
        <v>1354</v>
      </c>
      <c r="AB105" s="12">
        <v>1.728</v>
      </c>
      <c r="AC105" s="13">
        <v>1.35</v>
      </c>
      <c r="AD105" s="14">
        <v>1.24</v>
      </c>
      <c r="AE105" s="15">
        <f t="shared" si="32"/>
        <v>3916.677888</v>
      </c>
      <c r="AF105" s="12">
        <v>1</v>
      </c>
      <c r="AG105" s="12">
        <v>1354</v>
      </c>
      <c r="AH105" s="12">
        <v>0.83</v>
      </c>
      <c r="AI105" s="19">
        <f t="shared" si="33"/>
        <v>4.2521824686941</v>
      </c>
      <c r="AJ105" s="20">
        <v>5936</v>
      </c>
      <c r="AK105" s="12">
        <v>0.99</v>
      </c>
      <c r="AL105" s="12">
        <v>3.41</v>
      </c>
      <c r="AM105" s="9">
        <f t="shared" si="34"/>
        <v>4.3759</v>
      </c>
      <c r="AN105" s="10">
        <v>1.225</v>
      </c>
      <c r="AO105" s="20">
        <v>1</v>
      </c>
      <c r="AP105" s="22">
        <f t="shared" si="35"/>
        <v>121095.486642564</v>
      </c>
    </row>
    <row r="106" s="1" customFormat="1" customHeight="1" spans="1:42">
      <c r="F106" s="12">
        <v>1354</v>
      </c>
      <c r="G106" s="12">
        <v>2.304</v>
      </c>
      <c r="H106" s="13">
        <v>1.35</v>
      </c>
      <c r="I106" s="14">
        <v>1.24</v>
      </c>
      <c r="J106" s="15">
        <f t="shared" si="28"/>
        <v>5222.237184</v>
      </c>
      <c r="K106" s="12">
        <v>1</v>
      </c>
      <c r="L106" s="12">
        <v>1354</v>
      </c>
      <c r="M106" s="12">
        <v>0.83</v>
      </c>
      <c r="N106" s="19">
        <f t="shared" si="29"/>
        <v>4.2521824686941</v>
      </c>
      <c r="O106" s="20">
        <v>5936</v>
      </c>
      <c r="P106" s="12">
        <v>0.99</v>
      </c>
      <c r="Q106" s="12">
        <v>3.41</v>
      </c>
      <c r="R106" s="9">
        <f t="shared" si="30"/>
        <v>4.3759</v>
      </c>
      <c r="S106" s="10">
        <v>1.225</v>
      </c>
      <c r="T106" s="20">
        <v>1</v>
      </c>
      <c r="U106" s="22">
        <f t="shared" si="31"/>
        <v>150854.050710085</v>
      </c>
      <c r="AA106" s="12">
        <v>1354</v>
      </c>
      <c r="AB106" s="12">
        <v>2.304</v>
      </c>
      <c r="AC106" s="13">
        <v>1.35</v>
      </c>
      <c r="AD106" s="14">
        <v>1.24</v>
      </c>
      <c r="AE106" s="15">
        <f t="shared" si="32"/>
        <v>5222.237184</v>
      </c>
      <c r="AF106" s="12">
        <v>1</v>
      </c>
      <c r="AG106" s="12">
        <v>1354</v>
      </c>
      <c r="AH106" s="12">
        <v>0.83</v>
      </c>
      <c r="AI106" s="19">
        <f t="shared" si="33"/>
        <v>4.2521824686941</v>
      </c>
      <c r="AJ106" s="20">
        <v>5936</v>
      </c>
      <c r="AK106" s="12">
        <v>0.99</v>
      </c>
      <c r="AL106" s="12">
        <v>3.41</v>
      </c>
      <c r="AM106" s="9">
        <f t="shared" si="34"/>
        <v>4.3759</v>
      </c>
      <c r="AN106" s="10">
        <v>1.225</v>
      </c>
      <c r="AO106" s="20">
        <v>1</v>
      </c>
      <c r="AP106" s="22">
        <f t="shared" si="35"/>
        <v>150854.050710085</v>
      </c>
    </row>
    <row r="107" s="1" customFormat="1" customHeight="1" spans="1:42">
      <c r="F107" s="12">
        <v>1354</v>
      </c>
      <c r="G107" s="12">
        <v>1.728</v>
      </c>
      <c r="H107" s="13">
        <v>1.35</v>
      </c>
      <c r="I107" s="14">
        <v>1.24</v>
      </c>
      <c r="J107" s="15">
        <f t="shared" si="28"/>
        <v>3916.677888</v>
      </c>
      <c r="K107" s="12">
        <v>1</v>
      </c>
      <c r="L107" s="12">
        <v>1354</v>
      </c>
      <c r="M107" s="12">
        <v>0.83</v>
      </c>
      <c r="N107" s="19">
        <f t="shared" si="29"/>
        <v>4.2521824686941</v>
      </c>
      <c r="O107" s="20">
        <v>5936</v>
      </c>
      <c r="P107" s="12">
        <v>0.99</v>
      </c>
      <c r="Q107" s="12">
        <v>3.41</v>
      </c>
      <c r="R107" s="9">
        <f t="shared" si="30"/>
        <v>4.3759</v>
      </c>
      <c r="S107" s="10">
        <v>1.225</v>
      </c>
      <c r="T107" s="20">
        <v>1</v>
      </c>
      <c r="U107" s="22">
        <f t="shared" si="31"/>
        <v>121095.486642564</v>
      </c>
      <c r="AA107" s="12">
        <v>1354</v>
      </c>
      <c r="AB107" s="12">
        <v>1.728</v>
      </c>
      <c r="AC107" s="13">
        <v>1.35</v>
      </c>
      <c r="AD107" s="14">
        <v>1.24</v>
      </c>
      <c r="AE107" s="15">
        <f t="shared" si="32"/>
        <v>3916.677888</v>
      </c>
      <c r="AF107" s="12">
        <v>1</v>
      </c>
      <c r="AG107" s="12">
        <v>1354</v>
      </c>
      <c r="AH107" s="12">
        <v>0.83</v>
      </c>
      <c r="AI107" s="19">
        <f t="shared" si="33"/>
        <v>4.2521824686941</v>
      </c>
      <c r="AJ107" s="20">
        <v>5936</v>
      </c>
      <c r="AK107" s="12">
        <v>0.99</v>
      </c>
      <c r="AL107" s="12">
        <v>3.41</v>
      </c>
      <c r="AM107" s="9">
        <f t="shared" si="34"/>
        <v>4.3759</v>
      </c>
      <c r="AN107" s="10">
        <v>1.225</v>
      </c>
      <c r="AO107" s="20">
        <v>1</v>
      </c>
      <c r="AP107" s="22">
        <f t="shared" si="35"/>
        <v>121095.486642564</v>
      </c>
    </row>
    <row r="108" s="1" customFormat="1" customHeight="1" spans="1:42">
      <c r="F108" s="12">
        <v>1354</v>
      </c>
      <c r="G108" s="12">
        <v>1.728</v>
      </c>
      <c r="H108" s="13">
        <v>1.35</v>
      </c>
      <c r="I108" s="14">
        <v>1.24</v>
      </c>
      <c r="J108" s="15">
        <f t="shared" si="28"/>
        <v>3916.677888</v>
      </c>
      <c r="K108" s="12">
        <v>1</v>
      </c>
      <c r="L108" s="12">
        <v>1354</v>
      </c>
      <c r="M108" s="12">
        <v>0.83</v>
      </c>
      <c r="N108" s="19">
        <f t="shared" si="29"/>
        <v>4.2521824686941</v>
      </c>
      <c r="O108" s="20">
        <v>5936</v>
      </c>
      <c r="P108" s="12">
        <v>0.99</v>
      </c>
      <c r="Q108" s="12">
        <v>3.41</v>
      </c>
      <c r="R108" s="9">
        <f t="shared" si="30"/>
        <v>4.3759</v>
      </c>
      <c r="S108" s="10">
        <v>1.225</v>
      </c>
      <c r="T108" s="20">
        <v>1</v>
      </c>
      <c r="U108" s="22">
        <f t="shared" si="31"/>
        <v>121095.486642564</v>
      </c>
      <c r="AA108" s="12">
        <v>1354</v>
      </c>
      <c r="AB108" s="12">
        <v>1.728</v>
      </c>
      <c r="AC108" s="13">
        <v>1.35</v>
      </c>
      <c r="AD108" s="14">
        <v>1.24</v>
      </c>
      <c r="AE108" s="15">
        <f t="shared" si="32"/>
        <v>3916.677888</v>
      </c>
      <c r="AF108" s="12">
        <v>1</v>
      </c>
      <c r="AG108" s="12">
        <v>1354</v>
      </c>
      <c r="AH108" s="12">
        <v>0.83</v>
      </c>
      <c r="AI108" s="19">
        <f t="shared" si="33"/>
        <v>4.2521824686941</v>
      </c>
      <c r="AJ108" s="20">
        <v>5936</v>
      </c>
      <c r="AK108" s="12">
        <v>0.99</v>
      </c>
      <c r="AL108" s="12">
        <v>3.41</v>
      </c>
      <c r="AM108" s="9">
        <f t="shared" si="34"/>
        <v>4.3759</v>
      </c>
      <c r="AN108" s="10">
        <v>1.225</v>
      </c>
      <c r="AO108" s="20">
        <v>1</v>
      </c>
      <c r="AP108" s="22">
        <f t="shared" si="35"/>
        <v>121095.486642564</v>
      </c>
    </row>
    <row r="109" s="1" customFormat="1" customHeight="1" spans="1:42">
      <c r="F109" s="12">
        <v>1354</v>
      </c>
      <c r="G109" s="12">
        <v>2.304</v>
      </c>
      <c r="H109" s="13">
        <v>1.35</v>
      </c>
      <c r="I109" s="14">
        <v>1.24</v>
      </c>
      <c r="J109" s="15">
        <f t="shared" si="28"/>
        <v>5222.237184</v>
      </c>
      <c r="K109" s="12">
        <v>1</v>
      </c>
      <c r="L109" s="12">
        <v>1354</v>
      </c>
      <c r="M109" s="12">
        <v>0.83</v>
      </c>
      <c r="N109" s="19">
        <f t="shared" si="29"/>
        <v>4.2521824686941</v>
      </c>
      <c r="O109" s="20">
        <v>5936</v>
      </c>
      <c r="P109" s="12">
        <v>0.99</v>
      </c>
      <c r="Q109" s="12">
        <v>3.41</v>
      </c>
      <c r="R109" s="9">
        <f t="shared" si="30"/>
        <v>4.3759</v>
      </c>
      <c r="S109" s="10">
        <v>1.225</v>
      </c>
      <c r="T109" s="20">
        <v>1</v>
      </c>
      <c r="U109" s="22">
        <f t="shared" si="31"/>
        <v>150854.050710085</v>
      </c>
      <c r="AA109" s="12">
        <v>1354</v>
      </c>
      <c r="AB109" s="12">
        <v>2.304</v>
      </c>
      <c r="AC109" s="13">
        <v>1.35</v>
      </c>
      <c r="AD109" s="14">
        <v>1.24</v>
      </c>
      <c r="AE109" s="15">
        <f t="shared" si="32"/>
        <v>5222.237184</v>
      </c>
      <c r="AF109" s="12">
        <v>1</v>
      </c>
      <c r="AG109" s="12">
        <v>1354</v>
      </c>
      <c r="AH109" s="12">
        <v>0.83</v>
      </c>
      <c r="AI109" s="19">
        <f t="shared" si="33"/>
        <v>4.2521824686941</v>
      </c>
      <c r="AJ109" s="20">
        <v>5936</v>
      </c>
      <c r="AK109" s="12">
        <v>0.99</v>
      </c>
      <c r="AL109" s="12">
        <v>3.41</v>
      </c>
      <c r="AM109" s="9">
        <f t="shared" si="34"/>
        <v>4.3759</v>
      </c>
      <c r="AN109" s="10">
        <v>1.225</v>
      </c>
      <c r="AO109" s="20">
        <v>1</v>
      </c>
      <c r="AP109" s="22">
        <f t="shared" si="35"/>
        <v>150854.050710085</v>
      </c>
    </row>
    <row r="110" s="1" customFormat="1" customHeight="1" spans="1:42">
      <c r="F110" s="12">
        <v>1354</v>
      </c>
      <c r="G110" s="12">
        <v>1.728</v>
      </c>
      <c r="H110" s="13">
        <v>1.35</v>
      </c>
      <c r="I110" s="14">
        <v>1.24</v>
      </c>
      <c r="J110" s="15">
        <f t="shared" si="28"/>
        <v>3916.677888</v>
      </c>
      <c r="K110" s="12">
        <v>1</v>
      </c>
      <c r="L110" s="12">
        <v>1354</v>
      </c>
      <c r="M110" s="12">
        <v>0.83</v>
      </c>
      <c r="N110" s="19">
        <f t="shared" si="29"/>
        <v>4.2521824686941</v>
      </c>
      <c r="O110" s="20">
        <v>5936</v>
      </c>
      <c r="P110" s="12">
        <v>0.99</v>
      </c>
      <c r="Q110" s="12">
        <v>3.41</v>
      </c>
      <c r="R110" s="9">
        <f t="shared" si="30"/>
        <v>4.3759</v>
      </c>
      <c r="S110" s="10">
        <v>1.225</v>
      </c>
      <c r="T110" s="20">
        <v>1</v>
      </c>
      <c r="U110" s="22">
        <f t="shared" si="31"/>
        <v>121095.486642564</v>
      </c>
      <c r="AA110" s="12">
        <v>1354</v>
      </c>
      <c r="AB110" s="12">
        <v>1.728</v>
      </c>
      <c r="AC110" s="13">
        <v>1.35</v>
      </c>
      <c r="AD110" s="14">
        <v>1.24</v>
      </c>
      <c r="AE110" s="15">
        <f t="shared" si="32"/>
        <v>3916.677888</v>
      </c>
      <c r="AF110" s="12">
        <v>1</v>
      </c>
      <c r="AG110" s="12">
        <v>1354</v>
      </c>
      <c r="AH110" s="12">
        <v>0.83</v>
      </c>
      <c r="AI110" s="19">
        <f t="shared" si="33"/>
        <v>4.2521824686941</v>
      </c>
      <c r="AJ110" s="20">
        <v>5936</v>
      </c>
      <c r="AK110" s="12">
        <v>0.99</v>
      </c>
      <c r="AL110" s="12">
        <v>3.41</v>
      </c>
      <c r="AM110" s="9">
        <f t="shared" si="34"/>
        <v>4.3759</v>
      </c>
      <c r="AN110" s="10">
        <v>1.225</v>
      </c>
      <c r="AO110" s="20">
        <v>1</v>
      </c>
      <c r="AP110" s="22">
        <f t="shared" si="35"/>
        <v>121095.486642564</v>
      </c>
    </row>
    <row r="111" s="1" customFormat="1" customHeight="1" spans="1:42">
      <c r="F111" s="12">
        <v>1354</v>
      </c>
      <c r="G111" s="12">
        <v>1.728</v>
      </c>
      <c r="H111" s="13">
        <v>1.35</v>
      </c>
      <c r="I111" s="14">
        <v>1.24</v>
      </c>
      <c r="J111" s="15">
        <f t="shared" si="28"/>
        <v>3916.677888</v>
      </c>
      <c r="K111" s="12">
        <v>1</v>
      </c>
      <c r="L111" s="12">
        <v>1354</v>
      </c>
      <c r="M111" s="12">
        <v>0.83</v>
      </c>
      <c r="N111" s="19">
        <f t="shared" si="29"/>
        <v>4.2521824686941</v>
      </c>
      <c r="O111" s="20">
        <v>5936</v>
      </c>
      <c r="P111" s="12">
        <v>0.99</v>
      </c>
      <c r="Q111" s="12">
        <v>3.41</v>
      </c>
      <c r="R111" s="9">
        <f t="shared" si="30"/>
        <v>4.3759</v>
      </c>
      <c r="S111" s="10">
        <v>1.225</v>
      </c>
      <c r="T111" s="20">
        <v>1</v>
      </c>
      <c r="U111" s="22">
        <f t="shared" si="31"/>
        <v>121095.486642564</v>
      </c>
      <c r="AA111" s="12">
        <v>1354</v>
      </c>
      <c r="AB111" s="12">
        <v>1.728</v>
      </c>
      <c r="AC111" s="13">
        <v>1.35</v>
      </c>
      <c r="AD111" s="14">
        <v>1.24</v>
      </c>
      <c r="AE111" s="15">
        <f t="shared" si="32"/>
        <v>3916.677888</v>
      </c>
      <c r="AF111" s="12">
        <v>1</v>
      </c>
      <c r="AG111" s="12">
        <v>1354</v>
      </c>
      <c r="AH111" s="12">
        <v>0.83</v>
      </c>
      <c r="AI111" s="19">
        <f t="shared" si="33"/>
        <v>4.2521824686941</v>
      </c>
      <c r="AJ111" s="20">
        <v>5936</v>
      </c>
      <c r="AK111" s="12">
        <v>0.99</v>
      </c>
      <c r="AL111" s="12">
        <v>3.41</v>
      </c>
      <c r="AM111" s="9">
        <f t="shared" si="34"/>
        <v>4.3759</v>
      </c>
      <c r="AN111" s="10">
        <v>1.225</v>
      </c>
      <c r="AO111" s="20">
        <v>1</v>
      </c>
      <c r="AP111" s="22">
        <f t="shared" si="35"/>
        <v>121095.486642564</v>
      </c>
    </row>
    <row r="112" s="1" customFormat="1" customHeight="1" spans="1:42">
      <c r="F112" s="12">
        <v>1354</v>
      </c>
      <c r="G112" s="12">
        <v>2.304</v>
      </c>
      <c r="H112" s="13">
        <v>1.35</v>
      </c>
      <c r="I112" s="14">
        <v>1.24</v>
      </c>
      <c r="J112" s="15">
        <f t="shared" si="28"/>
        <v>5222.237184</v>
      </c>
      <c r="K112" s="12">
        <v>1</v>
      </c>
      <c r="L112" s="12">
        <v>1354</v>
      </c>
      <c r="M112" s="12">
        <v>0.83</v>
      </c>
      <c r="N112" s="19">
        <f t="shared" si="29"/>
        <v>4.2521824686941</v>
      </c>
      <c r="O112" s="20">
        <v>5936</v>
      </c>
      <c r="P112" s="12">
        <v>0.99</v>
      </c>
      <c r="Q112" s="12">
        <v>3.41</v>
      </c>
      <c r="R112" s="9">
        <f t="shared" si="30"/>
        <v>4.3759</v>
      </c>
      <c r="S112" s="10">
        <v>1.225</v>
      </c>
      <c r="T112" s="20">
        <v>1</v>
      </c>
      <c r="U112" s="22">
        <f t="shared" si="31"/>
        <v>150854.050710085</v>
      </c>
      <c r="AA112" s="12">
        <v>1354</v>
      </c>
      <c r="AB112" s="12">
        <v>2.304</v>
      </c>
      <c r="AC112" s="13">
        <v>1.35</v>
      </c>
      <c r="AD112" s="14">
        <v>1.24</v>
      </c>
      <c r="AE112" s="15">
        <f t="shared" si="32"/>
        <v>5222.237184</v>
      </c>
      <c r="AF112" s="12">
        <v>1</v>
      </c>
      <c r="AG112" s="12">
        <v>1354</v>
      </c>
      <c r="AH112" s="12">
        <v>0.83</v>
      </c>
      <c r="AI112" s="19">
        <f t="shared" si="33"/>
        <v>4.2521824686941</v>
      </c>
      <c r="AJ112" s="20">
        <v>5936</v>
      </c>
      <c r="AK112" s="12">
        <v>0.99</v>
      </c>
      <c r="AL112" s="12">
        <v>3.41</v>
      </c>
      <c r="AM112" s="9">
        <f t="shared" si="34"/>
        <v>4.3759</v>
      </c>
      <c r="AN112" s="10">
        <v>1.225</v>
      </c>
      <c r="AO112" s="20">
        <v>1</v>
      </c>
      <c r="AP112" s="22">
        <f t="shared" si="35"/>
        <v>150854.050710085</v>
      </c>
    </row>
    <row r="113" s="1" customFormat="1" customHeight="1" spans="6:42">
      <c r="F113" s="28" t="s">
        <v>1</v>
      </c>
      <c r="G113" s="29"/>
      <c r="H113" s="29"/>
      <c r="I113" s="29"/>
      <c r="J113" s="29"/>
      <c r="K113" s="29"/>
      <c r="L113" s="29"/>
      <c r="M113" s="29"/>
      <c r="N113" s="30">
        <f>SUM(U95:U112)</f>
        <v>2358270.14397128</v>
      </c>
      <c r="O113" s="30"/>
      <c r="P113" s="30"/>
      <c r="Q113" s="30"/>
      <c r="R113" s="30"/>
      <c r="S113" s="30"/>
      <c r="T113" s="30"/>
      <c r="U113" s="30"/>
      <c r="AA113" s="28" t="s">
        <v>1</v>
      </c>
      <c r="AB113" s="29"/>
      <c r="AC113" s="29"/>
      <c r="AD113" s="29"/>
      <c r="AE113" s="29"/>
      <c r="AF113" s="29"/>
      <c r="AG113" s="29"/>
      <c r="AH113" s="29"/>
      <c r="AI113" s="30">
        <f>SUM(AP95:AP112)</f>
        <v>2358270.14397128</v>
      </c>
      <c r="AJ113" s="30"/>
      <c r="AK113" s="30"/>
      <c r="AL113" s="30"/>
      <c r="AM113" s="30"/>
      <c r="AN113" s="30"/>
      <c r="AO113" s="30"/>
      <c r="AP113" s="30"/>
    </row>
    <row r="114" s="1" customFormat="1" customHeight="1" spans="6:42">
      <c r="F114" s="29"/>
      <c r="G114" s="29"/>
      <c r="H114" s="29"/>
      <c r="I114" s="29"/>
      <c r="J114" s="29"/>
      <c r="K114" s="29"/>
      <c r="L114" s="29"/>
      <c r="M114" s="29"/>
      <c r="N114" s="30"/>
      <c r="O114" s="30"/>
      <c r="P114" s="30"/>
      <c r="Q114" s="30"/>
      <c r="R114" s="30"/>
      <c r="S114" s="30"/>
      <c r="T114" s="30"/>
      <c r="U114" s="30"/>
      <c r="AA114" s="29"/>
      <c r="AB114" s="29"/>
      <c r="AC114" s="29"/>
      <c r="AD114" s="29"/>
      <c r="AE114" s="29"/>
      <c r="AF114" s="29"/>
      <c r="AG114" s="29"/>
      <c r="AH114" s="29"/>
      <c r="AI114" s="30"/>
      <c r="AJ114" s="30"/>
      <c r="AK114" s="30"/>
      <c r="AL114" s="30"/>
      <c r="AM114" s="30"/>
      <c r="AN114" s="30"/>
      <c r="AO114" s="30"/>
      <c r="AP114" s="30"/>
    </row>
    <row r="115" s="1" customFormat="1" customHeight="1" spans="6:42">
      <c r="F115" s="3" t="s">
        <v>28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A115" s="3" t="s">
        <v>28</v>
      </c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="1" customFormat="1" customHeight="1" spans="6:42">
      <c r="F116" s="4" t="s">
        <v>3</v>
      </c>
      <c r="G116" s="5"/>
      <c r="H116" s="5"/>
      <c r="I116" s="5"/>
      <c r="J116" s="6"/>
      <c r="K116" s="7" t="s">
        <v>4</v>
      </c>
      <c r="L116" s="7"/>
      <c r="M116" s="7"/>
      <c r="N116" s="7"/>
      <c r="O116" s="8" t="s">
        <v>5</v>
      </c>
      <c r="P116" s="9" t="s">
        <v>6</v>
      </c>
      <c r="Q116" s="9"/>
      <c r="R116" s="9"/>
      <c r="S116" s="10" t="s">
        <v>7</v>
      </c>
      <c r="T116" s="8" t="s">
        <v>8</v>
      </c>
      <c r="U116" s="11" t="s">
        <v>9</v>
      </c>
      <c r="AA116" s="4" t="s">
        <v>3</v>
      </c>
      <c r="AB116" s="5"/>
      <c r="AC116" s="5"/>
      <c r="AD116" s="5"/>
      <c r="AE116" s="6"/>
      <c r="AF116" s="7" t="s">
        <v>4</v>
      </c>
      <c r="AG116" s="7"/>
      <c r="AH116" s="7"/>
      <c r="AI116" s="7"/>
      <c r="AJ116" s="8" t="s">
        <v>5</v>
      </c>
      <c r="AK116" s="9" t="s">
        <v>6</v>
      </c>
      <c r="AL116" s="9"/>
      <c r="AM116" s="9"/>
      <c r="AN116" s="10" t="s">
        <v>7</v>
      </c>
      <c r="AO116" s="8" t="s">
        <v>8</v>
      </c>
      <c r="AP116" s="11" t="s">
        <v>9</v>
      </c>
    </row>
    <row r="117" s="1" customFormat="1" customHeight="1" spans="6:42">
      <c r="F117" s="12" t="s">
        <v>29</v>
      </c>
      <c r="G117" s="12" t="s">
        <v>16</v>
      </c>
      <c r="H117" s="13" t="s">
        <v>17</v>
      </c>
      <c r="I117" s="14" t="s">
        <v>18</v>
      </c>
      <c r="J117" s="15" t="s">
        <v>3</v>
      </c>
      <c r="K117" s="12" t="s">
        <v>19</v>
      </c>
      <c r="L117" s="12" t="s">
        <v>15</v>
      </c>
      <c r="M117" s="12" t="s">
        <v>20</v>
      </c>
      <c r="N117" s="7" t="s">
        <v>21</v>
      </c>
      <c r="O117" s="16"/>
      <c r="P117" s="12" t="s">
        <v>22</v>
      </c>
      <c r="Q117" s="12" t="s">
        <v>23</v>
      </c>
      <c r="R117" s="9" t="s">
        <v>24</v>
      </c>
      <c r="S117" s="10" t="s">
        <v>25</v>
      </c>
      <c r="T117" s="16"/>
      <c r="U117" s="17"/>
      <c r="AA117" s="12" t="s">
        <v>29</v>
      </c>
      <c r="AB117" s="12" t="s">
        <v>16</v>
      </c>
      <c r="AC117" s="13" t="s">
        <v>17</v>
      </c>
      <c r="AD117" s="14" t="s">
        <v>18</v>
      </c>
      <c r="AE117" s="15" t="s">
        <v>3</v>
      </c>
      <c r="AF117" s="12" t="s">
        <v>19</v>
      </c>
      <c r="AG117" s="12" t="s">
        <v>15</v>
      </c>
      <c r="AH117" s="12" t="s">
        <v>20</v>
      </c>
      <c r="AI117" s="7" t="s">
        <v>21</v>
      </c>
      <c r="AJ117" s="16"/>
      <c r="AK117" s="12" t="s">
        <v>22</v>
      </c>
      <c r="AL117" s="12" t="s">
        <v>23</v>
      </c>
      <c r="AM117" s="9" t="s">
        <v>24</v>
      </c>
      <c r="AN117" s="10" t="s">
        <v>25</v>
      </c>
      <c r="AO117" s="16"/>
      <c r="AP117" s="17"/>
    </row>
    <row r="118" s="1" customFormat="1" customHeight="1" spans="6:42">
      <c r="F118" s="12">
        <v>36800</v>
      </c>
      <c r="G118" s="12">
        <v>0.0253</v>
      </c>
      <c r="H118" s="13">
        <v>1.35</v>
      </c>
      <c r="I118" s="14">
        <v>1</v>
      </c>
      <c r="J118" s="15">
        <f t="shared" ref="J118:J142" si="36">F118*G118*H118*I118</f>
        <v>1256.904</v>
      </c>
      <c r="K118" s="12">
        <v>1</v>
      </c>
      <c r="L118" s="12">
        <v>280</v>
      </c>
      <c r="M118" s="12">
        <v>1.43</v>
      </c>
      <c r="N118" s="19">
        <f t="shared" ref="N118:N142" si="37">1+6*L118/(L118+2000)+M118</f>
        <v>3.16684210526316</v>
      </c>
      <c r="O118" s="20">
        <v>5936</v>
      </c>
      <c r="P118" s="12">
        <v>0.92</v>
      </c>
      <c r="Q118" s="12">
        <v>1.92</v>
      </c>
      <c r="R118" s="9">
        <f t="shared" ref="R118:R142" si="38">1+P118*Q118</f>
        <v>2.7664</v>
      </c>
      <c r="S118" s="10">
        <v>1.225</v>
      </c>
      <c r="T118" s="20">
        <v>1</v>
      </c>
      <c r="U118" s="22">
        <f t="shared" ref="U118:U142" si="39">((J118*K118*N118)+O118)*R118*S118*T118</f>
        <v>33605.1489239648</v>
      </c>
      <c r="AA118" s="12">
        <v>38270</v>
      </c>
      <c r="AB118" s="12">
        <v>0.0253</v>
      </c>
      <c r="AC118" s="13">
        <v>1.35</v>
      </c>
      <c r="AD118" s="14">
        <v>1</v>
      </c>
      <c r="AE118" s="15">
        <f t="shared" ref="AE118:AE142" si="40">AA118*AB118*AC118*AD118</f>
        <v>1307.11185</v>
      </c>
      <c r="AF118" s="12">
        <v>1</v>
      </c>
      <c r="AG118" s="12">
        <v>280</v>
      </c>
      <c r="AH118" s="12">
        <v>1.43</v>
      </c>
      <c r="AI118" s="19">
        <f t="shared" ref="AI118:AI142" si="41">1+6*AG118/(AG118+2000)+AH118</f>
        <v>3.16684210526316</v>
      </c>
      <c r="AJ118" s="20">
        <v>5936</v>
      </c>
      <c r="AK118" s="12">
        <v>0.92</v>
      </c>
      <c r="AL118" s="12">
        <v>1.92</v>
      </c>
      <c r="AM118" s="9">
        <f t="shared" ref="AM118:AM142" si="42">1+AK118*AL118</f>
        <v>2.7664</v>
      </c>
      <c r="AN118" s="10">
        <v>1.225</v>
      </c>
      <c r="AO118" s="20">
        <v>1</v>
      </c>
      <c r="AP118" s="22">
        <f t="shared" ref="AP118:AP142" si="43">((AE118*AF118*AI118)+AJ118)*AM118*AN118*AO118</f>
        <v>34143.9756137862</v>
      </c>
    </row>
    <row r="119" s="1" customFormat="1" customHeight="1" spans="6:42">
      <c r="F119" s="12">
        <v>36800</v>
      </c>
      <c r="G119" s="12">
        <v>0.0253</v>
      </c>
      <c r="H119" s="13">
        <v>1.35</v>
      </c>
      <c r="I119" s="14">
        <v>1</v>
      </c>
      <c r="J119" s="15">
        <f t="shared" si="36"/>
        <v>1256.904</v>
      </c>
      <c r="K119" s="12">
        <v>1</v>
      </c>
      <c r="L119" s="12">
        <v>280</v>
      </c>
      <c r="M119" s="12">
        <v>1.43</v>
      </c>
      <c r="N119" s="19">
        <f t="shared" si="37"/>
        <v>3.16684210526316</v>
      </c>
      <c r="O119" s="20">
        <v>5936</v>
      </c>
      <c r="P119" s="12">
        <v>0.92</v>
      </c>
      <c r="Q119" s="12">
        <v>1.92</v>
      </c>
      <c r="R119" s="9">
        <f t="shared" si="38"/>
        <v>2.7664</v>
      </c>
      <c r="S119" s="10">
        <v>1.225</v>
      </c>
      <c r="T119" s="20">
        <v>1</v>
      </c>
      <c r="U119" s="22">
        <f t="shared" si="39"/>
        <v>33605.1489239648</v>
      </c>
      <c r="AA119" s="12">
        <v>38270</v>
      </c>
      <c r="AB119" s="12">
        <v>0.0253</v>
      </c>
      <c r="AC119" s="13">
        <v>1.35</v>
      </c>
      <c r="AD119" s="14">
        <v>1</v>
      </c>
      <c r="AE119" s="15">
        <f t="shared" si="40"/>
        <v>1307.11185</v>
      </c>
      <c r="AF119" s="12">
        <v>1</v>
      </c>
      <c r="AG119" s="12">
        <v>280</v>
      </c>
      <c r="AH119" s="12">
        <v>1.43</v>
      </c>
      <c r="AI119" s="19">
        <f t="shared" si="41"/>
        <v>3.16684210526316</v>
      </c>
      <c r="AJ119" s="20">
        <v>5936</v>
      </c>
      <c r="AK119" s="12">
        <v>0.92</v>
      </c>
      <c r="AL119" s="12">
        <v>1.92</v>
      </c>
      <c r="AM119" s="9">
        <f t="shared" si="42"/>
        <v>2.7664</v>
      </c>
      <c r="AN119" s="10">
        <v>1.225</v>
      </c>
      <c r="AO119" s="20">
        <v>1</v>
      </c>
      <c r="AP119" s="22">
        <f t="shared" si="43"/>
        <v>34143.9756137862</v>
      </c>
    </row>
    <row r="120" s="1" customFormat="1" customHeight="1" spans="6:42">
      <c r="F120" s="12">
        <v>36800</v>
      </c>
      <c r="G120" s="12">
        <v>0.0253</v>
      </c>
      <c r="H120" s="13">
        <v>1.35</v>
      </c>
      <c r="I120" s="14">
        <v>1</v>
      </c>
      <c r="J120" s="15">
        <f t="shared" si="36"/>
        <v>1256.904</v>
      </c>
      <c r="K120" s="12">
        <v>1</v>
      </c>
      <c r="L120" s="12">
        <v>280</v>
      </c>
      <c r="M120" s="12">
        <v>1.43</v>
      </c>
      <c r="N120" s="19">
        <f t="shared" si="37"/>
        <v>3.16684210526316</v>
      </c>
      <c r="O120" s="20">
        <v>5936</v>
      </c>
      <c r="P120" s="12">
        <v>0.92</v>
      </c>
      <c r="Q120" s="12">
        <v>1.92</v>
      </c>
      <c r="R120" s="9">
        <f t="shared" si="38"/>
        <v>2.7664</v>
      </c>
      <c r="S120" s="10">
        <v>1.225</v>
      </c>
      <c r="T120" s="20">
        <v>1</v>
      </c>
      <c r="U120" s="22">
        <f t="shared" si="39"/>
        <v>33605.1489239648</v>
      </c>
      <c r="AA120" s="12">
        <v>38270</v>
      </c>
      <c r="AB120" s="12">
        <v>0.0253</v>
      </c>
      <c r="AC120" s="13">
        <v>1.35</v>
      </c>
      <c r="AD120" s="14">
        <v>1</v>
      </c>
      <c r="AE120" s="15">
        <f t="shared" si="40"/>
        <v>1307.11185</v>
      </c>
      <c r="AF120" s="12">
        <v>1</v>
      </c>
      <c r="AG120" s="12">
        <v>280</v>
      </c>
      <c r="AH120" s="12">
        <v>1.43</v>
      </c>
      <c r="AI120" s="19">
        <f t="shared" si="41"/>
        <v>3.16684210526316</v>
      </c>
      <c r="AJ120" s="20">
        <v>5936</v>
      </c>
      <c r="AK120" s="12">
        <v>0.92</v>
      </c>
      <c r="AL120" s="12">
        <v>1.92</v>
      </c>
      <c r="AM120" s="9">
        <f t="shared" si="42"/>
        <v>2.7664</v>
      </c>
      <c r="AN120" s="10">
        <v>1.225</v>
      </c>
      <c r="AO120" s="20">
        <v>1</v>
      </c>
      <c r="AP120" s="22">
        <f t="shared" si="43"/>
        <v>34143.9756137862</v>
      </c>
    </row>
    <row r="121" s="1" customFormat="1" customHeight="1" spans="6:42">
      <c r="F121" s="12">
        <v>36800</v>
      </c>
      <c r="G121" s="12">
        <v>0.0253</v>
      </c>
      <c r="H121" s="13">
        <v>1.35</v>
      </c>
      <c r="I121" s="14">
        <v>1</v>
      </c>
      <c r="J121" s="15">
        <f t="shared" si="36"/>
        <v>1256.904</v>
      </c>
      <c r="K121" s="12">
        <v>1</v>
      </c>
      <c r="L121" s="12">
        <v>280</v>
      </c>
      <c r="M121" s="12">
        <v>1.43</v>
      </c>
      <c r="N121" s="19">
        <f t="shared" si="37"/>
        <v>3.16684210526316</v>
      </c>
      <c r="O121" s="20">
        <v>5936</v>
      </c>
      <c r="P121" s="12">
        <v>0.92</v>
      </c>
      <c r="Q121" s="12">
        <v>1.92</v>
      </c>
      <c r="R121" s="9">
        <f t="shared" si="38"/>
        <v>2.7664</v>
      </c>
      <c r="S121" s="10">
        <v>1.225</v>
      </c>
      <c r="T121" s="20">
        <v>1</v>
      </c>
      <c r="U121" s="22">
        <f t="shared" si="39"/>
        <v>33605.1489239648</v>
      </c>
      <c r="AA121" s="12">
        <v>38270</v>
      </c>
      <c r="AB121" s="12">
        <v>0.0253</v>
      </c>
      <c r="AC121" s="13">
        <v>1.35</v>
      </c>
      <c r="AD121" s="14">
        <v>1</v>
      </c>
      <c r="AE121" s="15">
        <f t="shared" si="40"/>
        <v>1307.11185</v>
      </c>
      <c r="AF121" s="12">
        <v>1</v>
      </c>
      <c r="AG121" s="12">
        <v>280</v>
      </c>
      <c r="AH121" s="12">
        <v>1.43</v>
      </c>
      <c r="AI121" s="19">
        <f t="shared" si="41"/>
        <v>3.16684210526316</v>
      </c>
      <c r="AJ121" s="20">
        <v>5936</v>
      </c>
      <c r="AK121" s="12">
        <v>0.92</v>
      </c>
      <c r="AL121" s="12">
        <v>1.92</v>
      </c>
      <c r="AM121" s="9">
        <f t="shared" si="42"/>
        <v>2.7664</v>
      </c>
      <c r="AN121" s="10">
        <v>1.225</v>
      </c>
      <c r="AO121" s="20">
        <v>1</v>
      </c>
      <c r="AP121" s="22">
        <f t="shared" si="43"/>
        <v>34143.9756137862</v>
      </c>
    </row>
    <row r="122" s="1" customFormat="1" customHeight="1" spans="6:42">
      <c r="F122" s="12">
        <v>36800</v>
      </c>
      <c r="G122" s="12">
        <v>0.0253</v>
      </c>
      <c r="H122" s="13">
        <v>1.35</v>
      </c>
      <c r="I122" s="14">
        <v>1</v>
      </c>
      <c r="J122" s="15">
        <f t="shared" si="36"/>
        <v>1256.904</v>
      </c>
      <c r="K122" s="12">
        <v>1</v>
      </c>
      <c r="L122" s="12">
        <v>280</v>
      </c>
      <c r="M122" s="12">
        <v>1.43</v>
      </c>
      <c r="N122" s="19">
        <f t="shared" si="37"/>
        <v>3.16684210526316</v>
      </c>
      <c r="O122" s="20">
        <v>5936</v>
      </c>
      <c r="P122" s="12">
        <v>0.92</v>
      </c>
      <c r="Q122" s="12">
        <v>1.92</v>
      </c>
      <c r="R122" s="9">
        <f t="shared" si="38"/>
        <v>2.7664</v>
      </c>
      <c r="S122" s="10">
        <v>1.225</v>
      </c>
      <c r="T122" s="20">
        <v>1</v>
      </c>
      <c r="U122" s="22">
        <f t="shared" si="39"/>
        <v>33605.1489239648</v>
      </c>
      <c r="AA122" s="12">
        <v>38270</v>
      </c>
      <c r="AB122" s="12">
        <v>0.0253</v>
      </c>
      <c r="AC122" s="13">
        <v>1.35</v>
      </c>
      <c r="AD122" s="14">
        <v>1</v>
      </c>
      <c r="AE122" s="15">
        <f t="shared" si="40"/>
        <v>1307.11185</v>
      </c>
      <c r="AF122" s="12">
        <v>1</v>
      </c>
      <c r="AG122" s="12">
        <v>280</v>
      </c>
      <c r="AH122" s="12">
        <v>1.43</v>
      </c>
      <c r="AI122" s="19">
        <f t="shared" si="41"/>
        <v>3.16684210526316</v>
      </c>
      <c r="AJ122" s="20">
        <v>5936</v>
      </c>
      <c r="AK122" s="12">
        <v>0.92</v>
      </c>
      <c r="AL122" s="12">
        <v>1.92</v>
      </c>
      <c r="AM122" s="9">
        <f t="shared" si="42"/>
        <v>2.7664</v>
      </c>
      <c r="AN122" s="10">
        <v>1.225</v>
      </c>
      <c r="AO122" s="20">
        <v>1</v>
      </c>
      <c r="AP122" s="22">
        <f t="shared" si="43"/>
        <v>34143.9756137862</v>
      </c>
    </row>
    <row r="123" s="1" customFormat="1" customHeight="1" spans="6:42">
      <c r="F123" s="12">
        <v>36800</v>
      </c>
      <c r="G123" s="12">
        <v>0.0253</v>
      </c>
      <c r="H123" s="13">
        <v>1.35</v>
      </c>
      <c r="I123" s="14">
        <v>1</v>
      </c>
      <c r="J123" s="15">
        <f t="shared" si="36"/>
        <v>1256.904</v>
      </c>
      <c r="K123" s="12">
        <v>1</v>
      </c>
      <c r="L123" s="12">
        <v>280</v>
      </c>
      <c r="M123" s="12">
        <v>1.43</v>
      </c>
      <c r="N123" s="19">
        <f t="shared" si="37"/>
        <v>3.16684210526316</v>
      </c>
      <c r="O123" s="20">
        <v>5936</v>
      </c>
      <c r="P123" s="12">
        <v>0.92</v>
      </c>
      <c r="Q123" s="12">
        <v>1.92</v>
      </c>
      <c r="R123" s="9">
        <f t="shared" si="38"/>
        <v>2.7664</v>
      </c>
      <c r="S123" s="10">
        <v>1.225</v>
      </c>
      <c r="T123" s="20">
        <v>1</v>
      </c>
      <c r="U123" s="22">
        <f t="shared" si="39"/>
        <v>33605.1489239648</v>
      </c>
      <c r="AA123" s="12">
        <v>38270</v>
      </c>
      <c r="AB123" s="12">
        <v>0.0253</v>
      </c>
      <c r="AC123" s="13">
        <v>1.35</v>
      </c>
      <c r="AD123" s="14">
        <v>1</v>
      </c>
      <c r="AE123" s="15">
        <f t="shared" si="40"/>
        <v>1307.11185</v>
      </c>
      <c r="AF123" s="12">
        <v>1</v>
      </c>
      <c r="AG123" s="12">
        <v>280</v>
      </c>
      <c r="AH123" s="12">
        <v>1.43</v>
      </c>
      <c r="AI123" s="19">
        <f t="shared" si="41"/>
        <v>3.16684210526316</v>
      </c>
      <c r="AJ123" s="20">
        <v>5936</v>
      </c>
      <c r="AK123" s="12">
        <v>0.92</v>
      </c>
      <c r="AL123" s="12">
        <v>1.92</v>
      </c>
      <c r="AM123" s="9">
        <f t="shared" si="42"/>
        <v>2.7664</v>
      </c>
      <c r="AN123" s="10">
        <v>1.225</v>
      </c>
      <c r="AO123" s="20">
        <v>1</v>
      </c>
      <c r="AP123" s="22">
        <f t="shared" si="43"/>
        <v>34143.9756137862</v>
      </c>
    </row>
    <row r="124" s="1" customFormat="1" customHeight="1" spans="6:42">
      <c r="F124" s="12">
        <v>36800</v>
      </c>
      <c r="G124" s="12">
        <v>0.0253</v>
      </c>
      <c r="H124" s="13">
        <v>1.35</v>
      </c>
      <c r="I124" s="14">
        <v>1</v>
      </c>
      <c r="J124" s="15">
        <f t="shared" si="36"/>
        <v>1256.904</v>
      </c>
      <c r="K124" s="12">
        <v>1</v>
      </c>
      <c r="L124" s="12">
        <v>280</v>
      </c>
      <c r="M124" s="12">
        <v>1.43</v>
      </c>
      <c r="N124" s="19">
        <f t="shared" si="37"/>
        <v>3.16684210526316</v>
      </c>
      <c r="O124" s="20">
        <v>5936</v>
      </c>
      <c r="P124" s="12">
        <v>0.92</v>
      </c>
      <c r="Q124" s="12">
        <v>1.92</v>
      </c>
      <c r="R124" s="9">
        <f t="shared" si="38"/>
        <v>2.7664</v>
      </c>
      <c r="S124" s="10">
        <v>1.225</v>
      </c>
      <c r="T124" s="20">
        <v>1</v>
      </c>
      <c r="U124" s="22">
        <f t="shared" si="39"/>
        <v>33605.1489239648</v>
      </c>
      <c r="AA124" s="12">
        <v>38270</v>
      </c>
      <c r="AB124" s="12">
        <v>0.0253</v>
      </c>
      <c r="AC124" s="13">
        <v>1.35</v>
      </c>
      <c r="AD124" s="14">
        <v>1</v>
      </c>
      <c r="AE124" s="15">
        <f t="shared" si="40"/>
        <v>1307.11185</v>
      </c>
      <c r="AF124" s="12">
        <v>1</v>
      </c>
      <c r="AG124" s="12">
        <v>280</v>
      </c>
      <c r="AH124" s="12">
        <v>1.43</v>
      </c>
      <c r="AI124" s="19">
        <f t="shared" si="41"/>
        <v>3.16684210526316</v>
      </c>
      <c r="AJ124" s="20">
        <v>5936</v>
      </c>
      <c r="AK124" s="12">
        <v>0.92</v>
      </c>
      <c r="AL124" s="12">
        <v>1.92</v>
      </c>
      <c r="AM124" s="9">
        <f t="shared" si="42"/>
        <v>2.7664</v>
      </c>
      <c r="AN124" s="10">
        <v>1.225</v>
      </c>
      <c r="AO124" s="20">
        <v>1</v>
      </c>
      <c r="AP124" s="22">
        <f t="shared" si="43"/>
        <v>34143.9756137862</v>
      </c>
    </row>
    <row r="125" s="1" customFormat="1" customHeight="1" spans="6:42">
      <c r="F125" s="12">
        <v>36800</v>
      </c>
      <c r="G125" s="12">
        <v>0.0253</v>
      </c>
      <c r="H125" s="13">
        <v>1.35</v>
      </c>
      <c r="I125" s="14">
        <v>1</v>
      </c>
      <c r="J125" s="15">
        <f t="shared" si="36"/>
        <v>1256.904</v>
      </c>
      <c r="K125" s="12">
        <v>1</v>
      </c>
      <c r="L125" s="12">
        <v>280</v>
      </c>
      <c r="M125" s="12">
        <v>1.43</v>
      </c>
      <c r="N125" s="19">
        <f t="shared" si="37"/>
        <v>3.16684210526316</v>
      </c>
      <c r="O125" s="20">
        <v>5936</v>
      </c>
      <c r="P125" s="12">
        <v>0.92</v>
      </c>
      <c r="Q125" s="12">
        <v>1.92</v>
      </c>
      <c r="R125" s="9">
        <f t="shared" si="38"/>
        <v>2.7664</v>
      </c>
      <c r="S125" s="10">
        <v>1.225</v>
      </c>
      <c r="T125" s="20">
        <v>1</v>
      </c>
      <c r="U125" s="22">
        <f t="shared" si="39"/>
        <v>33605.1489239648</v>
      </c>
      <c r="AA125" s="12">
        <v>38270</v>
      </c>
      <c r="AB125" s="12">
        <v>0.0253</v>
      </c>
      <c r="AC125" s="13">
        <v>1.35</v>
      </c>
      <c r="AD125" s="14">
        <v>1</v>
      </c>
      <c r="AE125" s="15">
        <f t="shared" si="40"/>
        <v>1307.11185</v>
      </c>
      <c r="AF125" s="12">
        <v>1</v>
      </c>
      <c r="AG125" s="12">
        <v>280</v>
      </c>
      <c r="AH125" s="12">
        <v>1.43</v>
      </c>
      <c r="AI125" s="19">
        <f t="shared" si="41"/>
        <v>3.16684210526316</v>
      </c>
      <c r="AJ125" s="20">
        <v>5936</v>
      </c>
      <c r="AK125" s="12">
        <v>0.92</v>
      </c>
      <c r="AL125" s="12">
        <v>1.92</v>
      </c>
      <c r="AM125" s="9">
        <f t="shared" si="42"/>
        <v>2.7664</v>
      </c>
      <c r="AN125" s="10">
        <v>1.225</v>
      </c>
      <c r="AO125" s="20">
        <v>1</v>
      </c>
      <c r="AP125" s="22">
        <f t="shared" si="43"/>
        <v>34143.9756137862</v>
      </c>
    </row>
    <row r="126" s="1" customFormat="1" customHeight="1" spans="6:42">
      <c r="F126" s="12">
        <v>36800</v>
      </c>
      <c r="G126" s="12">
        <v>0.0253</v>
      </c>
      <c r="H126" s="13">
        <v>1.35</v>
      </c>
      <c r="I126" s="14">
        <v>1</v>
      </c>
      <c r="J126" s="15">
        <f t="shared" si="36"/>
        <v>1256.904</v>
      </c>
      <c r="K126" s="12">
        <v>1</v>
      </c>
      <c r="L126" s="12">
        <v>280</v>
      </c>
      <c r="M126" s="12">
        <v>1.43</v>
      </c>
      <c r="N126" s="19">
        <f t="shared" si="37"/>
        <v>3.16684210526316</v>
      </c>
      <c r="O126" s="20">
        <v>5936</v>
      </c>
      <c r="P126" s="12">
        <v>0.92</v>
      </c>
      <c r="Q126" s="12">
        <v>1.92</v>
      </c>
      <c r="R126" s="9">
        <f t="shared" si="38"/>
        <v>2.7664</v>
      </c>
      <c r="S126" s="10">
        <v>1.225</v>
      </c>
      <c r="T126" s="20">
        <v>1</v>
      </c>
      <c r="U126" s="22">
        <f t="shared" si="39"/>
        <v>33605.1489239648</v>
      </c>
      <c r="AA126" s="12">
        <v>38270</v>
      </c>
      <c r="AB126" s="12">
        <v>0.0253</v>
      </c>
      <c r="AC126" s="13">
        <v>1.35</v>
      </c>
      <c r="AD126" s="14">
        <v>1</v>
      </c>
      <c r="AE126" s="15">
        <f t="shared" si="40"/>
        <v>1307.11185</v>
      </c>
      <c r="AF126" s="12">
        <v>1</v>
      </c>
      <c r="AG126" s="12">
        <v>280</v>
      </c>
      <c r="AH126" s="12">
        <v>1.43</v>
      </c>
      <c r="AI126" s="19">
        <f t="shared" si="41"/>
        <v>3.16684210526316</v>
      </c>
      <c r="AJ126" s="20">
        <v>5936</v>
      </c>
      <c r="AK126" s="12">
        <v>0.92</v>
      </c>
      <c r="AL126" s="12">
        <v>1.92</v>
      </c>
      <c r="AM126" s="9">
        <f t="shared" si="42"/>
        <v>2.7664</v>
      </c>
      <c r="AN126" s="10">
        <v>1.225</v>
      </c>
      <c r="AO126" s="20">
        <v>1</v>
      </c>
      <c r="AP126" s="22">
        <f t="shared" si="43"/>
        <v>34143.9756137862</v>
      </c>
    </row>
    <row r="127" s="1" customFormat="1" customHeight="1" spans="6:42">
      <c r="F127" s="12">
        <v>36800</v>
      </c>
      <c r="G127" s="12">
        <v>0.0253</v>
      </c>
      <c r="H127" s="13">
        <v>1.35</v>
      </c>
      <c r="I127" s="14">
        <v>1</v>
      </c>
      <c r="J127" s="15">
        <f t="shared" si="36"/>
        <v>1256.904</v>
      </c>
      <c r="K127" s="12">
        <v>1</v>
      </c>
      <c r="L127" s="12">
        <v>280</v>
      </c>
      <c r="M127" s="12">
        <v>1.43</v>
      </c>
      <c r="N127" s="19">
        <f t="shared" si="37"/>
        <v>3.16684210526316</v>
      </c>
      <c r="O127" s="20">
        <v>5936</v>
      </c>
      <c r="P127" s="12">
        <v>0.92</v>
      </c>
      <c r="Q127" s="12">
        <v>1.92</v>
      </c>
      <c r="R127" s="9">
        <f t="shared" si="38"/>
        <v>2.7664</v>
      </c>
      <c r="S127" s="10">
        <v>1.225</v>
      </c>
      <c r="T127" s="20">
        <v>1</v>
      </c>
      <c r="U127" s="22">
        <f t="shared" si="39"/>
        <v>33605.1489239648</v>
      </c>
      <c r="AA127" s="12">
        <v>38270</v>
      </c>
      <c r="AB127" s="12">
        <v>0.0253</v>
      </c>
      <c r="AC127" s="13">
        <v>1.35</v>
      </c>
      <c r="AD127" s="14">
        <v>1</v>
      </c>
      <c r="AE127" s="15">
        <f t="shared" si="40"/>
        <v>1307.11185</v>
      </c>
      <c r="AF127" s="12">
        <v>1</v>
      </c>
      <c r="AG127" s="12">
        <v>280</v>
      </c>
      <c r="AH127" s="12">
        <v>1.43</v>
      </c>
      <c r="AI127" s="19">
        <f t="shared" si="41"/>
        <v>3.16684210526316</v>
      </c>
      <c r="AJ127" s="20">
        <v>5936</v>
      </c>
      <c r="AK127" s="12">
        <v>0.92</v>
      </c>
      <c r="AL127" s="12">
        <v>1.92</v>
      </c>
      <c r="AM127" s="9">
        <f t="shared" si="42"/>
        <v>2.7664</v>
      </c>
      <c r="AN127" s="10">
        <v>1.225</v>
      </c>
      <c r="AO127" s="20">
        <v>1</v>
      </c>
      <c r="AP127" s="22">
        <f t="shared" si="43"/>
        <v>34143.9756137862</v>
      </c>
    </row>
    <row r="128" s="1" customFormat="1" customHeight="1" spans="6:42">
      <c r="F128" s="12">
        <v>36800</v>
      </c>
      <c r="G128" s="12">
        <v>0.0253</v>
      </c>
      <c r="H128" s="13">
        <v>1.35</v>
      </c>
      <c r="I128" s="14">
        <v>1</v>
      </c>
      <c r="J128" s="15">
        <f t="shared" si="36"/>
        <v>1256.904</v>
      </c>
      <c r="K128" s="12">
        <v>1</v>
      </c>
      <c r="L128" s="12">
        <v>280</v>
      </c>
      <c r="M128" s="12">
        <v>1.43</v>
      </c>
      <c r="N128" s="19">
        <f t="shared" si="37"/>
        <v>3.16684210526316</v>
      </c>
      <c r="O128" s="20">
        <v>5936</v>
      </c>
      <c r="P128" s="12">
        <v>0.92</v>
      </c>
      <c r="Q128" s="12">
        <v>1.92</v>
      </c>
      <c r="R128" s="9">
        <f t="shared" si="38"/>
        <v>2.7664</v>
      </c>
      <c r="S128" s="10">
        <v>1.225</v>
      </c>
      <c r="T128" s="20">
        <v>1</v>
      </c>
      <c r="U128" s="22">
        <f t="shared" si="39"/>
        <v>33605.1489239648</v>
      </c>
      <c r="AA128" s="12">
        <v>38270</v>
      </c>
      <c r="AB128" s="12">
        <v>0.0253</v>
      </c>
      <c r="AC128" s="13">
        <v>1.35</v>
      </c>
      <c r="AD128" s="14">
        <v>1</v>
      </c>
      <c r="AE128" s="15">
        <f t="shared" si="40"/>
        <v>1307.11185</v>
      </c>
      <c r="AF128" s="12">
        <v>1</v>
      </c>
      <c r="AG128" s="12">
        <v>280</v>
      </c>
      <c r="AH128" s="12">
        <v>1.43</v>
      </c>
      <c r="AI128" s="19">
        <f t="shared" si="41"/>
        <v>3.16684210526316</v>
      </c>
      <c r="AJ128" s="20">
        <v>5936</v>
      </c>
      <c r="AK128" s="12">
        <v>0.92</v>
      </c>
      <c r="AL128" s="12">
        <v>1.92</v>
      </c>
      <c r="AM128" s="9">
        <f t="shared" si="42"/>
        <v>2.7664</v>
      </c>
      <c r="AN128" s="10">
        <v>1.225</v>
      </c>
      <c r="AO128" s="20">
        <v>1</v>
      </c>
      <c r="AP128" s="22">
        <f t="shared" si="43"/>
        <v>34143.9756137862</v>
      </c>
    </row>
    <row r="129" s="1" customFormat="1" customHeight="1" spans="6:42">
      <c r="F129" s="12">
        <v>36800</v>
      </c>
      <c r="G129" s="12">
        <v>0.0253</v>
      </c>
      <c r="H129" s="13">
        <v>1.35</v>
      </c>
      <c r="I129" s="14">
        <v>1</v>
      </c>
      <c r="J129" s="15">
        <f t="shared" si="36"/>
        <v>1256.904</v>
      </c>
      <c r="K129" s="12">
        <v>1</v>
      </c>
      <c r="L129" s="12">
        <v>280</v>
      </c>
      <c r="M129" s="12">
        <v>1.43</v>
      </c>
      <c r="N129" s="19">
        <f t="shared" si="37"/>
        <v>3.16684210526316</v>
      </c>
      <c r="O129" s="20">
        <v>5936</v>
      </c>
      <c r="P129" s="12">
        <v>0.92</v>
      </c>
      <c r="Q129" s="12">
        <v>1.92</v>
      </c>
      <c r="R129" s="9">
        <f t="shared" si="38"/>
        <v>2.7664</v>
      </c>
      <c r="S129" s="10">
        <v>1.225</v>
      </c>
      <c r="T129" s="20">
        <v>1</v>
      </c>
      <c r="U129" s="22">
        <f t="shared" si="39"/>
        <v>33605.1489239648</v>
      </c>
      <c r="AA129" s="12">
        <v>38270</v>
      </c>
      <c r="AB129" s="12">
        <v>0.0253</v>
      </c>
      <c r="AC129" s="13">
        <v>1.35</v>
      </c>
      <c r="AD129" s="14">
        <v>1</v>
      </c>
      <c r="AE129" s="15">
        <f t="shared" si="40"/>
        <v>1307.11185</v>
      </c>
      <c r="AF129" s="12">
        <v>1</v>
      </c>
      <c r="AG129" s="12">
        <v>280</v>
      </c>
      <c r="AH129" s="12">
        <v>1.43</v>
      </c>
      <c r="AI129" s="19">
        <f t="shared" si="41"/>
        <v>3.16684210526316</v>
      </c>
      <c r="AJ129" s="20">
        <v>5936</v>
      </c>
      <c r="AK129" s="12">
        <v>0.92</v>
      </c>
      <c r="AL129" s="12">
        <v>1.92</v>
      </c>
      <c r="AM129" s="9">
        <f t="shared" si="42"/>
        <v>2.7664</v>
      </c>
      <c r="AN129" s="10">
        <v>1.225</v>
      </c>
      <c r="AO129" s="20">
        <v>1</v>
      </c>
      <c r="AP129" s="22">
        <f t="shared" si="43"/>
        <v>34143.9756137862</v>
      </c>
    </row>
    <row r="130" s="1" customFormat="1" customHeight="1" spans="6:42">
      <c r="F130" s="12">
        <v>36800</v>
      </c>
      <c r="G130" s="12">
        <v>0.0253</v>
      </c>
      <c r="H130" s="13">
        <v>1.35</v>
      </c>
      <c r="I130" s="14">
        <v>1</v>
      </c>
      <c r="J130" s="15">
        <f t="shared" si="36"/>
        <v>1256.904</v>
      </c>
      <c r="K130" s="12">
        <v>1</v>
      </c>
      <c r="L130" s="12">
        <v>280</v>
      </c>
      <c r="M130" s="12">
        <v>1.43</v>
      </c>
      <c r="N130" s="19">
        <f t="shared" si="37"/>
        <v>3.16684210526316</v>
      </c>
      <c r="O130" s="20">
        <v>5936</v>
      </c>
      <c r="P130" s="12">
        <v>0.92</v>
      </c>
      <c r="Q130" s="12">
        <v>1.92</v>
      </c>
      <c r="R130" s="9">
        <f t="shared" si="38"/>
        <v>2.7664</v>
      </c>
      <c r="S130" s="10">
        <v>1.225</v>
      </c>
      <c r="T130" s="20">
        <v>1</v>
      </c>
      <c r="U130" s="22">
        <f t="shared" si="39"/>
        <v>33605.1489239648</v>
      </c>
      <c r="AA130" s="12">
        <v>38270</v>
      </c>
      <c r="AB130" s="12">
        <v>0.0253</v>
      </c>
      <c r="AC130" s="13">
        <v>1.35</v>
      </c>
      <c r="AD130" s="14">
        <v>1</v>
      </c>
      <c r="AE130" s="15">
        <f t="shared" si="40"/>
        <v>1307.11185</v>
      </c>
      <c r="AF130" s="12">
        <v>1</v>
      </c>
      <c r="AG130" s="12">
        <v>280</v>
      </c>
      <c r="AH130" s="12">
        <v>1.43</v>
      </c>
      <c r="AI130" s="19">
        <f t="shared" si="41"/>
        <v>3.16684210526316</v>
      </c>
      <c r="AJ130" s="20">
        <v>5936</v>
      </c>
      <c r="AK130" s="12">
        <v>0.92</v>
      </c>
      <c r="AL130" s="12">
        <v>1.92</v>
      </c>
      <c r="AM130" s="9">
        <f t="shared" si="42"/>
        <v>2.7664</v>
      </c>
      <c r="AN130" s="10">
        <v>1.225</v>
      </c>
      <c r="AO130" s="20">
        <v>1</v>
      </c>
      <c r="AP130" s="22">
        <f t="shared" si="43"/>
        <v>34143.9756137862</v>
      </c>
    </row>
    <row r="131" s="1" customFormat="1" customHeight="1" spans="6:42">
      <c r="F131" s="12">
        <v>36800</v>
      </c>
      <c r="G131" s="12">
        <v>0.0253</v>
      </c>
      <c r="H131" s="13">
        <v>1.35</v>
      </c>
      <c r="I131" s="14">
        <v>1</v>
      </c>
      <c r="J131" s="15">
        <f t="shared" si="36"/>
        <v>1256.904</v>
      </c>
      <c r="K131" s="12">
        <v>1</v>
      </c>
      <c r="L131" s="12">
        <v>280</v>
      </c>
      <c r="M131" s="12">
        <v>1.43</v>
      </c>
      <c r="N131" s="19">
        <f t="shared" si="37"/>
        <v>3.16684210526316</v>
      </c>
      <c r="O131" s="20">
        <v>5936</v>
      </c>
      <c r="P131" s="12">
        <v>0.92</v>
      </c>
      <c r="Q131" s="12">
        <v>1.92</v>
      </c>
      <c r="R131" s="9">
        <f t="shared" si="38"/>
        <v>2.7664</v>
      </c>
      <c r="S131" s="10">
        <v>1.225</v>
      </c>
      <c r="T131" s="20">
        <v>1</v>
      </c>
      <c r="U131" s="22">
        <f t="shared" si="39"/>
        <v>33605.1489239648</v>
      </c>
      <c r="AA131" s="12">
        <v>38270</v>
      </c>
      <c r="AB131" s="12">
        <v>0.0253</v>
      </c>
      <c r="AC131" s="13">
        <v>1.35</v>
      </c>
      <c r="AD131" s="14">
        <v>1</v>
      </c>
      <c r="AE131" s="15">
        <f t="shared" si="40"/>
        <v>1307.11185</v>
      </c>
      <c r="AF131" s="12">
        <v>1</v>
      </c>
      <c r="AG131" s="12">
        <v>280</v>
      </c>
      <c r="AH131" s="12">
        <v>1.43</v>
      </c>
      <c r="AI131" s="19">
        <f t="shared" si="41"/>
        <v>3.16684210526316</v>
      </c>
      <c r="AJ131" s="20">
        <v>5936</v>
      </c>
      <c r="AK131" s="12">
        <v>0.92</v>
      </c>
      <c r="AL131" s="12">
        <v>1.92</v>
      </c>
      <c r="AM131" s="9">
        <f t="shared" si="42"/>
        <v>2.7664</v>
      </c>
      <c r="AN131" s="10">
        <v>1.225</v>
      </c>
      <c r="AO131" s="20">
        <v>1</v>
      </c>
      <c r="AP131" s="22">
        <f t="shared" si="43"/>
        <v>34143.9756137862</v>
      </c>
    </row>
    <row r="132" s="1" customFormat="1" customHeight="1" spans="6:42">
      <c r="F132" s="12">
        <v>36800</v>
      </c>
      <c r="G132" s="12">
        <v>0.0253</v>
      </c>
      <c r="H132" s="13">
        <v>1.35</v>
      </c>
      <c r="I132" s="14">
        <v>1</v>
      </c>
      <c r="J132" s="15">
        <f t="shared" si="36"/>
        <v>1256.904</v>
      </c>
      <c r="K132" s="12">
        <v>1</v>
      </c>
      <c r="L132" s="12">
        <v>280</v>
      </c>
      <c r="M132" s="12">
        <v>1.43</v>
      </c>
      <c r="N132" s="19">
        <f t="shared" si="37"/>
        <v>3.16684210526316</v>
      </c>
      <c r="O132" s="20">
        <v>5936</v>
      </c>
      <c r="P132" s="12">
        <v>0.92</v>
      </c>
      <c r="Q132" s="12">
        <v>1.92</v>
      </c>
      <c r="R132" s="9">
        <f t="shared" si="38"/>
        <v>2.7664</v>
      </c>
      <c r="S132" s="10">
        <v>1.225</v>
      </c>
      <c r="T132" s="20">
        <v>1</v>
      </c>
      <c r="U132" s="22">
        <f t="shared" si="39"/>
        <v>33605.1489239648</v>
      </c>
      <c r="AA132" s="12">
        <v>38270</v>
      </c>
      <c r="AB132" s="12">
        <v>0.0253</v>
      </c>
      <c r="AC132" s="13">
        <v>1.35</v>
      </c>
      <c r="AD132" s="14">
        <v>1</v>
      </c>
      <c r="AE132" s="15">
        <f t="shared" si="40"/>
        <v>1307.11185</v>
      </c>
      <c r="AF132" s="12">
        <v>1</v>
      </c>
      <c r="AG132" s="12">
        <v>280</v>
      </c>
      <c r="AH132" s="12">
        <v>1.43</v>
      </c>
      <c r="AI132" s="19">
        <f t="shared" si="41"/>
        <v>3.16684210526316</v>
      </c>
      <c r="AJ132" s="20">
        <v>5936</v>
      </c>
      <c r="AK132" s="12">
        <v>0.92</v>
      </c>
      <c r="AL132" s="12">
        <v>1.92</v>
      </c>
      <c r="AM132" s="9">
        <f t="shared" si="42"/>
        <v>2.7664</v>
      </c>
      <c r="AN132" s="10">
        <v>1.225</v>
      </c>
      <c r="AO132" s="20">
        <v>1</v>
      </c>
      <c r="AP132" s="22">
        <f t="shared" si="43"/>
        <v>34143.9756137862</v>
      </c>
    </row>
    <row r="133" s="1" customFormat="1" customHeight="1" spans="6:42">
      <c r="F133" s="12">
        <v>36800</v>
      </c>
      <c r="G133" s="12">
        <v>0</v>
      </c>
      <c r="H133" s="13">
        <v>1.35</v>
      </c>
      <c r="I133" s="14">
        <v>1</v>
      </c>
      <c r="J133" s="15">
        <f t="shared" si="36"/>
        <v>0</v>
      </c>
      <c r="K133" s="12">
        <v>1</v>
      </c>
      <c r="L133" s="12">
        <v>280</v>
      </c>
      <c r="M133" s="12">
        <v>1.43</v>
      </c>
      <c r="N133" s="19">
        <f t="shared" si="37"/>
        <v>3.16684210526316</v>
      </c>
      <c r="O133" s="20">
        <v>0</v>
      </c>
      <c r="P133" s="12">
        <v>0.92</v>
      </c>
      <c r="Q133" s="12">
        <v>1.92</v>
      </c>
      <c r="R133" s="9">
        <f t="shared" si="38"/>
        <v>2.7664</v>
      </c>
      <c r="S133" s="10">
        <v>1.225</v>
      </c>
      <c r="T133" s="20">
        <v>1</v>
      </c>
      <c r="U133" s="22">
        <f t="shared" si="39"/>
        <v>0</v>
      </c>
      <c r="AA133" s="12">
        <v>38270</v>
      </c>
      <c r="AB133" s="12">
        <v>0</v>
      </c>
      <c r="AC133" s="13">
        <v>1.35</v>
      </c>
      <c r="AD133" s="14">
        <v>1</v>
      </c>
      <c r="AE133" s="15">
        <f t="shared" si="40"/>
        <v>0</v>
      </c>
      <c r="AF133" s="12">
        <v>1</v>
      </c>
      <c r="AG133" s="12">
        <v>280</v>
      </c>
      <c r="AH133" s="12">
        <v>1.43</v>
      </c>
      <c r="AI133" s="19">
        <f t="shared" si="41"/>
        <v>3.16684210526316</v>
      </c>
      <c r="AJ133" s="20">
        <v>0</v>
      </c>
      <c r="AK133" s="12">
        <v>0.92</v>
      </c>
      <c r="AL133" s="12">
        <v>1.92</v>
      </c>
      <c r="AM133" s="9">
        <f t="shared" si="42"/>
        <v>2.7664</v>
      </c>
      <c r="AN133" s="10">
        <v>1.225</v>
      </c>
      <c r="AO133" s="20">
        <v>1</v>
      </c>
      <c r="AP133" s="22">
        <f t="shared" si="43"/>
        <v>0</v>
      </c>
    </row>
    <row r="134" s="1" customFormat="1" customHeight="1" spans="6:42">
      <c r="F134" s="12">
        <v>36800</v>
      </c>
      <c r="G134" s="12">
        <v>0</v>
      </c>
      <c r="H134" s="13">
        <v>1.35</v>
      </c>
      <c r="I134" s="14">
        <v>1</v>
      </c>
      <c r="J134" s="15">
        <f t="shared" si="36"/>
        <v>0</v>
      </c>
      <c r="K134" s="12">
        <v>1</v>
      </c>
      <c r="L134" s="12">
        <v>280</v>
      </c>
      <c r="M134" s="12">
        <v>1.43</v>
      </c>
      <c r="N134" s="19">
        <f t="shared" si="37"/>
        <v>3.16684210526316</v>
      </c>
      <c r="O134" s="20">
        <v>0</v>
      </c>
      <c r="P134" s="12">
        <v>0.92</v>
      </c>
      <c r="Q134" s="12">
        <v>1.92</v>
      </c>
      <c r="R134" s="9">
        <f t="shared" si="38"/>
        <v>2.7664</v>
      </c>
      <c r="S134" s="10">
        <v>1.225</v>
      </c>
      <c r="T134" s="20">
        <v>1</v>
      </c>
      <c r="U134" s="22">
        <f t="shared" si="39"/>
        <v>0</v>
      </c>
      <c r="AA134" s="12">
        <v>38270</v>
      </c>
      <c r="AB134" s="12">
        <v>0</v>
      </c>
      <c r="AC134" s="13">
        <v>1.35</v>
      </c>
      <c r="AD134" s="14">
        <v>1</v>
      </c>
      <c r="AE134" s="15">
        <f t="shared" si="40"/>
        <v>0</v>
      </c>
      <c r="AF134" s="12">
        <v>1</v>
      </c>
      <c r="AG134" s="12">
        <v>280</v>
      </c>
      <c r="AH134" s="12">
        <v>1.43</v>
      </c>
      <c r="AI134" s="19">
        <f t="shared" si="41"/>
        <v>3.16684210526316</v>
      </c>
      <c r="AJ134" s="20">
        <v>0</v>
      </c>
      <c r="AK134" s="12">
        <v>0.92</v>
      </c>
      <c r="AL134" s="12">
        <v>1.92</v>
      </c>
      <c r="AM134" s="9">
        <f t="shared" si="42"/>
        <v>2.7664</v>
      </c>
      <c r="AN134" s="10">
        <v>1.225</v>
      </c>
      <c r="AO134" s="20">
        <v>1</v>
      </c>
      <c r="AP134" s="22">
        <f t="shared" si="43"/>
        <v>0</v>
      </c>
    </row>
    <row r="135" s="1" customFormat="1" customHeight="1" spans="6:42">
      <c r="F135" s="12">
        <v>36800</v>
      </c>
      <c r="G135" s="12">
        <v>0</v>
      </c>
      <c r="H135" s="13">
        <v>1.35</v>
      </c>
      <c r="I135" s="14">
        <v>1</v>
      </c>
      <c r="J135" s="15">
        <f t="shared" si="36"/>
        <v>0</v>
      </c>
      <c r="K135" s="12">
        <v>1</v>
      </c>
      <c r="L135" s="12">
        <v>280</v>
      </c>
      <c r="M135" s="12">
        <v>1.43</v>
      </c>
      <c r="N135" s="19">
        <f t="shared" si="37"/>
        <v>3.16684210526316</v>
      </c>
      <c r="O135" s="20">
        <v>0</v>
      </c>
      <c r="P135" s="12">
        <v>0.92</v>
      </c>
      <c r="Q135" s="12">
        <v>1.92</v>
      </c>
      <c r="R135" s="9">
        <f t="shared" si="38"/>
        <v>2.7664</v>
      </c>
      <c r="S135" s="10">
        <v>1.225</v>
      </c>
      <c r="T135" s="20">
        <v>1</v>
      </c>
      <c r="U135" s="22">
        <f t="shared" si="39"/>
        <v>0</v>
      </c>
      <c r="AA135" s="12">
        <v>38270</v>
      </c>
      <c r="AB135" s="12">
        <v>0</v>
      </c>
      <c r="AC135" s="13">
        <v>1.35</v>
      </c>
      <c r="AD135" s="14">
        <v>1</v>
      </c>
      <c r="AE135" s="15">
        <f t="shared" si="40"/>
        <v>0</v>
      </c>
      <c r="AF135" s="12">
        <v>1</v>
      </c>
      <c r="AG135" s="12">
        <v>280</v>
      </c>
      <c r="AH135" s="12">
        <v>1.43</v>
      </c>
      <c r="AI135" s="19">
        <f t="shared" si="41"/>
        <v>3.16684210526316</v>
      </c>
      <c r="AJ135" s="20">
        <v>0</v>
      </c>
      <c r="AK135" s="12">
        <v>0.92</v>
      </c>
      <c r="AL135" s="12">
        <v>1.92</v>
      </c>
      <c r="AM135" s="9">
        <f t="shared" si="42"/>
        <v>2.7664</v>
      </c>
      <c r="AN135" s="10">
        <v>1.225</v>
      </c>
      <c r="AO135" s="20">
        <v>1</v>
      </c>
      <c r="AP135" s="22">
        <f t="shared" si="43"/>
        <v>0</v>
      </c>
    </row>
    <row r="136" s="1" customFormat="1" customHeight="1" spans="6:42">
      <c r="F136" s="12">
        <v>36800</v>
      </c>
      <c r="G136" s="12">
        <v>0</v>
      </c>
      <c r="H136" s="13">
        <v>1.35</v>
      </c>
      <c r="I136" s="14">
        <v>1</v>
      </c>
      <c r="J136" s="15">
        <f t="shared" si="36"/>
        <v>0</v>
      </c>
      <c r="K136" s="12">
        <v>1</v>
      </c>
      <c r="L136" s="12">
        <v>280</v>
      </c>
      <c r="M136" s="12">
        <v>1.43</v>
      </c>
      <c r="N136" s="19">
        <f t="shared" si="37"/>
        <v>3.16684210526316</v>
      </c>
      <c r="O136" s="20">
        <v>0</v>
      </c>
      <c r="P136" s="12">
        <v>0.92</v>
      </c>
      <c r="Q136" s="12">
        <v>1.92</v>
      </c>
      <c r="R136" s="9">
        <f t="shared" si="38"/>
        <v>2.7664</v>
      </c>
      <c r="S136" s="10">
        <v>1.225</v>
      </c>
      <c r="T136" s="20">
        <v>1</v>
      </c>
      <c r="U136" s="22">
        <f t="shared" si="39"/>
        <v>0</v>
      </c>
      <c r="AA136" s="12">
        <v>38270</v>
      </c>
      <c r="AB136" s="12">
        <v>0</v>
      </c>
      <c r="AC136" s="13">
        <v>1.35</v>
      </c>
      <c r="AD136" s="14">
        <v>1</v>
      </c>
      <c r="AE136" s="15">
        <f t="shared" si="40"/>
        <v>0</v>
      </c>
      <c r="AF136" s="12">
        <v>1</v>
      </c>
      <c r="AG136" s="12">
        <v>280</v>
      </c>
      <c r="AH136" s="12">
        <v>1.43</v>
      </c>
      <c r="AI136" s="19">
        <f t="shared" si="41"/>
        <v>3.16684210526316</v>
      </c>
      <c r="AJ136" s="20">
        <v>0</v>
      </c>
      <c r="AK136" s="12">
        <v>0.92</v>
      </c>
      <c r="AL136" s="12">
        <v>1.92</v>
      </c>
      <c r="AM136" s="9">
        <f t="shared" si="42"/>
        <v>2.7664</v>
      </c>
      <c r="AN136" s="10">
        <v>1.225</v>
      </c>
      <c r="AO136" s="20">
        <v>1</v>
      </c>
      <c r="AP136" s="22">
        <f t="shared" si="43"/>
        <v>0</v>
      </c>
    </row>
    <row r="137" s="1" customFormat="1" customHeight="1" spans="6:42">
      <c r="F137" s="12">
        <v>36800</v>
      </c>
      <c r="G137" s="12">
        <v>0</v>
      </c>
      <c r="H137" s="13">
        <v>1.35</v>
      </c>
      <c r="I137" s="14">
        <v>1</v>
      </c>
      <c r="J137" s="15">
        <f t="shared" si="36"/>
        <v>0</v>
      </c>
      <c r="K137" s="12">
        <v>1</v>
      </c>
      <c r="L137" s="12">
        <v>280</v>
      </c>
      <c r="M137" s="12">
        <v>1.43</v>
      </c>
      <c r="N137" s="19">
        <f t="shared" si="37"/>
        <v>3.16684210526316</v>
      </c>
      <c r="O137" s="20">
        <v>0</v>
      </c>
      <c r="P137" s="12">
        <v>0.92</v>
      </c>
      <c r="Q137" s="12">
        <v>1.92</v>
      </c>
      <c r="R137" s="9">
        <f t="shared" si="38"/>
        <v>2.7664</v>
      </c>
      <c r="S137" s="10">
        <v>1.225</v>
      </c>
      <c r="T137" s="20">
        <v>1</v>
      </c>
      <c r="U137" s="22">
        <f t="shared" si="39"/>
        <v>0</v>
      </c>
      <c r="AA137" s="12">
        <v>38270</v>
      </c>
      <c r="AB137" s="12">
        <v>0</v>
      </c>
      <c r="AC137" s="13">
        <v>1.35</v>
      </c>
      <c r="AD137" s="14">
        <v>1</v>
      </c>
      <c r="AE137" s="15">
        <f t="shared" si="40"/>
        <v>0</v>
      </c>
      <c r="AF137" s="12">
        <v>1</v>
      </c>
      <c r="AG137" s="12">
        <v>280</v>
      </c>
      <c r="AH137" s="12">
        <v>1.43</v>
      </c>
      <c r="AI137" s="19">
        <f t="shared" si="41"/>
        <v>3.16684210526316</v>
      </c>
      <c r="AJ137" s="20">
        <v>0</v>
      </c>
      <c r="AK137" s="12">
        <v>0.92</v>
      </c>
      <c r="AL137" s="12">
        <v>1.92</v>
      </c>
      <c r="AM137" s="9">
        <f t="shared" si="42"/>
        <v>2.7664</v>
      </c>
      <c r="AN137" s="10">
        <v>1.225</v>
      </c>
      <c r="AO137" s="20">
        <v>1</v>
      </c>
      <c r="AP137" s="22">
        <f t="shared" si="43"/>
        <v>0</v>
      </c>
    </row>
    <row r="138" s="1" customFormat="1" customHeight="1" spans="6:42">
      <c r="F138" s="12">
        <v>36800</v>
      </c>
      <c r="G138" s="12">
        <v>0</v>
      </c>
      <c r="H138" s="13">
        <v>1.35</v>
      </c>
      <c r="I138" s="14">
        <v>1</v>
      </c>
      <c r="J138" s="15">
        <f t="shared" si="36"/>
        <v>0</v>
      </c>
      <c r="K138" s="12">
        <v>1</v>
      </c>
      <c r="L138" s="12">
        <v>280</v>
      </c>
      <c r="M138" s="12">
        <v>1.43</v>
      </c>
      <c r="N138" s="19">
        <f t="shared" si="37"/>
        <v>3.16684210526316</v>
      </c>
      <c r="O138" s="20">
        <v>0</v>
      </c>
      <c r="P138" s="12">
        <v>0.92</v>
      </c>
      <c r="Q138" s="12">
        <v>1.92</v>
      </c>
      <c r="R138" s="9">
        <f t="shared" si="38"/>
        <v>2.7664</v>
      </c>
      <c r="S138" s="10">
        <v>1.225</v>
      </c>
      <c r="T138" s="20">
        <v>1</v>
      </c>
      <c r="U138" s="22">
        <f t="shared" si="39"/>
        <v>0</v>
      </c>
      <c r="AA138" s="12">
        <v>38270</v>
      </c>
      <c r="AB138" s="12">
        <v>0</v>
      </c>
      <c r="AC138" s="13">
        <v>1.35</v>
      </c>
      <c r="AD138" s="14">
        <v>1</v>
      </c>
      <c r="AE138" s="15">
        <f t="shared" si="40"/>
        <v>0</v>
      </c>
      <c r="AF138" s="12">
        <v>1</v>
      </c>
      <c r="AG138" s="12">
        <v>280</v>
      </c>
      <c r="AH138" s="12">
        <v>1.43</v>
      </c>
      <c r="AI138" s="19">
        <f t="shared" si="41"/>
        <v>3.16684210526316</v>
      </c>
      <c r="AJ138" s="20">
        <v>0</v>
      </c>
      <c r="AK138" s="12">
        <v>0.92</v>
      </c>
      <c r="AL138" s="12">
        <v>1.92</v>
      </c>
      <c r="AM138" s="9">
        <f t="shared" si="42"/>
        <v>2.7664</v>
      </c>
      <c r="AN138" s="10">
        <v>1.225</v>
      </c>
      <c r="AO138" s="20">
        <v>1</v>
      </c>
      <c r="AP138" s="22">
        <f t="shared" si="43"/>
        <v>0</v>
      </c>
    </row>
    <row r="139" s="1" customFormat="1" customHeight="1" spans="6:42">
      <c r="F139" s="12">
        <v>36800</v>
      </c>
      <c r="G139" s="12">
        <v>0</v>
      </c>
      <c r="H139" s="13">
        <v>1.35</v>
      </c>
      <c r="I139" s="14">
        <v>1</v>
      </c>
      <c r="J139" s="15">
        <f t="shared" si="36"/>
        <v>0</v>
      </c>
      <c r="K139" s="12">
        <v>1</v>
      </c>
      <c r="L139" s="12">
        <v>280</v>
      </c>
      <c r="M139" s="12">
        <v>1.43</v>
      </c>
      <c r="N139" s="19">
        <f t="shared" si="37"/>
        <v>3.16684210526316</v>
      </c>
      <c r="O139" s="20">
        <v>0</v>
      </c>
      <c r="P139" s="12">
        <v>0.92</v>
      </c>
      <c r="Q139" s="12">
        <v>1.92</v>
      </c>
      <c r="R139" s="9">
        <f t="shared" si="38"/>
        <v>2.7664</v>
      </c>
      <c r="S139" s="10">
        <v>1.225</v>
      </c>
      <c r="T139" s="20">
        <v>1</v>
      </c>
      <c r="U139" s="22">
        <f t="shared" si="39"/>
        <v>0</v>
      </c>
      <c r="AA139" s="12">
        <v>38270</v>
      </c>
      <c r="AB139" s="12">
        <v>0</v>
      </c>
      <c r="AC139" s="13">
        <v>1.35</v>
      </c>
      <c r="AD139" s="14">
        <v>1</v>
      </c>
      <c r="AE139" s="15">
        <f t="shared" si="40"/>
        <v>0</v>
      </c>
      <c r="AF139" s="12">
        <v>1</v>
      </c>
      <c r="AG139" s="12">
        <v>280</v>
      </c>
      <c r="AH139" s="12">
        <v>1.43</v>
      </c>
      <c r="AI139" s="19">
        <f t="shared" si="41"/>
        <v>3.16684210526316</v>
      </c>
      <c r="AJ139" s="20">
        <v>0</v>
      </c>
      <c r="AK139" s="12">
        <v>0.92</v>
      </c>
      <c r="AL139" s="12">
        <v>1.92</v>
      </c>
      <c r="AM139" s="9">
        <f t="shared" si="42"/>
        <v>2.7664</v>
      </c>
      <c r="AN139" s="10">
        <v>1.225</v>
      </c>
      <c r="AO139" s="20">
        <v>1</v>
      </c>
      <c r="AP139" s="22">
        <f t="shared" si="43"/>
        <v>0</v>
      </c>
    </row>
    <row r="140" s="1" customFormat="1" customHeight="1" spans="6:42">
      <c r="F140" s="12">
        <v>36800</v>
      </c>
      <c r="G140" s="12">
        <v>0</v>
      </c>
      <c r="H140" s="13">
        <v>1.35</v>
      </c>
      <c r="I140" s="14">
        <v>1</v>
      </c>
      <c r="J140" s="15">
        <f t="shared" si="36"/>
        <v>0</v>
      </c>
      <c r="K140" s="12">
        <v>1</v>
      </c>
      <c r="L140" s="12">
        <v>280</v>
      </c>
      <c r="M140" s="12">
        <v>1.43</v>
      </c>
      <c r="N140" s="19">
        <f t="shared" si="37"/>
        <v>3.16684210526316</v>
      </c>
      <c r="O140" s="20">
        <v>0</v>
      </c>
      <c r="P140" s="12">
        <v>0.92</v>
      </c>
      <c r="Q140" s="12">
        <v>1.92</v>
      </c>
      <c r="R140" s="9">
        <f t="shared" si="38"/>
        <v>2.7664</v>
      </c>
      <c r="S140" s="10">
        <v>1.225</v>
      </c>
      <c r="T140" s="20">
        <v>1</v>
      </c>
      <c r="U140" s="22">
        <f t="shared" si="39"/>
        <v>0</v>
      </c>
      <c r="AA140" s="12">
        <v>38270</v>
      </c>
      <c r="AB140" s="12">
        <v>0</v>
      </c>
      <c r="AC140" s="13">
        <v>1.35</v>
      </c>
      <c r="AD140" s="14">
        <v>1</v>
      </c>
      <c r="AE140" s="15">
        <f t="shared" si="40"/>
        <v>0</v>
      </c>
      <c r="AF140" s="12">
        <v>1</v>
      </c>
      <c r="AG140" s="12">
        <v>280</v>
      </c>
      <c r="AH140" s="12">
        <v>1.43</v>
      </c>
      <c r="AI140" s="19">
        <f t="shared" si="41"/>
        <v>3.16684210526316</v>
      </c>
      <c r="AJ140" s="20">
        <v>0</v>
      </c>
      <c r="AK140" s="12">
        <v>0.92</v>
      </c>
      <c r="AL140" s="12">
        <v>1.92</v>
      </c>
      <c r="AM140" s="9">
        <f t="shared" si="42"/>
        <v>2.7664</v>
      </c>
      <c r="AN140" s="10">
        <v>1.225</v>
      </c>
      <c r="AO140" s="20">
        <v>1</v>
      </c>
      <c r="AP140" s="22">
        <f t="shared" si="43"/>
        <v>0</v>
      </c>
    </row>
    <row r="141" s="1" customFormat="1" customHeight="1" spans="6:42">
      <c r="F141" s="12">
        <v>36800</v>
      </c>
      <c r="G141" s="12">
        <v>0</v>
      </c>
      <c r="H141" s="13">
        <v>1.35</v>
      </c>
      <c r="I141" s="14">
        <v>1</v>
      </c>
      <c r="J141" s="15">
        <f t="shared" si="36"/>
        <v>0</v>
      </c>
      <c r="K141" s="12">
        <v>1</v>
      </c>
      <c r="L141" s="12">
        <v>280</v>
      </c>
      <c r="M141" s="12">
        <v>1.43</v>
      </c>
      <c r="N141" s="19">
        <f t="shared" si="37"/>
        <v>3.16684210526316</v>
      </c>
      <c r="O141" s="20">
        <v>0</v>
      </c>
      <c r="P141" s="12">
        <v>0.92</v>
      </c>
      <c r="Q141" s="12">
        <v>1.92</v>
      </c>
      <c r="R141" s="9">
        <f t="shared" si="38"/>
        <v>2.7664</v>
      </c>
      <c r="S141" s="10">
        <v>1.225</v>
      </c>
      <c r="T141" s="20">
        <v>1</v>
      </c>
      <c r="U141" s="22">
        <f t="shared" si="39"/>
        <v>0</v>
      </c>
      <c r="AA141" s="12">
        <v>38270</v>
      </c>
      <c r="AB141" s="12">
        <v>0</v>
      </c>
      <c r="AC141" s="13">
        <v>1.35</v>
      </c>
      <c r="AD141" s="14">
        <v>1</v>
      </c>
      <c r="AE141" s="15">
        <f t="shared" si="40"/>
        <v>0</v>
      </c>
      <c r="AF141" s="12">
        <v>1</v>
      </c>
      <c r="AG141" s="12">
        <v>280</v>
      </c>
      <c r="AH141" s="12">
        <v>1.43</v>
      </c>
      <c r="AI141" s="19">
        <f t="shared" si="41"/>
        <v>3.16684210526316</v>
      </c>
      <c r="AJ141" s="20">
        <v>0</v>
      </c>
      <c r="AK141" s="12">
        <v>0.92</v>
      </c>
      <c r="AL141" s="12">
        <v>1.92</v>
      </c>
      <c r="AM141" s="9">
        <f t="shared" si="42"/>
        <v>2.7664</v>
      </c>
      <c r="AN141" s="10">
        <v>1.225</v>
      </c>
      <c r="AO141" s="20">
        <v>1</v>
      </c>
      <c r="AP141" s="22">
        <f t="shared" si="43"/>
        <v>0</v>
      </c>
    </row>
    <row r="142" s="1" customFormat="1" customHeight="1" spans="6:42">
      <c r="F142" s="12">
        <v>36800</v>
      </c>
      <c r="G142" s="12">
        <v>0</v>
      </c>
      <c r="H142" s="13">
        <v>1.35</v>
      </c>
      <c r="I142" s="14">
        <v>1</v>
      </c>
      <c r="J142" s="15">
        <f t="shared" si="36"/>
        <v>0</v>
      </c>
      <c r="K142" s="12">
        <v>1</v>
      </c>
      <c r="L142" s="12">
        <v>280</v>
      </c>
      <c r="M142" s="12">
        <v>1.43</v>
      </c>
      <c r="N142" s="19">
        <f t="shared" si="37"/>
        <v>3.16684210526316</v>
      </c>
      <c r="O142" s="20">
        <v>0</v>
      </c>
      <c r="P142" s="12">
        <v>0.92</v>
      </c>
      <c r="Q142" s="12">
        <v>1.92</v>
      </c>
      <c r="R142" s="9">
        <f t="shared" si="38"/>
        <v>2.7664</v>
      </c>
      <c r="S142" s="10">
        <v>1.225</v>
      </c>
      <c r="T142" s="20">
        <v>1</v>
      </c>
      <c r="U142" s="22">
        <f t="shared" si="39"/>
        <v>0</v>
      </c>
      <c r="AA142" s="12">
        <v>38270</v>
      </c>
      <c r="AB142" s="12">
        <v>0</v>
      </c>
      <c r="AC142" s="13">
        <v>1.35</v>
      </c>
      <c r="AD142" s="14">
        <v>1</v>
      </c>
      <c r="AE142" s="15">
        <f t="shared" si="40"/>
        <v>0</v>
      </c>
      <c r="AF142" s="12">
        <v>1</v>
      </c>
      <c r="AG142" s="12">
        <v>280</v>
      </c>
      <c r="AH142" s="12">
        <v>1.43</v>
      </c>
      <c r="AI142" s="19">
        <f t="shared" si="41"/>
        <v>3.16684210526316</v>
      </c>
      <c r="AJ142" s="20">
        <v>0</v>
      </c>
      <c r="AK142" s="12">
        <v>0.92</v>
      </c>
      <c r="AL142" s="12">
        <v>1.92</v>
      </c>
      <c r="AM142" s="9">
        <f t="shared" si="42"/>
        <v>2.7664</v>
      </c>
      <c r="AN142" s="10">
        <v>1.225</v>
      </c>
      <c r="AO142" s="20">
        <v>1</v>
      </c>
      <c r="AP142" s="22">
        <f t="shared" si="43"/>
        <v>0</v>
      </c>
    </row>
    <row r="143" s="1" customFormat="1" customHeight="1" spans="6:42">
      <c r="F143" s="28" t="s">
        <v>28</v>
      </c>
      <c r="G143" s="29"/>
      <c r="H143" s="29"/>
      <c r="I143" s="29"/>
      <c r="J143" s="29"/>
      <c r="K143" s="29"/>
      <c r="L143" s="29"/>
      <c r="M143" s="29"/>
      <c r="N143" s="30">
        <f>SUM(U118:U142)</f>
        <v>504077.233859472</v>
      </c>
      <c r="O143" s="30"/>
      <c r="P143" s="30"/>
      <c r="Q143" s="30"/>
      <c r="R143" s="30"/>
      <c r="S143" s="30"/>
      <c r="T143" s="30"/>
      <c r="U143" s="30"/>
      <c r="AA143" s="28" t="s">
        <v>28</v>
      </c>
      <c r="AB143" s="29"/>
      <c r="AC143" s="29"/>
      <c r="AD143" s="29"/>
      <c r="AE143" s="29"/>
      <c r="AF143" s="29"/>
      <c r="AG143" s="29"/>
      <c r="AH143" s="29"/>
      <c r="AI143" s="30">
        <f>SUM(AP118:AP142)</f>
        <v>512159.634206793</v>
      </c>
      <c r="AJ143" s="30"/>
      <c r="AK143" s="30"/>
      <c r="AL143" s="30"/>
      <c r="AM143" s="30"/>
      <c r="AN143" s="30"/>
      <c r="AO143" s="30"/>
      <c r="AP143" s="30"/>
    </row>
    <row r="144" s="1" customFormat="1" customHeight="1" spans="6:42">
      <c r="F144" s="29"/>
      <c r="G144" s="29"/>
      <c r="H144" s="29"/>
      <c r="I144" s="29"/>
      <c r="J144" s="29"/>
      <c r="K144" s="29"/>
      <c r="L144" s="29"/>
      <c r="M144" s="29"/>
      <c r="N144" s="30"/>
      <c r="O144" s="30"/>
      <c r="P144" s="30"/>
      <c r="Q144" s="30"/>
      <c r="R144" s="30"/>
      <c r="S144" s="30"/>
      <c r="T144" s="30"/>
      <c r="U144" s="30"/>
      <c r="AA144" s="29"/>
      <c r="AB144" s="29"/>
      <c r="AC144" s="29"/>
      <c r="AD144" s="29"/>
      <c r="AE144" s="29"/>
      <c r="AF144" s="29"/>
      <c r="AG144" s="29"/>
      <c r="AH144" s="29"/>
      <c r="AI144" s="30"/>
      <c r="AJ144" s="30"/>
      <c r="AK144" s="30"/>
      <c r="AL144" s="30"/>
      <c r="AM144" s="30"/>
      <c r="AN144" s="30"/>
      <c r="AO144" s="30"/>
      <c r="AP144" s="30"/>
    </row>
    <row r="145" s="1" customFormat="1" customHeight="1" spans="6:42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="1" customFormat="1" customHeight="1" spans="6:42">
      <c r="F146" s="15" t="s">
        <v>3</v>
      </c>
      <c r="G146" s="15"/>
      <c r="H146" s="15"/>
      <c r="I146" s="15"/>
      <c r="J146" s="15"/>
      <c r="K146" s="9" t="s">
        <v>30</v>
      </c>
      <c r="L146" s="9"/>
      <c r="M146" s="9"/>
      <c r="N146" s="9"/>
      <c r="O146" s="10" t="s">
        <v>31</v>
      </c>
      <c r="P146" s="10"/>
      <c r="Q146" s="31" t="s">
        <v>9</v>
      </c>
      <c r="R146"/>
      <c r="S146"/>
      <c r="T146"/>
      <c r="U146"/>
      <c r="AA146" s="15" t="s">
        <v>3</v>
      </c>
      <c r="AB146" s="15"/>
      <c r="AC146" s="15"/>
      <c r="AD146" s="15"/>
      <c r="AE146" s="15"/>
      <c r="AF146" s="9" t="s">
        <v>30</v>
      </c>
      <c r="AG146" s="9"/>
      <c r="AH146" s="9"/>
      <c r="AI146" s="9"/>
      <c r="AJ146" s="10" t="s">
        <v>31</v>
      </c>
      <c r="AK146" s="10"/>
      <c r="AL146" s="31" t="s">
        <v>9</v>
      </c>
      <c r="AM146"/>
      <c r="AN146"/>
      <c r="AO146"/>
      <c r="AP146"/>
    </row>
    <row r="147" s="1" customFormat="1" customHeight="1" spans="6:42">
      <c r="F147" s="12" t="s">
        <v>32</v>
      </c>
      <c r="G147" s="12" t="s">
        <v>15</v>
      </c>
      <c r="H147" s="32" t="s">
        <v>33</v>
      </c>
      <c r="I147" s="33" t="s">
        <v>34</v>
      </c>
      <c r="J147" s="15" t="s">
        <v>3</v>
      </c>
      <c r="K147" s="12" t="s">
        <v>35</v>
      </c>
      <c r="L147" s="12" t="s">
        <v>22</v>
      </c>
      <c r="M147" s="12" t="s">
        <v>23</v>
      </c>
      <c r="N147" s="9" t="s">
        <v>36</v>
      </c>
      <c r="O147" s="12" t="s">
        <v>25</v>
      </c>
      <c r="P147" s="12" t="s">
        <v>37</v>
      </c>
      <c r="Q147" s="31"/>
      <c r="R147"/>
      <c r="S147"/>
      <c r="T147"/>
      <c r="U147"/>
      <c r="AA147" s="12" t="s">
        <v>32</v>
      </c>
      <c r="AB147" s="12" t="s">
        <v>15</v>
      </c>
      <c r="AC147" s="32" t="s">
        <v>33</v>
      </c>
      <c r="AD147" s="33" t="s">
        <v>34</v>
      </c>
      <c r="AE147" s="15" t="s">
        <v>3</v>
      </c>
      <c r="AF147" s="12" t="s">
        <v>35</v>
      </c>
      <c r="AG147" s="12" t="s">
        <v>22</v>
      </c>
      <c r="AH147" s="12" t="s">
        <v>23</v>
      </c>
      <c r="AI147" s="9" t="s">
        <v>36</v>
      </c>
      <c r="AJ147" s="12" t="s">
        <v>25</v>
      </c>
      <c r="AK147" s="12" t="s">
        <v>37</v>
      </c>
      <c r="AL147" s="31"/>
      <c r="AM147"/>
      <c r="AN147"/>
      <c r="AO147"/>
      <c r="AP147"/>
    </row>
    <row r="148" s="1" customFormat="1" customHeight="1" spans="6:42">
      <c r="F148" s="12">
        <v>1197</v>
      </c>
      <c r="G148" s="12">
        <v>1354</v>
      </c>
      <c r="H148" s="32">
        <v>0.444</v>
      </c>
      <c r="I148" s="33">
        <v>0.887</v>
      </c>
      <c r="J148" s="34">
        <f t="shared" ref="J148:J161" si="44">F148*H148+G148*I148</f>
        <v>1732.466</v>
      </c>
      <c r="K148" s="12">
        <v>1</v>
      </c>
      <c r="L148" s="12">
        <v>0.89</v>
      </c>
      <c r="M148" s="12">
        <v>3.21</v>
      </c>
      <c r="N148" s="35">
        <f t="shared" ref="N148:N161" si="45">1+L148*M148</f>
        <v>3.8569</v>
      </c>
      <c r="O148" s="12">
        <v>1.225</v>
      </c>
      <c r="P148" s="12">
        <v>0.5</v>
      </c>
      <c r="Q148" s="36">
        <f t="shared" ref="Q148:Q161" si="46">J148*K148*N148*O148*P148</f>
        <v>4092.6932206825</v>
      </c>
      <c r="R148"/>
      <c r="S148"/>
      <c r="T148"/>
      <c r="U148"/>
      <c r="AA148" s="12">
        <v>1197</v>
      </c>
      <c r="AB148" s="12">
        <v>1354</v>
      </c>
      <c r="AC148" s="32">
        <v>0.444</v>
      </c>
      <c r="AD148" s="33">
        <v>0.887</v>
      </c>
      <c r="AE148" s="34">
        <f t="shared" ref="AE148:AE161" si="47">AA148*AC148+AB148*AD148</f>
        <v>1732.466</v>
      </c>
      <c r="AF148" s="12">
        <v>1</v>
      </c>
      <c r="AG148" s="12">
        <v>0.89</v>
      </c>
      <c r="AH148" s="12">
        <v>3.21</v>
      </c>
      <c r="AI148" s="35">
        <f t="shared" ref="AI148:AI161" si="48">1+AG148*AH148</f>
        <v>3.8569</v>
      </c>
      <c r="AJ148" s="12">
        <v>1.225</v>
      </c>
      <c r="AK148" s="12">
        <v>0.5</v>
      </c>
      <c r="AL148" s="36">
        <f t="shared" ref="AL148:AL161" si="49">AE148*AF148*AI148*AJ148*AK148</f>
        <v>4092.6932206825</v>
      </c>
      <c r="AM148"/>
      <c r="AN148"/>
      <c r="AO148"/>
      <c r="AP148"/>
    </row>
    <row r="149" s="1" customFormat="1" customHeight="1" spans="6:42">
      <c r="F149" s="12">
        <v>1197</v>
      </c>
      <c r="G149" s="12">
        <v>1354</v>
      </c>
      <c r="H149" s="32">
        <v>0.577</v>
      </c>
      <c r="I149" s="33">
        <v>1.153</v>
      </c>
      <c r="J149" s="34">
        <f t="shared" si="44"/>
        <v>2251.831</v>
      </c>
      <c r="K149" s="12">
        <v>1</v>
      </c>
      <c r="L149" s="12">
        <v>0.89</v>
      </c>
      <c r="M149" s="12">
        <v>3.21</v>
      </c>
      <c r="N149" s="35">
        <f t="shared" si="45"/>
        <v>3.8569</v>
      </c>
      <c r="O149" s="12">
        <v>1.225</v>
      </c>
      <c r="P149" s="12">
        <v>0.5</v>
      </c>
      <c r="Q149" s="36">
        <f t="shared" si="46"/>
        <v>5319.61577763875</v>
      </c>
      <c r="R149"/>
      <c r="S149"/>
      <c r="T149"/>
      <c r="U149"/>
      <c r="AA149" s="12">
        <v>1197</v>
      </c>
      <c r="AB149" s="12">
        <v>1354</v>
      </c>
      <c r="AC149" s="32">
        <v>0.577</v>
      </c>
      <c r="AD149" s="33">
        <v>1.153</v>
      </c>
      <c r="AE149" s="34">
        <f t="shared" si="47"/>
        <v>2251.831</v>
      </c>
      <c r="AF149" s="12">
        <v>1</v>
      </c>
      <c r="AG149" s="12">
        <v>0.89</v>
      </c>
      <c r="AH149" s="12">
        <v>3.21</v>
      </c>
      <c r="AI149" s="35">
        <f t="shared" si="48"/>
        <v>3.8569</v>
      </c>
      <c r="AJ149" s="12">
        <v>1.225</v>
      </c>
      <c r="AK149" s="12">
        <v>0.5</v>
      </c>
      <c r="AL149" s="36">
        <f t="shared" si="49"/>
        <v>5319.61577763875</v>
      </c>
      <c r="AM149"/>
      <c r="AN149"/>
      <c r="AO149"/>
      <c r="AP149"/>
    </row>
    <row r="150" s="1" customFormat="1" customHeight="1" spans="6:42">
      <c r="F150" s="12">
        <v>1197</v>
      </c>
      <c r="G150" s="12">
        <v>1354</v>
      </c>
      <c r="H150" s="32">
        <v>0.444</v>
      </c>
      <c r="I150" s="33">
        <v>0.887</v>
      </c>
      <c r="J150" s="34">
        <f t="shared" si="44"/>
        <v>1732.466</v>
      </c>
      <c r="K150" s="12">
        <v>1</v>
      </c>
      <c r="L150" s="12">
        <v>0.89</v>
      </c>
      <c r="M150" s="12">
        <v>3.21</v>
      </c>
      <c r="N150" s="35">
        <f t="shared" si="45"/>
        <v>3.8569</v>
      </c>
      <c r="O150" s="12">
        <v>1.225</v>
      </c>
      <c r="P150" s="12">
        <v>0.5</v>
      </c>
      <c r="Q150" s="36">
        <f t="shared" si="46"/>
        <v>4092.6932206825</v>
      </c>
      <c r="R150"/>
      <c r="S150"/>
      <c r="T150"/>
      <c r="U150"/>
      <c r="AA150" s="12">
        <v>1197</v>
      </c>
      <c r="AB150" s="12">
        <v>1354</v>
      </c>
      <c r="AC150" s="32">
        <v>0.444</v>
      </c>
      <c r="AD150" s="33">
        <v>0.887</v>
      </c>
      <c r="AE150" s="34">
        <f t="shared" si="47"/>
        <v>1732.466</v>
      </c>
      <c r="AF150" s="12">
        <v>1</v>
      </c>
      <c r="AG150" s="12">
        <v>0.89</v>
      </c>
      <c r="AH150" s="12">
        <v>3.21</v>
      </c>
      <c r="AI150" s="35">
        <f t="shared" si="48"/>
        <v>3.8569</v>
      </c>
      <c r="AJ150" s="12">
        <v>1.225</v>
      </c>
      <c r="AK150" s="12">
        <v>0.5</v>
      </c>
      <c r="AL150" s="36">
        <f t="shared" si="49"/>
        <v>4092.6932206825</v>
      </c>
      <c r="AM150"/>
      <c r="AN150"/>
      <c r="AO150"/>
      <c r="AP150"/>
    </row>
    <row r="151" s="1" customFormat="1" customHeight="1" spans="6:42">
      <c r="F151" s="12">
        <v>1197</v>
      </c>
      <c r="G151" s="12">
        <v>1354</v>
      </c>
      <c r="H151" s="32">
        <v>0.577</v>
      </c>
      <c r="I151" s="33">
        <v>1.153</v>
      </c>
      <c r="J151" s="34">
        <f t="shared" si="44"/>
        <v>2251.831</v>
      </c>
      <c r="K151" s="12">
        <v>1</v>
      </c>
      <c r="L151" s="12">
        <v>0.89</v>
      </c>
      <c r="M151" s="12">
        <v>3.21</v>
      </c>
      <c r="N151" s="35">
        <f t="shared" si="45"/>
        <v>3.8569</v>
      </c>
      <c r="O151" s="12">
        <v>1.225</v>
      </c>
      <c r="P151" s="12">
        <v>0.5</v>
      </c>
      <c r="Q151" s="36">
        <f t="shared" si="46"/>
        <v>5319.61577763875</v>
      </c>
      <c r="R151"/>
      <c r="S151"/>
      <c r="T151"/>
      <c r="U151"/>
      <c r="AA151" s="12">
        <v>1197</v>
      </c>
      <c r="AB151" s="12">
        <v>1354</v>
      </c>
      <c r="AC151" s="32">
        <v>0.577</v>
      </c>
      <c r="AD151" s="33">
        <v>1.153</v>
      </c>
      <c r="AE151" s="34">
        <f t="shared" si="47"/>
        <v>2251.831</v>
      </c>
      <c r="AF151" s="12">
        <v>1</v>
      </c>
      <c r="AG151" s="12">
        <v>0.89</v>
      </c>
      <c r="AH151" s="12">
        <v>3.21</v>
      </c>
      <c r="AI151" s="35">
        <f t="shared" si="48"/>
        <v>3.8569</v>
      </c>
      <c r="AJ151" s="12">
        <v>1.225</v>
      </c>
      <c r="AK151" s="12">
        <v>0.5</v>
      </c>
      <c r="AL151" s="36">
        <f t="shared" si="49"/>
        <v>5319.61577763875</v>
      </c>
      <c r="AM151"/>
      <c r="AN151"/>
      <c r="AO151"/>
      <c r="AP151"/>
    </row>
    <row r="152" s="1" customFormat="1" customHeight="1" spans="6:42">
      <c r="F152" s="12">
        <v>1197</v>
      </c>
      <c r="G152" s="12">
        <v>1354</v>
      </c>
      <c r="H152" s="32">
        <v>0.444</v>
      </c>
      <c r="I152" s="33">
        <v>0.887</v>
      </c>
      <c r="J152" s="34">
        <f t="shared" si="44"/>
        <v>1732.466</v>
      </c>
      <c r="K152" s="12">
        <v>1</v>
      </c>
      <c r="L152" s="12">
        <v>0.89</v>
      </c>
      <c r="M152" s="12">
        <v>3.21</v>
      </c>
      <c r="N152" s="35">
        <f t="shared" si="45"/>
        <v>3.8569</v>
      </c>
      <c r="O152" s="12">
        <v>1.225</v>
      </c>
      <c r="P152" s="12">
        <v>0.5</v>
      </c>
      <c r="Q152" s="36">
        <f t="shared" si="46"/>
        <v>4092.6932206825</v>
      </c>
      <c r="R152"/>
      <c r="S152"/>
      <c r="T152"/>
      <c r="U152"/>
      <c r="AA152" s="12">
        <v>1197</v>
      </c>
      <c r="AB152" s="12">
        <v>1354</v>
      </c>
      <c r="AC152" s="32">
        <v>0.444</v>
      </c>
      <c r="AD152" s="33">
        <v>0.887</v>
      </c>
      <c r="AE152" s="34">
        <f t="shared" si="47"/>
        <v>1732.466</v>
      </c>
      <c r="AF152" s="12">
        <v>1</v>
      </c>
      <c r="AG152" s="12">
        <v>0.89</v>
      </c>
      <c r="AH152" s="12">
        <v>3.21</v>
      </c>
      <c r="AI152" s="35">
        <f t="shared" si="48"/>
        <v>3.8569</v>
      </c>
      <c r="AJ152" s="12">
        <v>1.225</v>
      </c>
      <c r="AK152" s="12">
        <v>0.5</v>
      </c>
      <c r="AL152" s="36">
        <f t="shared" si="49"/>
        <v>4092.6932206825</v>
      </c>
      <c r="AM152"/>
      <c r="AN152"/>
      <c r="AO152"/>
      <c r="AP152"/>
    </row>
    <row r="153" s="1" customFormat="1" customHeight="1" spans="6:42">
      <c r="F153" s="12">
        <v>1197</v>
      </c>
      <c r="G153" s="12">
        <v>1354</v>
      </c>
      <c r="H153" s="32">
        <v>0.577</v>
      </c>
      <c r="I153" s="33">
        <v>1.153</v>
      </c>
      <c r="J153" s="34">
        <f t="shared" si="44"/>
        <v>2251.831</v>
      </c>
      <c r="K153" s="12">
        <v>1</v>
      </c>
      <c r="L153" s="12">
        <v>0.89</v>
      </c>
      <c r="M153" s="12">
        <v>3.21</v>
      </c>
      <c r="N153" s="35">
        <f t="shared" si="45"/>
        <v>3.8569</v>
      </c>
      <c r="O153" s="12">
        <v>1.225</v>
      </c>
      <c r="P153" s="12">
        <v>0.5</v>
      </c>
      <c r="Q153" s="36">
        <f t="shared" si="46"/>
        <v>5319.61577763875</v>
      </c>
      <c r="R153"/>
      <c r="S153"/>
      <c r="T153"/>
      <c r="U153"/>
      <c r="AA153" s="12">
        <v>1197</v>
      </c>
      <c r="AB153" s="12">
        <v>1354</v>
      </c>
      <c r="AC153" s="32">
        <v>0.577</v>
      </c>
      <c r="AD153" s="33">
        <v>1.153</v>
      </c>
      <c r="AE153" s="34">
        <f t="shared" si="47"/>
        <v>2251.831</v>
      </c>
      <c r="AF153" s="12">
        <v>1</v>
      </c>
      <c r="AG153" s="12">
        <v>0.89</v>
      </c>
      <c r="AH153" s="12">
        <v>3.21</v>
      </c>
      <c r="AI153" s="35">
        <f t="shared" si="48"/>
        <v>3.8569</v>
      </c>
      <c r="AJ153" s="12">
        <v>1.225</v>
      </c>
      <c r="AK153" s="12">
        <v>0.5</v>
      </c>
      <c r="AL153" s="36">
        <f t="shared" si="49"/>
        <v>5319.61577763875</v>
      </c>
      <c r="AM153"/>
      <c r="AN153"/>
      <c r="AO153"/>
      <c r="AP153"/>
    </row>
    <row r="154" s="1" customFormat="1" customHeight="1" spans="6:42">
      <c r="F154" s="12">
        <v>1197</v>
      </c>
      <c r="G154" s="12">
        <v>1354</v>
      </c>
      <c r="H154" s="32">
        <v>0.444</v>
      </c>
      <c r="I154" s="33">
        <v>0.887</v>
      </c>
      <c r="J154" s="34">
        <f t="shared" si="44"/>
        <v>1732.466</v>
      </c>
      <c r="K154" s="12">
        <v>1</v>
      </c>
      <c r="L154" s="12">
        <v>0.89</v>
      </c>
      <c r="M154" s="12">
        <v>3.21</v>
      </c>
      <c r="N154" s="35">
        <f t="shared" si="45"/>
        <v>3.8569</v>
      </c>
      <c r="O154" s="12">
        <v>1.225</v>
      </c>
      <c r="P154" s="12">
        <v>0.5</v>
      </c>
      <c r="Q154" s="36">
        <f t="shared" si="46"/>
        <v>4092.6932206825</v>
      </c>
      <c r="R154"/>
      <c r="S154"/>
      <c r="T154"/>
      <c r="U154"/>
      <c r="AA154" s="12">
        <v>1197</v>
      </c>
      <c r="AB154" s="12">
        <v>1354</v>
      </c>
      <c r="AC154" s="32">
        <v>0.444</v>
      </c>
      <c r="AD154" s="33">
        <v>0.887</v>
      </c>
      <c r="AE154" s="34">
        <f t="shared" si="47"/>
        <v>1732.466</v>
      </c>
      <c r="AF154" s="12">
        <v>1</v>
      </c>
      <c r="AG154" s="12">
        <v>0.89</v>
      </c>
      <c r="AH154" s="12">
        <v>3.21</v>
      </c>
      <c r="AI154" s="35">
        <f t="shared" si="48"/>
        <v>3.8569</v>
      </c>
      <c r="AJ154" s="12">
        <v>1.225</v>
      </c>
      <c r="AK154" s="12">
        <v>0.5</v>
      </c>
      <c r="AL154" s="36">
        <f t="shared" si="49"/>
        <v>4092.6932206825</v>
      </c>
      <c r="AM154"/>
      <c r="AN154"/>
      <c r="AO154"/>
      <c r="AP154"/>
    </row>
    <row r="155" s="1" customFormat="1" customHeight="1" spans="6:42">
      <c r="F155" s="12">
        <v>1197</v>
      </c>
      <c r="G155" s="12">
        <v>1354</v>
      </c>
      <c r="H155" s="32">
        <v>0.577</v>
      </c>
      <c r="I155" s="33">
        <v>1.153</v>
      </c>
      <c r="J155" s="34">
        <f t="shared" si="44"/>
        <v>2251.831</v>
      </c>
      <c r="K155" s="12">
        <v>1</v>
      </c>
      <c r="L155" s="12">
        <v>0.89</v>
      </c>
      <c r="M155" s="12">
        <v>3.21</v>
      </c>
      <c r="N155" s="35">
        <f t="shared" si="45"/>
        <v>3.8569</v>
      </c>
      <c r="O155" s="12">
        <v>1.225</v>
      </c>
      <c r="P155" s="12">
        <v>0.5</v>
      </c>
      <c r="Q155" s="36">
        <f t="shared" si="46"/>
        <v>5319.61577763875</v>
      </c>
      <c r="R155"/>
      <c r="S155"/>
      <c r="T155"/>
      <c r="U155"/>
      <c r="AA155" s="12">
        <v>1197</v>
      </c>
      <c r="AB155" s="12">
        <v>1354</v>
      </c>
      <c r="AC155" s="32">
        <v>0.577</v>
      </c>
      <c r="AD155" s="33">
        <v>1.153</v>
      </c>
      <c r="AE155" s="34">
        <f t="shared" si="47"/>
        <v>2251.831</v>
      </c>
      <c r="AF155" s="12">
        <v>1</v>
      </c>
      <c r="AG155" s="12">
        <v>0.89</v>
      </c>
      <c r="AH155" s="12">
        <v>3.21</v>
      </c>
      <c r="AI155" s="35">
        <f t="shared" si="48"/>
        <v>3.8569</v>
      </c>
      <c r="AJ155" s="12">
        <v>1.225</v>
      </c>
      <c r="AK155" s="12">
        <v>0.5</v>
      </c>
      <c r="AL155" s="36">
        <f t="shared" si="49"/>
        <v>5319.61577763875</v>
      </c>
      <c r="AM155"/>
      <c r="AN155"/>
      <c r="AO155"/>
      <c r="AP155"/>
    </row>
    <row r="156" s="1" customFormat="1" customHeight="1" spans="6:42">
      <c r="F156" s="12">
        <v>1197</v>
      </c>
      <c r="G156" s="12">
        <v>1354</v>
      </c>
      <c r="H156" s="32">
        <v>0.444</v>
      </c>
      <c r="I156" s="33">
        <v>0.887</v>
      </c>
      <c r="J156" s="34">
        <f t="shared" si="44"/>
        <v>1732.466</v>
      </c>
      <c r="K156" s="12">
        <v>1</v>
      </c>
      <c r="L156" s="12">
        <v>0.89</v>
      </c>
      <c r="M156" s="12">
        <v>3.21</v>
      </c>
      <c r="N156" s="35">
        <f t="shared" si="45"/>
        <v>3.8569</v>
      </c>
      <c r="O156" s="12">
        <v>1.225</v>
      </c>
      <c r="P156" s="12">
        <v>0.5</v>
      </c>
      <c r="Q156" s="36">
        <f t="shared" si="46"/>
        <v>4092.6932206825</v>
      </c>
      <c r="R156"/>
      <c r="S156"/>
      <c r="T156"/>
      <c r="U156"/>
      <c r="AA156" s="12">
        <v>1197</v>
      </c>
      <c r="AB156" s="12">
        <v>1354</v>
      </c>
      <c r="AC156" s="32">
        <v>0.444</v>
      </c>
      <c r="AD156" s="33">
        <v>0.887</v>
      </c>
      <c r="AE156" s="34">
        <f t="shared" si="47"/>
        <v>1732.466</v>
      </c>
      <c r="AF156" s="12">
        <v>1</v>
      </c>
      <c r="AG156" s="12">
        <v>0.89</v>
      </c>
      <c r="AH156" s="12">
        <v>3.21</v>
      </c>
      <c r="AI156" s="35">
        <f t="shared" si="48"/>
        <v>3.8569</v>
      </c>
      <c r="AJ156" s="12">
        <v>1.225</v>
      </c>
      <c r="AK156" s="12">
        <v>0.5</v>
      </c>
      <c r="AL156" s="36">
        <f t="shared" si="49"/>
        <v>4092.6932206825</v>
      </c>
      <c r="AM156"/>
      <c r="AN156"/>
      <c r="AO156"/>
      <c r="AP156"/>
    </row>
    <row r="157" s="1" customFormat="1" customHeight="1" spans="6:42">
      <c r="F157" s="12">
        <v>1197</v>
      </c>
      <c r="G157" s="12">
        <v>1354</v>
      </c>
      <c r="H157" s="32">
        <v>0.577</v>
      </c>
      <c r="I157" s="33">
        <v>1.153</v>
      </c>
      <c r="J157" s="34">
        <f t="shared" si="44"/>
        <v>2251.831</v>
      </c>
      <c r="K157" s="12">
        <v>1</v>
      </c>
      <c r="L157" s="12">
        <v>0.89</v>
      </c>
      <c r="M157" s="12">
        <v>3.21</v>
      </c>
      <c r="N157" s="35">
        <f t="shared" si="45"/>
        <v>3.8569</v>
      </c>
      <c r="O157" s="12">
        <v>1.225</v>
      </c>
      <c r="P157" s="12">
        <v>0.5</v>
      </c>
      <c r="Q157" s="36">
        <f t="shared" si="46"/>
        <v>5319.61577763875</v>
      </c>
      <c r="R157"/>
      <c r="S157"/>
      <c r="T157"/>
      <c r="U157"/>
      <c r="AA157" s="12">
        <v>1197</v>
      </c>
      <c r="AB157" s="12">
        <v>1354</v>
      </c>
      <c r="AC157" s="32">
        <v>0.577</v>
      </c>
      <c r="AD157" s="33">
        <v>1.153</v>
      </c>
      <c r="AE157" s="34">
        <f t="shared" si="47"/>
        <v>2251.831</v>
      </c>
      <c r="AF157" s="12">
        <v>1</v>
      </c>
      <c r="AG157" s="12">
        <v>0.89</v>
      </c>
      <c r="AH157" s="12">
        <v>3.21</v>
      </c>
      <c r="AI157" s="35">
        <f t="shared" si="48"/>
        <v>3.8569</v>
      </c>
      <c r="AJ157" s="12">
        <v>1.225</v>
      </c>
      <c r="AK157" s="12">
        <v>0.5</v>
      </c>
      <c r="AL157" s="36">
        <f t="shared" si="49"/>
        <v>5319.61577763875</v>
      </c>
      <c r="AM157"/>
      <c r="AN157"/>
      <c r="AO157"/>
      <c r="AP157"/>
    </row>
    <row r="158" s="1" customFormat="1" customHeight="1" spans="6:42">
      <c r="F158" s="12">
        <v>1197</v>
      </c>
      <c r="G158" s="12">
        <v>1354</v>
      </c>
      <c r="H158" s="32">
        <v>0.444</v>
      </c>
      <c r="I158" s="33">
        <v>0.887</v>
      </c>
      <c r="J158" s="34">
        <f t="shared" si="44"/>
        <v>1732.466</v>
      </c>
      <c r="K158" s="12">
        <v>1</v>
      </c>
      <c r="L158" s="12">
        <v>0.89</v>
      </c>
      <c r="M158" s="12">
        <v>3.21</v>
      </c>
      <c r="N158" s="35">
        <f t="shared" si="45"/>
        <v>3.8569</v>
      </c>
      <c r="O158" s="12">
        <v>1.225</v>
      </c>
      <c r="P158" s="12">
        <v>0.5</v>
      </c>
      <c r="Q158" s="36">
        <f t="shared" si="46"/>
        <v>4092.6932206825</v>
      </c>
      <c r="R158"/>
      <c r="S158"/>
      <c r="T158"/>
      <c r="U158"/>
      <c r="AA158" s="12">
        <v>1197</v>
      </c>
      <c r="AB158" s="12">
        <v>1354</v>
      </c>
      <c r="AC158" s="32">
        <v>0.444</v>
      </c>
      <c r="AD158" s="33">
        <v>0.887</v>
      </c>
      <c r="AE158" s="34">
        <f t="shared" si="47"/>
        <v>1732.466</v>
      </c>
      <c r="AF158" s="12">
        <v>1</v>
      </c>
      <c r="AG158" s="12">
        <v>0.89</v>
      </c>
      <c r="AH158" s="12">
        <v>3.21</v>
      </c>
      <c r="AI158" s="35">
        <f t="shared" si="48"/>
        <v>3.8569</v>
      </c>
      <c r="AJ158" s="12">
        <v>1.225</v>
      </c>
      <c r="AK158" s="12">
        <v>0.5</v>
      </c>
      <c r="AL158" s="36">
        <f t="shared" si="49"/>
        <v>4092.6932206825</v>
      </c>
      <c r="AM158"/>
      <c r="AN158"/>
      <c r="AO158"/>
      <c r="AP158"/>
    </row>
    <row r="159" s="1" customFormat="1" customHeight="1" spans="6:42">
      <c r="F159" s="12">
        <v>1197</v>
      </c>
      <c r="G159" s="12">
        <v>1354</v>
      </c>
      <c r="H159" s="32">
        <v>0.577</v>
      </c>
      <c r="I159" s="33">
        <v>1.153</v>
      </c>
      <c r="J159" s="34">
        <f t="shared" si="44"/>
        <v>2251.831</v>
      </c>
      <c r="K159" s="12">
        <v>1</v>
      </c>
      <c r="L159" s="12">
        <v>0.89</v>
      </c>
      <c r="M159" s="12">
        <v>3.21</v>
      </c>
      <c r="N159" s="35">
        <f t="shared" si="45"/>
        <v>3.8569</v>
      </c>
      <c r="O159" s="12">
        <v>1.225</v>
      </c>
      <c r="P159" s="12">
        <v>0.5</v>
      </c>
      <c r="Q159" s="36">
        <f t="shared" si="46"/>
        <v>5319.61577763875</v>
      </c>
      <c r="R159"/>
      <c r="S159"/>
      <c r="T159"/>
      <c r="U159"/>
      <c r="AA159" s="12">
        <v>1197</v>
      </c>
      <c r="AB159" s="12">
        <v>1354</v>
      </c>
      <c r="AC159" s="32">
        <v>0.577</v>
      </c>
      <c r="AD159" s="33">
        <v>1.153</v>
      </c>
      <c r="AE159" s="34">
        <f t="shared" si="47"/>
        <v>2251.831</v>
      </c>
      <c r="AF159" s="12">
        <v>1</v>
      </c>
      <c r="AG159" s="12">
        <v>0.89</v>
      </c>
      <c r="AH159" s="12">
        <v>3.21</v>
      </c>
      <c r="AI159" s="35">
        <f t="shared" si="48"/>
        <v>3.8569</v>
      </c>
      <c r="AJ159" s="12">
        <v>1.225</v>
      </c>
      <c r="AK159" s="12">
        <v>0.5</v>
      </c>
      <c r="AL159" s="36">
        <f t="shared" si="49"/>
        <v>5319.61577763875</v>
      </c>
      <c r="AM159"/>
      <c r="AN159"/>
      <c r="AO159"/>
      <c r="AP159"/>
    </row>
    <row r="160" s="1" customFormat="1" customHeight="1" spans="6:42">
      <c r="F160" s="12">
        <v>1197</v>
      </c>
      <c r="G160" s="12">
        <v>1354</v>
      </c>
      <c r="H160" s="32">
        <v>4.04</v>
      </c>
      <c r="I160" s="33">
        <v>8.09</v>
      </c>
      <c r="J160" s="34">
        <f t="shared" si="44"/>
        <v>15789.74</v>
      </c>
      <c r="K160" s="12">
        <v>2.2</v>
      </c>
      <c r="L160" s="12">
        <v>0.89</v>
      </c>
      <c r="M160" s="12">
        <v>3.21</v>
      </c>
      <c r="N160" s="35">
        <f t="shared" si="45"/>
        <v>3.8569</v>
      </c>
      <c r="O160" s="12">
        <v>1.225</v>
      </c>
      <c r="P160" s="12">
        <v>0.5</v>
      </c>
      <c r="Q160" s="36">
        <f t="shared" si="46"/>
        <v>82062.006457585</v>
      </c>
      <c r="R160"/>
      <c r="S160"/>
      <c r="T160"/>
      <c r="U160"/>
      <c r="AA160" s="12">
        <v>1197</v>
      </c>
      <c r="AB160" s="12">
        <v>1354</v>
      </c>
      <c r="AC160" s="32">
        <v>4.04</v>
      </c>
      <c r="AD160" s="33">
        <v>8.09</v>
      </c>
      <c r="AE160" s="34">
        <f t="shared" si="47"/>
        <v>15789.74</v>
      </c>
      <c r="AF160" s="12">
        <v>2.2</v>
      </c>
      <c r="AG160" s="12">
        <v>0.89</v>
      </c>
      <c r="AH160" s="12">
        <v>3.21</v>
      </c>
      <c r="AI160" s="35">
        <f t="shared" si="48"/>
        <v>3.8569</v>
      </c>
      <c r="AJ160" s="12">
        <v>1.225</v>
      </c>
      <c r="AK160" s="12">
        <v>0.5</v>
      </c>
      <c r="AL160" s="36">
        <f t="shared" si="49"/>
        <v>82062.006457585</v>
      </c>
      <c r="AM160"/>
      <c r="AN160"/>
      <c r="AO160"/>
      <c r="AP160"/>
    </row>
    <row r="161" s="1" customFormat="1" customHeight="1" spans="6:42">
      <c r="F161" s="12">
        <v>1197</v>
      </c>
      <c r="G161" s="12">
        <v>1354</v>
      </c>
      <c r="H161" s="32">
        <v>6.07</v>
      </c>
      <c r="I161" s="33">
        <v>12.13</v>
      </c>
      <c r="J161" s="34">
        <f t="shared" si="44"/>
        <v>23689.81</v>
      </c>
      <c r="K161" s="12">
        <v>2.2</v>
      </c>
      <c r="L161" s="12">
        <v>0.89</v>
      </c>
      <c r="M161" s="12">
        <v>3.21</v>
      </c>
      <c r="N161" s="35">
        <f t="shared" si="45"/>
        <v>3.8569</v>
      </c>
      <c r="O161" s="12">
        <v>1.225</v>
      </c>
      <c r="P161" s="12">
        <v>0.5</v>
      </c>
      <c r="Q161" s="36">
        <f t="shared" si="46"/>
        <v>123120.034984678</v>
      </c>
      <c r="R161"/>
      <c r="S161"/>
      <c r="T161"/>
      <c r="U161"/>
      <c r="AA161" s="12">
        <v>1197</v>
      </c>
      <c r="AB161" s="12">
        <v>1354</v>
      </c>
      <c r="AC161" s="32">
        <v>6.07</v>
      </c>
      <c r="AD161" s="33">
        <v>12.13</v>
      </c>
      <c r="AE161" s="34">
        <f t="shared" si="47"/>
        <v>23689.81</v>
      </c>
      <c r="AF161" s="12">
        <v>2.2</v>
      </c>
      <c r="AG161" s="12">
        <v>0.89</v>
      </c>
      <c r="AH161" s="12">
        <v>3.21</v>
      </c>
      <c r="AI161" s="35">
        <f t="shared" si="48"/>
        <v>3.8569</v>
      </c>
      <c r="AJ161" s="12">
        <v>1.225</v>
      </c>
      <c r="AK161" s="12">
        <v>0.5</v>
      </c>
      <c r="AL161" s="36">
        <f t="shared" si="49"/>
        <v>123120.034984678</v>
      </c>
      <c r="AM161"/>
      <c r="AN161"/>
      <c r="AO161"/>
      <c r="AP161"/>
    </row>
    <row r="162" s="1" customFormat="1" customHeight="1" spans="6:42">
      <c r="F162" s="37" t="s">
        <v>38</v>
      </c>
      <c r="G162" s="37"/>
      <c r="H162" s="37"/>
      <c r="I162" s="37"/>
      <c r="J162" s="37"/>
      <c r="K162" s="38">
        <f>SUM(Q148:Q161)</f>
        <v>261655.89543219</v>
      </c>
      <c r="L162" s="38"/>
      <c r="M162" s="38"/>
      <c r="N162" s="38"/>
      <c r="O162" s="38"/>
      <c r="P162" s="38"/>
      <c r="Q162" s="38"/>
      <c r="R162"/>
      <c r="S162"/>
      <c r="T162"/>
      <c r="U162"/>
      <c r="AA162" s="37" t="s">
        <v>38</v>
      </c>
      <c r="AB162" s="37"/>
      <c r="AC162" s="37"/>
      <c r="AD162" s="37"/>
      <c r="AE162" s="37"/>
      <c r="AF162" s="38">
        <f>SUM(AL148:AL161)</f>
        <v>261655.89543219</v>
      </c>
      <c r="AG162" s="38"/>
      <c r="AH162" s="38"/>
      <c r="AI162" s="38"/>
      <c r="AJ162" s="38"/>
      <c r="AK162" s="38"/>
      <c r="AL162" s="38"/>
      <c r="AM162"/>
      <c r="AN162"/>
      <c r="AO162"/>
      <c r="AP162"/>
    </row>
    <row r="163" s="1" customFormat="1" customHeight="1" spans="6:42">
      <c r="F163" s="37"/>
      <c r="G163" s="37"/>
      <c r="H163" s="37"/>
      <c r="I163" s="37"/>
      <c r="J163" s="37"/>
      <c r="K163" s="38"/>
      <c r="L163" s="38"/>
      <c r="M163" s="38"/>
      <c r="N163" s="38"/>
      <c r="O163" s="38"/>
      <c r="P163" s="38"/>
      <c r="Q163" s="38"/>
      <c r="R163"/>
      <c r="S163"/>
      <c r="T163"/>
      <c r="U163"/>
      <c r="AA163" s="37"/>
      <c r="AB163" s="37"/>
      <c r="AC163" s="37"/>
      <c r="AD163" s="37"/>
      <c r="AE163" s="37"/>
      <c r="AF163" s="38"/>
      <c r="AG163" s="38"/>
      <c r="AH163" s="38"/>
      <c r="AI163" s="38"/>
      <c r="AJ163" s="38"/>
      <c r="AK163" s="38"/>
      <c r="AL163" s="38"/>
      <c r="AM163"/>
      <c r="AN163"/>
      <c r="AO163"/>
      <c r="AP163"/>
    </row>
    <row r="164" s="1" customFormat="1" customHeight="1" spans="6:42">
      <c r="F164" s="37"/>
      <c r="G164" s="37"/>
      <c r="H164" s="37"/>
      <c r="I164" s="37"/>
      <c r="J164" s="37"/>
      <c r="K164" s="38"/>
      <c r="L164" s="38"/>
      <c r="M164" s="38"/>
      <c r="N164" s="38"/>
      <c r="O164" s="38"/>
      <c r="P164" s="38"/>
      <c r="Q164" s="38"/>
      <c r="R164"/>
      <c r="S164"/>
      <c r="T164"/>
      <c r="U164"/>
      <c r="AA164" s="37"/>
      <c r="AB164" s="37"/>
      <c r="AC164" s="37"/>
      <c r="AD164" s="37"/>
      <c r="AE164" s="37"/>
      <c r="AF164" s="38"/>
      <c r="AG164" s="38"/>
      <c r="AH164" s="38"/>
      <c r="AI164" s="38"/>
      <c r="AJ164" s="38"/>
      <c r="AK164" s="38"/>
      <c r="AL164" s="38"/>
      <c r="AM164"/>
      <c r="AN164"/>
      <c r="AO164"/>
      <c r="AP164"/>
    </row>
    <row r="165" s="1" customFormat="1" customHeight="1" spans="6:42">
      <c r="F165" s="39" t="s">
        <v>13</v>
      </c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/>
      <c r="S165"/>
      <c r="T165"/>
      <c r="U165"/>
      <c r="AA165" s="39" t="s">
        <v>13</v>
      </c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/>
      <c r="AN165"/>
      <c r="AO165"/>
      <c r="AP165"/>
    </row>
    <row r="166" s="1" customFormat="1" customHeight="1" spans="6:42">
      <c r="F166" s="15" t="s">
        <v>3</v>
      </c>
      <c r="G166" s="15"/>
      <c r="H166" s="15"/>
      <c r="I166" s="15"/>
      <c r="J166" s="15"/>
      <c r="K166" s="9" t="s">
        <v>30</v>
      </c>
      <c r="L166" s="9"/>
      <c r="M166" s="9"/>
      <c r="N166" s="9"/>
      <c r="O166" s="10" t="s">
        <v>31</v>
      </c>
      <c r="P166" s="10"/>
      <c r="Q166" s="40" t="s">
        <v>9</v>
      </c>
      <c r="R166"/>
      <c r="S166"/>
      <c r="T166"/>
      <c r="U166"/>
      <c r="AA166" s="15" t="s">
        <v>3</v>
      </c>
      <c r="AB166" s="15"/>
      <c r="AC166" s="15"/>
      <c r="AD166" s="15"/>
      <c r="AE166" s="15"/>
      <c r="AF166" s="9" t="s">
        <v>30</v>
      </c>
      <c r="AG166" s="9"/>
      <c r="AH166" s="9"/>
      <c r="AI166" s="9"/>
      <c r="AJ166" s="10" t="s">
        <v>31</v>
      </c>
      <c r="AK166" s="10"/>
      <c r="AL166" s="40" t="s">
        <v>9</v>
      </c>
      <c r="AM166"/>
      <c r="AN166"/>
      <c r="AO166"/>
      <c r="AP166"/>
    </row>
    <row r="167" s="1" customFormat="1" customHeight="1" spans="6:42">
      <c r="F167" s="15" t="s">
        <v>39</v>
      </c>
      <c r="G167" s="15" t="s">
        <v>40</v>
      </c>
      <c r="H167" s="15" t="s">
        <v>41</v>
      </c>
      <c r="I167" s="15" t="s">
        <v>42</v>
      </c>
      <c r="J167" s="15" t="s">
        <v>3</v>
      </c>
      <c r="K167" s="9" t="s">
        <v>35</v>
      </c>
      <c r="L167" s="9" t="s">
        <v>22</v>
      </c>
      <c r="M167" s="9" t="s">
        <v>23</v>
      </c>
      <c r="N167" s="35" t="s">
        <v>24</v>
      </c>
      <c r="O167" s="10" t="s">
        <v>43</v>
      </c>
      <c r="P167" s="10" t="s">
        <v>44</v>
      </c>
      <c r="Q167" s="40"/>
      <c r="R167"/>
      <c r="S167"/>
      <c r="T167"/>
      <c r="U167"/>
      <c r="AA167" s="15" t="s">
        <v>39</v>
      </c>
      <c r="AB167" s="15" t="s">
        <v>40</v>
      </c>
      <c r="AC167" s="15" t="s">
        <v>41</v>
      </c>
      <c r="AD167" s="15" t="s">
        <v>42</v>
      </c>
      <c r="AE167" s="15" t="s">
        <v>3</v>
      </c>
      <c r="AF167" s="9" t="s">
        <v>35</v>
      </c>
      <c r="AG167" s="9" t="s">
        <v>22</v>
      </c>
      <c r="AH167" s="9" t="s">
        <v>23</v>
      </c>
      <c r="AI167" s="35" t="s">
        <v>24</v>
      </c>
      <c r="AJ167" s="10" t="s">
        <v>43</v>
      </c>
      <c r="AK167" s="10" t="s">
        <v>44</v>
      </c>
      <c r="AL167" s="40"/>
      <c r="AM167"/>
      <c r="AN167"/>
      <c r="AO167"/>
      <c r="AP167"/>
    </row>
    <row r="168" s="1" customFormat="1" customHeight="1" spans="6:42">
      <c r="F168" s="12">
        <v>36800</v>
      </c>
      <c r="G168" s="13">
        <v>0.168</v>
      </c>
      <c r="H168" s="12">
        <v>1</v>
      </c>
      <c r="I168" s="12">
        <v>0</v>
      </c>
      <c r="J168" s="15">
        <f t="shared" ref="J168:J177" si="50">F168*G168*H168+I168</f>
        <v>6182.4</v>
      </c>
      <c r="K168" s="12">
        <v>1</v>
      </c>
      <c r="L168" s="12">
        <v>0.92</v>
      </c>
      <c r="M168" s="12">
        <v>1.92</v>
      </c>
      <c r="N168" s="35">
        <f t="shared" ref="N168:N177" si="51">L168*M168+1</f>
        <v>2.7664</v>
      </c>
      <c r="O168" s="12">
        <v>0.9</v>
      </c>
      <c r="P168" s="10">
        <v>0.5</v>
      </c>
      <c r="Q168" s="41">
        <f t="shared" ref="Q168:Q177" si="52">J168*K168*N168*O168*P168</f>
        <v>7696.346112</v>
      </c>
      <c r="R168"/>
      <c r="S168"/>
      <c r="T168"/>
      <c r="U168"/>
      <c r="AA168" s="12">
        <v>38270</v>
      </c>
      <c r="AB168" s="13">
        <v>0.168</v>
      </c>
      <c r="AC168" s="12">
        <v>1</v>
      </c>
      <c r="AD168" s="12">
        <v>0</v>
      </c>
      <c r="AE168" s="15">
        <f t="shared" ref="AE168:AE177" si="53">AA168*AB168*AC168+AD168</f>
        <v>6429.36</v>
      </c>
      <c r="AF168" s="12">
        <v>1</v>
      </c>
      <c r="AG168" s="12">
        <v>0.92</v>
      </c>
      <c r="AH168" s="12">
        <v>1.92</v>
      </c>
      <c r="AI168" s="35">
        <f t="shared" ref="AI168:AI177" si="54">AG168*AH168+1</f>
        <v>2.7664</v>
      </c>
      <c r="AJ168" s="12">
        <v>0.9</v>
      </c>
      <c r="AK168" s="10">
        <v>0.5</v>
      </c>
      <c r="AL168" s="41">
        <f t="shared" ref="AL168:AL177" si="55">AE168*AF168*AI168*AJ168*AK168</f>
        <v>8003.7816768</v>
      </c>
      <c r="AM168"/>
      <c r="AN168"/>
      <c r="AO168"/>
      <c r="AP168"/>
    </row>
    <row r="169" s="1" customFormat="1" customHeight="1" spans="6:42">
      <c r="F169" s="12">
        <v>36800</v>
      </c>
      <c r="G169" s="13">
        <v>0.168</v>
      </c>
      <c r="H169" s="12">
        <v>1</v>
      </c>
      <c r="I169" s="12">
        <v>0</v>
      </c>
      <c r="J169" s="15">
        <f t="shared" si="50"/>
        <v>6182.4</v>
      </c>
      <c r="K169" s="12">
        <v>1</v>
      </c>
      <c r="L169" s="12">
        <v>0.92</v>
      </c>
      <c r="M169" s="12">
        <v>1.92</v>
      </c>
      <c r="N169" s="35">
        <f t="shared" si="51"/>
        <v>2.7664</v>
      </c>
      <c r="O169" s="12">
        <v>0.9</v>
      </c>
      <c r="P169" s="10">
        <v>0.5</v>
      </c>
      <c r="Q169" s="41">
        <f t="shared" si="52"/>
        <v>7696.346112</v>
      </c>
      <c r="R169"/>
      <c r="S169"/>
      <c r="T169"/>
      <c r="U169"/>
      <c r="AA169" s="12">
        <v>38270</v>
      </c>
      <c r="AB169" s="13">
        <v>0.168</v>
      </c>
      <c r="AC169" s="12">
        <v>1</v>
      </c>
      <c r="AD169" s="12">
        <v>0</v>
      </c>
      <c r="AE169" s="15">
        <f t="shared" si="53"/>
        <v>6429.36</v>
      </c>
      <c r="AF169" s="12">
        <v>1</v>
      </c>
      <c r="AG169" s="12">
        <v>0.92</v>
      </c>
      <c r="AH169" s="12">
        <v>1.92</v>
      </c>
      <c r="AI169" s="35">
        <f t="shared" si="54"/>
        <v>2.7664</v>
      </c>
      <c r="AJ169" s="12">
        <v>0.9</v>
      </c>
      <c r="AK169" s="10">
        <v>0.5</v>
      </c>
      <c r="AL169" s="41">
        <f t="shared" si="55"/>
        <v>8003.7816768</v>
      </c>
      <c r="AM169"/>
      <c r="AN169"/>
      <c r="AO169"/>
      <c r="AP169"/>
    </row>
    <row r="170" s="1" customFormat="1" customHeight="1" spans="6:42">
      <c r="F170" s="12">
        <v>36800</v>
      </c>
      <c r="G170" s="13">
        <v>0.168</v>
      </c>
      <c r="H170" s="12">
        <v>1</v>
      </c>
      <c r="I170" s="12">
        <v>0</v>
      </c>
      <c r="J170" s="15">
        <f t="shared" si="50"/>
        <v>6182.4</v>
      </c>
      <c r="K170" s="12">
        <v>1</v>
      </c>
      <c r="L170" s="12">
        <v>0.92</v>
      </c>
      <c r="M170" s="12">
        <v>1.92</v>
      </c>
      <c r="N170" s="35">
        <f t="shared" si="51"/>
        <v>2.7664</v>
      </c>
      <c r="O170" s="12">
        <v>0.9</v>
      </c>
      <c r="P170" s="10">
        <v>0.5</v>
      </c>
      <c r="Q170" s="41">
        <f t="shared" si="52"/>
        <v>7696.346112</v>
      </c>
      <c r="AA170" s="12">
        <v>38270</v>
      </c>
      <c r="AB170" s="13">
        <v>0.168</v>
      </c>
      <c r="AC170" s="12">
        <v>1</v>
      </c>
      <c r="AD170" s="12">
        <v>0</v>
      </c>
      <c r="AE170" s="15">
        <f t="shared" si="53"/>
        <v>6429.36</v>
      </c>
      <c r="AF170" s="12">
        <v>1</v>
      </c>
      <c r="AG170" s="12">
        <v>0.92</v>
      </c>
      <c r="AH170" s="12">
        <v>1.92</v>
      </c>
      <c r="AI170" s="35">
        <f t="shared" si="54"/>
        <v>2.7664</v>
      </c>
      <c r="AJ170" s="12">
        <v>0.9</v>
      </c>
      <c r="AK170" s="10">
        <v>0.5</v>
      </c>
      <c r="AL170" s="41">
        <f t="shared" si="55"/>
        <v>8003.7816768</v>
      </c>
    </row>
    <row r="171" s="1" customFormat="1" customHeight="1" spans="6:42">
      <c r="F171" s="12">
        <v>36800</v>
      </c>
      <c r="G171" s="13">
        <v>0.168</v>
      </c>
      <c r="H171" s="12">
        <v>1</v>
      </c>
      <c r="I171" s="12">
        <v>0</v>
      </c>
      <c r="J171" s="15">
        <f t="shared" si="50"/>
        <v>6182.4</v>
      </c>
      <c r="K171" s="12">
        <v>1</v>
      </c>
      <c r="L171" s="12">
        <v>0.92</v>
      </c>
      <c r="M171" s="12">
        <v>1.92</v>
      </c>
      <c r="N171" s="35">
        <f t="shared" si="51"/>
        <v>2.7664</v>
      </c>
      <c r="O171" s="12">
        <v>0.9</v>
      </c>
      <c r="P171" s="10">
        <v>0.5</v>
      </c>
      <c r="Q171" s="41">
        <f t="shared" si="52"/>
        <v>7696.346112</v>
      </c>
      <c r="AA171" s="12">
        <v>38270</v>
      </c>
      <c r="AB171" s="13">
        <v>0.168</v>
      </c>
      <c r="AC171" s="12">
        <v>1</v>
      </c>
      <c r="AD171" s="12">
        <v>0</v>
      </c>
      <c r="AE171" s="15">
        <f t="shared" si="53"/>
        <v>6429.36</v>
      </c>
      <c r="AF171" s="12">
        <v>1</v>
      </c>
      <c r="AG171" s="12">
        <v>0.92</v>
      </c>
      <c r="AH171" s="12">
        <v>1.92</v>
      </c>
      <c r="AI171" s="35">
        <f t="shared" si="54"/>
        <v>2.7664</v>
      </c>
      <c r="AJ171" s="12">
        <v>0.9</v>
      </c>
      <c r="AK171" s="10">
        <v>0.5</v>
      </c>
      <c r="AL171" s="41">
        <f t="shared" si="55"/>
        <v>8003.7816768</v>
      </c>
    </row>
    <row r="172" s="1" customFormat="1" customHeight="1" spans="6:42">
      <c r="F172" s="12">
        <v>36800</v>
      </c>
      <c r="G172" s="13">
        <v>0.168</v>
      </c>
      <c r="H172" s="12">
        <v>1</v>
      </c>
      <c r="I172" s="12">
        <v>0</v>
      </c>
      <c r="J172" s="15">
        <f t="shared" si="50"/>
        <v>6182.4</v>
      </c>
      <c r="K172" s="12">
        <v>1</v>
      </c>
      <c r="L172" s="12">
        <v>0.92</v>
      </c>
      <c r="M172" s="12">
        <v>1.92</v>
      </c>
      <c r="N172" s="35">
        <f t="shared" si="51"/>
        <v>2.7664</v>
      </c>
      <c r="O172" s="12">
        <v>0.9</v>
      </c>
      <c r="P172" s="10">
        <v>0.5</v>
      </c>
      <c r="Q172" s="41">
        <f t="shared" si="52"/>
        <v>7696.346112</v>
      </c>
      <c r="AA172" s="12">
        <v>38270</v>
      </c>
      <c r="AB172" s="13">
        <v>0.168</v>
      </c>
      <c r="AC172" s="12">
        <v>1</v>
      </c>
      <c r="AD172" s="12">
        <v>0</v>
      </c>
      <c r="AE172" s="15">
        <f t="shared" si="53"/>
        <v>6429.36</v>
      </c>
      <c r="AF172" s="12">
        <v>1</v>
      </c>
      <c r="AG172" s="12">
        <v>0.92</v>
      </c>
      <c r="AH172" s="12">
        <v>1.92</v>
      </c>
      <c r="AI172" s="35">
        <f t="shared" si="54"/>
        <v>2.7664</v>
      </c>
      <c r="AJ172" s="12">
        <v>0.9</v>
      </c>
      <c r="AK172" s="10">
        <v>0.5</v>
      </c>
      <c r="AL172" s="41">
        <f t="shared" si="55"/>
        <v>8003.7816768</v>
      </c>
    </row>
    <row r="173" s="1" customFormat="1" customHeight="1" spans="6:42">
      <c r="F173" s="12">
        <v>36800</v>
      </c>
      <c r="G173" s="13">
        <v>0.168</v>
      </c>
      <c r="H173" s="12">
        <v>1</v>
      </c>
      <c r="I173" s="12">
        <v>0</v>
      </c>
      <c r="J173" s="15">
        <f t="shared" si="50"/>
        <v>6182.4</v>
      </c>
      <c r="K173" s="12">
        <v>1</v>
      </c>
      <c r="L173" s="12">
        <v>0.92</v>
      </c>
      <c r="M173" s="12">
        <v>1.92</v>
      </c>
      <c r="N173" s="35">
        <f t="shared" si="51"/>
        <v>2.7664</v>
      </c>
      <c r="O173" s="12">
        <v>0.9</v>
      </c>
      <c r="P173" s="10">
        <v>0.5</v>
      </c>
      <c r="Q173" s="41">
        <f t="shared" si="52"/>
        <v>7696.346112</v>
      </c>
      <c r="AA173" s="12">
        <v>38270</v>
      </c>
      <c r="AB173" s="13">
        <v>0.168</v>
      </c>
      <c r="AC173" s="12">
        <v>1</v>
      </c>
      <c r="AD173" s="12">
        <v>0</v>
      </c>
      <c r="AE173" s="15">
        <f t="shared" si="53"/>
        <v>6429.36</v>
      </c>
      <c r="AF173" s="12">
        <v>1</v>
      </c>
      <c r="AG173" s="12">
        <v>0.92</v>
      </c>
      <c r="AH173" s="12">
        <v>1.92</v>
      </c>
      <c r="AI173" s="35">
        <f t="shared" si="54"/>
        <v>2.7664</v>
      </c>
      <c r="AJ173" s="12">
        <v>0.9</v>
      </c>
      <c r="AK173" s="10">
        <v>0.5</v>
      </c>
      <c r="AL173" s="41">
        <f t="shared" si="55"/>
        <v>8003.7816768</v>
      </c>
    </row>
    <row r="174" s="1" customFormat="1" customHeight="1" spans="6:42">
      <c r="F174" s="12">
        <v>36800</v>
      </c>
      <c r="G174" s="13">
        <v>0.168</v>
      </c>
      <c r="H174" s="12">
        <v>1</v>
      </c>
      <c r="I174" s="12">
        <v>0</v>
      </c>
      <c r="J174" s="15">
        <f t="shared" si="50"/>
        <v>6182.4</v>
      </c>
      <c r="K174" s="12">
        <v>1</v>
      </c>
      <c r="L174" s="12">
        <v>0.92</v>
      </c>
      <c r="M174" s="12">
        <v>1.92</v>
      </c>
      <c r="N174" s="35">
        <f t="shared" si="51"/>
        <v>2.7664</v>
      </c>
      <c r="O174" s="12">
        <v>0.9</v>
      </c>
      <c r="P174" s="10">
        <v>0.5</v>
      </c>
      <c r="Q174" s="41">
        <f t="shared" si="52"/>
        <v>7696.346112</v>
      </c>
      <c r="AA174" s="12">
        <v>38270</v>
      </c>
      <c r="AB174" s="13">
        <v>0.168</v>
      </c>
      <c r="AC174" s="12">
        <v>1</v>
      </c>
      <c r="AD174" s="12">
        <v>0</v>
      </c>
      <c r="AE174" s="15">
        <f t="shared" si="53"/>
        <v>6429.36</v>
      </c>
      <c r="AF174" s="12">
        <v>1</v>
      </c>
      <c r="AG174" s="12">
        <v>0.92</v>
      </c>
      <c r="AH174" s="12">
        <v>1.92</v>
      </c>
      <c r="AI174" s="35">
        <f t="shared" si="54"/>
        <v>2.7664</v>
      </c>
      <c r="AJ174" s="12">
        <v>0.9</v>
      </c>
      <c r="AK174" s="10">
        <v>0.5</v>
      </c>
      <c r="AL174" s="41">
        <f t="shared" si="55"/>
        <v>8003.7816768</v>
      </c>
    </row>
    <row r="175" s="1" customFormat="1" customHeight="1" spans="6:42">
      <c r="F175" s="12">
        <v>36800</v>
      </c>
      <c r="G175" s="13">
        <v>0.168</v>
      </c>
      <c r="H175" s="12">
        <v>1</v>
      </c>
      <c r="I175" s="12">
        <v>0</v>
      </c>
      <c r="J175" s="15">
        <f t="shared" si="50"/>
        <v>6182.4</v>
      </c>
      <c r="K175" s="12">
        <v>1</v>
      </c>
      <c r="L175" s="12">
        <v>0.92</v>
      </c>
      <c r="M175" s="12">
        <v>1.92</v>
      </c>
      <c r="N175" s="35">
        <f t="shared" si="51"/>
        <v>2.7664</v>
      </c>
      <c r="O175" s="12">
        <v>0.9</v>
      </c>
      <c r="P175" s="10">
        <v>0.5</v>
      </c>
      <c r="Q175" s="41">
        <f t="shared" si="52"/>
        <v>7696.346112</v>
      </c>
      <c r="AA175" s="12">
        <v>38270</v>
      </c>
      <c r="AB175" s="13">
        <v>0.168</v>
      </c>
      <c r="AC175" s="12">
        <v>1</v>
      </c>
      <c r="AD175" s="12">
        <v>0</v>
      </c>
      <c r="AE175" s="15">
        <f t="shared" si="53"/>
        <v>6429.36</v>
      </c>
      <c r="AF175" s="12">
        <v>1</v>
      </c>
      <c r="AG175" s="12">
        <v>0.92</v>
      </c>
      <c r="AH175" s="12">
        <v>1.92</v>
      </c>
      <c r="AI175" s="35">
        <f t="shared" si="54"/>
        <v>2.7664</v>
      </c>
      <c r="AJ175" s="12">
        <v>0.9</v>
      </c>
      <c r="AK175" s="10">
        <v>0.5</v>
      </c>
      <c r="AL175" s="41">
        <f t="shared" si="55"/>
        <v>8003.7816768</v>
      </c>
    </row>
    <row r="176" s="1" customFormat="1" customHeight="1" spans="6:42">
      <c r="F176" s="12">
        <v>36800</v>
      </c>
      <c r="G176" s="13">
        <v>0.3</v>
      </c>
      <c r="H176" s="12">
        <v>1</v>
      </c>
      <c r="I176" s="12">
        <v>0</v>
      </c>
      <c r="J176" s="15">
        <f t="shared" si="50"/>
        <v>11040</v>
      </c>
      <c r="K176" s="12">
        <v>1</v>
      </c>
      <c r="L176" s="12">
        <v>0.92</v>
      </c>
      <c r="M176" s="12">
        <v>1.92</v>
      </c>
      <c r="N176" s="35">
        <f t="shared" si="51"/>
        <v>2.7664</v>
      </c>
      <c r="O176" s="12">
        <v>0.9</v>
      </c>
      <c r="P176" s="10">
        <v>0.5</v>
      </c>
      <c r="Q176" s="41">
        <f t="shared" si="52"/>
        <v>13743.4752</v>
      </c>
      <c r="AA176" s="12">
        <v>38270</v>
      </c>
      <c r="AB176" s="13">
        <v>0.3</v>
      </c>
      <c r="AC176" s="12">
        <v>1</v>
      </c>
      <c r="AD176" s="12">
        <v>0</v>
      </c>
      <c r="AE176" s="15">
        <f t="shared" si="53"/>
        <v>11481</v>
      </c>
      <c r="AF176" s="12">
        <v>1</v>
      </c>
      <c r="AG176" s="12">
        <v>0.92</v>
      </c>
      <c r="AH176" s="12">
        <v>1.92</v>
      </c>
      <c r="AI176" s="35">
        <f t="shared" si="54"/>
        <v>2.7664</v>
      </c>
      <c r="AJ176" s="12">
        <v>0.9</v>
      </c>
      <c r="AK176" s="10">
        <v>0.5</v>
      </c>
      <c r="AL176" s="41">
        <f t="shared" si="55"/>
        <v>14292.46728</v>
      </c>
    </row>
    <row r="177" s="1" customFormat="1" customHeight="1" spans="1:42">
      <c r="F177" s="12">
        <v>36800</v>
      </c>
      <c r="G177" s="13">
        <v>0.58</v>
      </c>
      <c r="H177" s="12">
        <v>1</v>
      </c>
      <c r="I177" s="12">
        <v>0</v>
      </c>
      <c r="J177" s="15">
        <f t="shared" si="50"/>
        <v>21344</v>
      </c>
      <c r="K177" s="12">
        <v>1</v>
      </c>
      <c r="L177" s="12">
        <v>0.92</v>
      </c>
      <c r="M177" s="12">
        <v>1.92</v>
      </c>
      <c r="N177" s="35">
        <f t="shared" si="51"/>
        <v>2.7664</v>
      </c>
      <c r="O177" s="12">
        <v>0.9</v>
      </c>
      <c r="P177" s="10">
        <v>0.5</v>
      </c>
      <c r="Q177" s="41">
        <f t="shared" si="52"/>
        <v>26570.71872</v>
      </c>
      <c r="AA177" s="12">
        <v>38270</v>
      </c>
      <c r="AB177" s="13">
        <v>0.58</v>
      </c>
      <c r="AC177" s="12">
        <v>1</v>
      </c>
      <c r="AD177" s="12">
        <v>0</v>
      </c>
      <c r="AE177" s="15">
        <f t="shared" si="53"/>
        <v>22196.6</v>
      </c>
      <c r="AF177" s="12">
        <v>1</v>
      </c>
      <c r="AG177" s="12">
        <v>0.92</v>
      </c>
      <c r="AH177" s="12">
        <v>1.92</v>
      </c>
      <c r="AI177" s="35">
        <f t="shared" si="54"/>
        <v>2.7664</v>
      </c>
      <c r="AJ177" s="12">
        <v>0.9</v>
      </c>
      <c r="AK177" s="10">
        <v>0.5</v>
      </c>
      <c r="AL177" s="41">
        <f t="shared" si="55"/>
        <v>27632.103408</v>
      </c>
    </row>
    <row r="178" s="1" customFormat="1" customHeight="1" spans="1:42">
      <c r="F178" s="42" t="s">
        <v>45</v>
      </c>
      <c r="G178" s="37"/>
      <c r="H178" s="37"/>
      <c r="I178" s="37"/>
      <c r="J178" s="37"/>
      <c r="K178" s="37"/>
      <c r="L178" s="37"/>
      <c r="M178" s="38">
        <f>SUM(Q168:Q177)</f>
        <v>101884.962816</v>
      </c>
      <c r="N178" s="38"/>
      <c r="O178" s="38"/>
      <c r="P178" s="38"/>
      <c r="Q178" s="38"/>
      <c r="AA178" s="42" t="s">
        <v>45</v>
      </c>
      <c r="AB178" s="37"/>
      <c r="AC178" s="37"/>
      <c r="AD178" s="37"/>
      <c r="AE178" s="37"/>
      <c r="AF178" s="37"/>
      <c r="AG178" s="37"/>
      <c r="AH178" s="38">
        <f>SUM(AL168:AL177)</f>
        <v>105954.8241024</v>
      </c>
      <c r="AI178" s="38"/>
      <c r="AJ178" s="38"/>
      <c r="AK178" s="38"/>
      <c r="AL178" s="38"/>
    </row>
    <row r="179" s="1" customFormat="1" customHeight="1" spans="1:42">
      <c r="F179" s="37"/>
      <c r="G179" s="37"/>
      <c r="H179" s="37"/>
      <c r="I179" s="37"/>
      <c r="J179" s="37"/>
      <c r="K179" s="37"/>
      <c r="L179" s="37"/>
      <c r="M179" s="38"/>
      <c r="N179" s="38"/>
      <c r="O179" s="38"/>
      <c r="P179" s="38"/>
      <c r="Q179" s="38"/>
      <c r="AA179" s="37"/>
      <c r="AB179" s="37"/>
      <c r="AC179" s="37"/>
      <c r="AD179" s="37"/>
      <c r="AE179" s="37"/>
      <c r="AF179" s="37"/>
      <c r="AG179" s="37"/>
      <c r="AH179" s="38"/>
      <c r="AI179" s="38"/>
      <c r="AJ179" s="38"/>
      <c r="AK179" s="38"/>
      <c r="AL179" s="38"/>
    </row>
    <row r="180" s="1" customFormat="1" customHeight="1" spans="1:42">
      <c r="F180" s="37"/>
      <c r="G180" s="37"/>
      <c r="H180" s="37"/>
      <c r="I180" s="37"/>
      <c r="J180" s="37"/>
      <c r="K180" s="37"/>
      <c r="L180" s="37"/>
      <c r="M180" s="38"/>
      <c r="N180" s="38"/>
      <c r="O180" s="38"/>
      <c r="P180" s="38"/>
      <c r="Q180" s="38"/>
      <c r="AA180" s="37"/>
      <c r="AB180" s="37"/>
      <c r="AC180" s="37"/>
      <c r="AD180" s="37"/>
      <c r="AE180" s="37"/>
      <c r="AF180" s="37"/>
      <c r="AG180" s="37"/>
      <c r="AH180" s="38"/>
      <c r="AI180" s="38"/>
      <c r="AJ180" s="38"/>
      <c r="AK180" s="38"/>
      <c r="AL180" s="38"/>
    </row>
    <row r="183" s="1" customFormat="1" customHeight="1" spans="1:42">
      <c r="A183" s="2" t="s">
        <v>48</v>
      </c>
      <c r="B183" s="2"/>
      <c r="C183" s="2"/>
      <c r="D183" s="2"/>
      <c r="E183" s="2"/>
      <c r="F183" s="3" t="s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 t="s">
        <v>49</v>
      </c>
      <c r="W183" s="2"/>
      <c r="X183" s="2"/>
      <c r="Y183" s="2"/>
      <c r="Z183" s="2"/>
      <c r="AA183" s="3" t="s">
        <v>1</v>
      </c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="1" customFormat="1" customHeight="1" spans="1:42">
      <c r="A184" s="2"/>
      <c r="B184" s="2"/>
      <c r="C184" s="2"/>
      <c r="D184" s="2"/>
      <c r="E184" s="2"/>
      <c r="F184" s="4" t="s">
        <v>3</v>
      </c>
      <c r="G184" s="5"/>
      <c r="H184" s="5"/>
      <c r="I184" s="5"/>
      <c r="J184" s="6"/>
      <c r="K184" s="7" t="s">
        <v>4</v>
      </c>
      <c r="L184" s="7"/>
      <c r="M184" s="7"/>
      <c r="N184" s="7"/>
      <c r="O184" s="8" t="s">
        <v>5</v>
      </c>
      <c r="P184" s="9" t="s">
        <v>6</v>
      </c>
      <c r="Q184" s="9"/>
      <c r="R184" s="9"/>
      <c r="S184" s="10" t="s">
        <v>7</v>
      </c>
      <c r="T184" s="8" t="s">
        <v>8</v>
      </c>
      <c r="U184" s="11" t="s">
        <v>9</v>
      </c>
      <c r="V184" s="2"/>
      <c r="W184" s="2"/>
      <c r="X184" s="2"/>
      <c r="Y184" s="2"/>
      <c r="Z184" s="2"/>
      <c r="AA184" s="4" t="s">
        <v>3</v>
      </c>
      <c r="AB184" s="5"/>
      <c r="AC184" s="5"/>
      <c r="AD184" s="5"/>
      <c r="AE184" s="6"/>
      <c r="AF184" s="7" t="s">
        <v>4</v>
      </c>
      <c r="AG184" s="7"/>
      <c r="AH184" s="7"/>
      <c r="AI184" s="7"/>
      <c r="AJ184" s="8" t="s">
        <v>5</v>
      </c>
      <c r="AK184" s="9" t="s">
        <v>6</v>
      </c>
      <c r="AL184" s="9"/>
      <c r="AM184" s="9"/>
      <c r="AN184" s="10" t="s">
        <v>7</v>
      </c>
      <c r="AO184" s="8" t="s">
        <v>8</v>
      </c>
      <c r="AP184" s="11" t="s">
        <v>9</v>
      </c>
    </row>
    <row r="185" s="1" customFormat="1" customHeight="1" spans="1:42">
      <c r="A185" s="1" t="s">
        <v>10</v>
      </c>
      <c r="B185" s="1" t="s">
        <v>11</v>
      </c>
      <c r="C185" s="1" t="s">
        <v>12</v>
      </c>
      <c r="D185" s="1" t="s">
        <v>13</v>
      </c>
      <c r="E185" s="1" t="s">
        <v>14</v>
      </c>
      <c r="F185" s="12" t="s">
        <v>15</v>
      </c>
      <c r="G185" s="12" t="s">
        <v>16</v>
      </c>
      <c r="H185" s="13" t="s">
        <v>17</v>
      </c>
      <c r="I185" s="14" t="s">
        <v>18</v>
      </c>
      <c r="J185" s="15" t="s">
        <v>3</v>
      </c>
      <c r="K185" s="12" t="s">
        <v>19</v>
      </c>
      <c r="L185" s="12" t="s">
        <v>15</v>
      </c>
      <c r="M185" s="12" t="s">
        <v>20</v>
      </c>
      <c r="N185" s="7" t="s">
        <v>21</v>
      </c>
      <c r="O185" s="16"/>
      <c r="P185" s="12" t="s">
        <v>22</v>
      </c>
      <c r="Q185" s="12" t="s">
        <v>23</v>
      </c>
      <c r="R185" s="9" t="s">
        <v>24</v>
      </c>
      <c r="S185" s="10" t="s">
        <v>25</v>
      </c>
      <c r="T185" s="16"/>
      <c r="U185" s="17"/>
      <c r="V185" s="1" t="s">
        <v>10</v>
      </c>
      <c r="W185" s="1" t="s">
        <v>11</v>
      </c>
      <c r="X185" s="1" t="s">
        <v>12</v>
      </c>
      <c r="Y185" s="1" t="s">
        <v>13</v>
      </c>
      <c r="Z185" s="1" t="s">
        <v>14</v>
      </c>
      <c r="AA185" s="12" t="s">
        <v>15</v>
      </c>
      <c r="AB185" s="12" t="s">
        <v>16</v>
      </c>
      <c r="AC185" s="13" t="s">
        <v>17</v>
      </c>
      <c r="AD185" s="14" t="s">
        <v>18</v>
      </c>
      <c r="AE185" s="15" t="s">
        <v>3</v>
      </c>
      <c r="AF185" s="12" t="s">
        <v>19</v>
      </c>
      <c r="AG185" s="12" t="s">
        <v>15</v>
      </c>
      <c r="AH185" s="12" t="s">
        <v>20</v>
      </c>
      <c r="AI185" s="7" t="s">
        <v>21</v>
      </c>
      <c r="AJ185" s="16"/>
      <c r="AK185" s="12" t="s">
        <v>22</v>
      </c>
      <c r="AL185" s="12" t="s">
        <v>23</v>
      </c>
      <c r="AM185" s="9" t="s">
        <v>24</v>
      </c>
      <c r="AN185" s="10" t="s">
        <v>25</v>
      </c>
      <c r="AO185" s="16"/>
      <c r="AP185" s="17"/>
    </row>
    <row r="186" s="1" customFormat="1" customHeight="1" spans="1:42">
      <c r="A186" s="18">
        <f>N204</f>
        <v>2358270.14397128</v>
      </c>
      <c r="B186" s="18">
        <f>K253</f>
        <v>261655.89543219</v>
      </c>
      <c r="C186" s="18">
        <f>N234</f>
        <v>443011.989379866</v>
      </c>
      <c r="D186" s="18">
        <f>M269</f>
        <v>84769.2171648</v>
      </c>
      <c r="E186" s="18">
        <v>18</v>
      </c>
      <c r="F186" s="12">
        <v>1354</v>
      </c>
      <c r="G186" s="12">
        <v>1.728</v>
      </c>
      <c r="H186" s="13">
        <v>1.35</v>
      </c>
      <c r="I186" s="14">
        <v>1.24</v>
      </c>
      <c r="J186" s="15">
        <f t="shared" ref="J186:J203" si="56">F186*G186*H186*I186</f>
        <v>3916.677888</v>
      </c>
      <c r="K186" s="12">
        <v>1</v>
      </c>
      <c r="L186" s="12">
        <v>1354</v>
      </c>
      <c r="M186" s="12">
        <v>0.83</v>
      </c>
      <c r="N186" s="19">
        <f t="shared" ref="N186:N203" si="57">1+6*L186/(L186+2000)+M186</f>
        <v>4.2521824686941</v>
      </c>
      <c r="O186" s="20">
        <v>5936</v>
      </c>
      <c r="P186" s="12">
        <v>0.99</v>
      </c>
      <c r="Q186" s="12">
        <v>3.41</v>
      </c>
      <c r="R186" s="9">
        <f t="shared" ref="R186:R203" si="58">1+P186*Q186</f>
        <v>4.3759</v>
      </c>
      <c r="S186" s="10">
        <v>1.225</v>
      </c>
      <c r="T186" s="20">
        <v>1</v>
      </c>
      <c r="U186" s="22">
        <f t="shared" ref="U186:U203" si="59">((J186*K186*N186)+O186)*R186*S186*T186</f>
        <v>121095.486642564</v>
      </c>
      <c r="V186" s="18">
        <f>AI204</f>
        <v>2358270.14397128</v>
      </c>
      <c r="W186" s="18">
        <f>AF253</f>
        <v>261655.89543219</v>
      </c>
      <c r="X186" s="18">
        <f>AI234</f>
        <v>453819.486324235</v>
      </c>
      <c r="Y186" s="18">
        <f>AH269</f>
        <v>84769.2171648</v>
      </c>
      <c r="Z186" s="18">
        <v>18</v>
      </c>
      <c r="AA186" s="12">
        <v>1354</v>
      </c>
      <c r="AB186" s="12">
        <v>1.728</v>
      </c>
      <c r="AC186" s="13">
        <v>1.35</v>
      </c>
      <c r="AD186" s="14">
        <v>1.24</v>
      </c>
      <c r="AE186" s="15">
        <f t="shared" ref="AE186:AE203" si="60">AA186*AB186*AC186*AD186</f>
        <v>3916.677888</v>
      </c>
      <c r="AF186" s="12">
        <v>1</v>
      </c>
      <c r="AG186" s="12">
        <v>1354</v>
      </c>
      <c r="AH186" s="12">
        <v>0.83</v>
      </c>
      <c r="AI186" s="19">
        <f t="shared" ref="AI186:AI203" si="61">1+6*AG186/(AG186+2000)+AH186</f>
        <v>4.2521824686941</v>
      </c>
      <c r="AJ186" s="20">
        <v>5936</v>
      </c>
      <c r="AK186" s="12">
        <v>0.99</v>
      </c>
      <c r="AL186" s="12">
        <v>3.41</v>
      </c>
      <c r="AM186" s="9">
        <f t="shared" ref="AM186:AM203" si="62">1+AK186*AL186</f>
        <v>4.3759</v>
      </c>
      <c r="AN186" s="10">
        <v>1.225</v>
      </c>
      <c r="AO186" s="20">
        <v>1</v>
      </c>
      <c r="AP186" s="22">
        <f t="shared" ref="AP186:AP203" si="63">((AE186*AF186*AI186)+AJ186)*AM186*AN186*AO186</f>
        <v>121095.486642564</v>
      </c>
    </row>
    <row r="187" s="1" customFormat="1" customHeight="1" spans="1:42">
      <c r="A187" s="23" t="s">
        <v>26</v>
      </c>
      <c r="B187" s="23"/>
      <c r="C187" s="23"/>
      <c r="D187" s="24" t="s">
        <v>27</v>
      </c>
      <c r="E187" s="24"/>
      <c r="F187" s="12">
        <v>1354</v>
      </c>
      <c r="G187" s="12">
        <v>1.728</v>
      </c>
      <c r="H187" s="13">
        <v>1.35</v>
      </c>
      <c r="I187" s="14">
        <v>1.24</v>
      </c>
      <c r="J187" s="15">
        <f t="shared" si="56"/>
        <v>3916.677888</v>
      </c>
      <c r="K187" s="12">
        <v>1</v>
      </c>
      <c r="L187" s="12">
        <v>1354</v>
      </c>
      <c r="M187" s="12">
        <v>0.83</v>
      </c>
      <c r="N187" s="19">
        <f t="shared" si="57"/>
        <v>4.2521824686941</v>
      </c>
      <c r="O187" s="20">
        <v>5936</v>
      </c>
      <c r="P187" s="12">
        <v>0.99</v>
      </c>
      <c r="Q187" s="12">
        <v>3.41</v>
      </c>
      <c r="R187" s="9">
        <f t="shared" si="58"/>
        <v>4.3759</v>
      </c>
      <c r="S187" s="10">
        <v>1.225</v>
      </c>
      <c r="T187" s="20">
        <v>1</v>
      </c>
      <c r="U187" s="22">
        <f t="shared" si="59"/>
        <v>121095.486642564</v>
      </c>
      <c r="V187" s="23" t="s">
        <v>26</v>
      </c>
      <c r="W187" s="23"/>
      <c r="X187" s="23"/>
      <c r="Y187" s="24" t="s">
        <v>27</v>
      </c>
      <c r="Z187" s="24"/>
      <c r="AA187" s="12">
        <v>1354</v>
      </c>
      <c r="AB187" s="12">
        <v>1.728</v>
      </c>
      <c r="AC187" s="13">
        <v>1.35</v>
      </c>
      <c r="AD187" s="14">
        <v>1.24</v>
      </c>
      <c r="AE187" s="15">
        <f t="shared" si="60"/>
        <v>3916.677888</v>
      </c>
      <c r="AF187" s="12">
        <v>1</v>
      </c>
      <c r="AG187" s="12">
        <v>1354</v>
      </c>
      <c r="AH187" s="12">
        <v>0.83</v>
      </c>
      <c r="AI187" s="19">
        <f t="shared" si="61"/>
        <v>4.2521824686941</v>
      </c>
      <c r="AJ187" s="20">
        <v>5936</v>
      </c>
      <c r="AK187" s="12">
        <v>0.99</v>
      </c>
      <c r="AL187" s="12">
        <v>3.41</v>
      </c>
      <c r="AM187" s="9">
        <f t="shared" si="62"/>
        <v>4.3759</v>
      </c>
      <c r="AN187" s="10">
        <v>1.225</v>
      </c>
      <c r="AO187" s="20">
        <v>1</v>
      </c>
      <c r="AP187" s="22">
        <f t="shared" si="63"/>
        <v>121095.486642564</v>
      </c>
    </row>
    <row r="188" s="1" customFormat="1" customHeight="1" spans="1:42">
      <c r="A188" s="23"/>
      <c r="B188" s="23"/>
      <c r="C188" s="23"/>
      <c r="D188" s="24"/>
      <c r="E188" s="24"/>
      <c r="F188" s="12">
        <v>1354</v>
      </c>
      <c r="G188" s="12">
        <v>2.304</v>
      </c>
      <c r="H188" s="13">
        <v>1.35</v>
      </c>
      <c r="I188" s="14">
        <v>1.24</v>
      </c>
      <c r="J188" s="15">
        <f t="shared" si="56"/>
        <v>5222.237184</v>
      </c>
      <c r="K188" s="12">
        <v>1</v>
      </c>
      <c r="L188" s="12">
        <v>1354</v>
      </c>
      <c r="M188" s="12">
        <v>0.83</v>
      </c>
      <c r="N188" s="19">
        <f t="shared" si="57"/>
        <v>4.2521824686941</v>
      </c>
      <c r="O188" s="20">
        <v>5936</v>
      </c>
      <c r="P188" s="12">
        <v>0.99</v>
      </c>
      <c r="Q188" s="12">
        <v>3.41</v>
      </c>
      <c r="R188" s="9">
        <f t="shared" si="58"/>
        <v>4.3759</v>
      </c>
      <c r="S188" s="10">
        <v>1.225</v>
      </c>
      <c r="T188" s="20">
        <v>1</v>
      </c>
      <c r="U188" s="22">
        <f t="shared" si="59"/>
        <v>150854.050710085</v>
      </c>
      <c r="V188" s="23"/>
      <c r="W188" s="23"/>
      <c r="X188" s="23"/>
      <c r="Y188" s="24"/>
      <c r="Z188" s="24"/>
      <c r="AA188" s="12">
        <v>1354</v>
      </c>
      <c r="AB188" s="12">
        <v>2.304</v>
      </c>
      <c r="AC188" s="13">
        <v>1.35</v>
      </c>
      <c r="AD188" s="14">
        <v>1.24</v>
      </c>
      <c r="AE188" s="15">
        <f t="shared" si="60"/>
        <v>5222.237184</v>
      </c>
      <c r="AF188" s="12">
        <v>1</v>
      </c>
      <c r="AG188" s="12">
        <v>1354</v>
      </c>
      <c r="AH188" s="12">
        <v>0.83</v>
      </c>
      <c r="AI188" s="19">
        <f t="shared" si="61"/>
        <v>4.2521824686941</v>
      </c>
      <c r="AJ188" s="20">
        <v>5936</v>
      </c>
      <c r="AK188" s="12">
        <v>0.99</v>
      </c>
      <c r="AL188" s="12">
        <v>3.41</v>
      </c>
      <c r="AM188" s="9">
        <f t="shared" si="62"/>
        <v>4.3759</v>
      </c>
      <c r="AN188" s="10">
        <v>1.225</v>
      </c>
      <c r="AO188" s="20">
        <v>1</v>
      </c>
      <c r="AP188" s="22">
        <f t="shared" si="63"/>
        <v>150854.050710085</v>
      </c>
    </row>
    <row r="189" s="1" customFormat="1" customHeight="1" spans="1:42">
      <c r="A189" s="25">
        <f>SUM(A186:D186)</f>
        <v>3147707.24594814</v>
      </c>
      <c r="B189" s="25"/>
      <c r="C189" s="25"/>
      <c r="D189" s="26">
        <f>A189/E186</f>
        <v>174872.624774896</v>
      </c>
      <c r="E189" s="26"/>
      <c r="F189" s="12">
        <v>1354</v>
      </c>
      <c r="G189" s="12">
        <v>1.728</v>
      </c>
      <c r="H189" s="13">
        <v>1.35</v>
      </c>
      <c r="I189" s="14">
        <v>1.24</v>
      </c>
      <c r="J189" s="15">
        <f t="shared" si="56"/>
        <v>3916.677888</v>
      </c>
      <c r="K189" s="12">
        <v>1</v>
      </c>
      <c r="L189" s="12">
        <v>1354</v>
      </c>
      <c r="M189" s="12">
        <v>0.83</v>
      </c>
      <c r="N189" s="19">
        <f t="shared" si="57"/>
        <v>4.2521824686941</v>
      </c>
      <c r="O189" s="20">
        <v>5936</v>
      </c>
      <c r="P189" s="12">
        <v>0.99</v>
      </c>
      <c r="Q189" s="12">
        <v>3.41</v>
      </c>
      <c r="R189" s="9">
        <f t="shared" si="58"/>
        <v>4.3759</v>
      </c>
      <c r="S189" s="10">
        <v>1.225</v>
      </c>
      <c r="T189" s="20">
        <v>1</v>
      </c>
      <c r="U189" s="22">
        <f t="shared" si="59"/>
        <v>121095.486642564</v>
      </c>
      <c r="V189" s="25">
        <f>SUM(V186:Y186)</f>
        <v>3158514.74289251</v>
      </c>
      <c r="W189" s="25"/>
      <c r="X189" s="25"/>
      <c r="Y189" s="26">
        <f>V189/Z186</f>
        <v>175473.041271806</v>
      </c>
      <c r="Z189" s="26"/>
      <c r="AA189" s="12">
        <v>1354</v>
      </c>
      <c r="AB189" s="12">
        <v>1.728</v>
      </c>
      <c r="AC189" s="13">
        <v>1.35</v>
      </c>
      <c r="AD189" s="14">
        <v>1.24</v>
      </c>
      <c r="AE189" s="15">
        <f t="shared" si="60"/>
        <v>3916.677888</v>
      </c>
      <c r="AF189" s="12">
        <v>1</v>
      </c>
      <c r="AG189" s="12">
        <v>1354</v>
      </c>
      <c r="AH189" s="12">
        <v>0.83</v>
      </c>
      <c r="AI189" s="19">
        <f t="shared" si="61"/>
        <v>4.2521824686941</v>
      </c>
      <c r="AJ189" s="20">
        <v>5936</v>
      </c>
      <c r="AK189" s="12">
        <v>0.99</v>
      </c>
      <c r="AL189" s="12">
        <v>3.41</v>
      </c>
      <c r="AM189" s="9">
        <f t="shared" si="62"/>
        <v>4.3759</v>
      </c>
      <c r="AN189" s="10">
        <v>1.225</v>
      </c>
      <c r="AO189" s="20">
        <v>1</v>
      </c>
      <c r="AP189" s="22">
        <f t="shared" si="63"/>
        <v>121095.486642564</v>
      </c>
    </row>
    <row r="190" s="1" customFormat="1" customHeight="1" spans="1:42">
      <c r="A190" s="25"/>
      <c r="B190" s="25"/>
      <c r="C190" s="25"/>
      <c r="D190" s="26"/>
      <c r="E190" s="26"/>
      <c r="F190" s="12">
        <v>1354</v>
      </c>
      <c r="G190" s="12">
        <v>1.728</v>
      </c>
      <c r="H190" s="13">
        <v>1.35</v>
      </c>
      <c r="I190" s="14">
        <v>1.24</v>
      </c>
      <c r="J190" s="15">
        <f t="shared" si="56"/>
        <v>3916.677888</v>
      </c>
      <c r="K190" s="12">
        <v>1</v>
      </c>
      <c r="L190" s="12">
        <v>1354</v>
      </c>
      <c r="M190" s="12">
        <v>0.83</v>
      </c>
      <c r="N190" s="19">
        <f t="shared" si="57"/>
        <v>4.2521824686941</v>
      </c>
      <c r="O190" s="20">
        <v>5936</v>
      </c>
      <c r="P190" s="12">
        <v>0.99</v>
      </c>
      <c r="Q190" s="12">
        <v>3.41</v>
      </c>
      <c r="R190" s="9">
        <f t="shared" si="58"/>
        <v>4.3759</v>
      </c>
      <c r="S190" s="10">
        <v>1.225</v>
      </c>
      <c r="T190" s="20">
        <v>1</v>
      </c>
      <c r="U190" s="22">
        <f t="shared" si="59"/>
        <v>121095.486642564</v>
      </c>
      <c r="V190" s="25"/>
      <c r="W190" s="25"/>
      <c r="X190" s="25"/>
      <c r="Y190" s="26"/>
      <c r="Z190" s="26"/>
      <c r="AA190" s="12">
        <v>1354</v>
      </c>
      <c r="AB190" s="12">
        <v>1.728</v>
      </c>
      <c r="AC190" s="13">
        <v>1.35</v>
      </c>
      <c r="AD190" s="14">
        <v>1.24</v>
      </c>
      <c r="AE190" s="15">
        <f t="shared" si="60"/>
        <v>3916.677888</v>
      </c>
      <c r="AF190" s="12">
        <v>1</v>
      </c>
      <c r="AG190" s="12">
        <v>1354</v>
      </c>
      <c r="AH190" s="12">
        <v>0.83</v>
      </c>
      <c r="AI190" s="19">
        <f t="shared" si="61"/>
        <v>4.2521824686941</v>
      </c>
      <c r="AJ190" s="20">
        <v>5936</v>
      </c>
      <c r="AK190" s="12">
        <v>0.99</v>
      </c>
      <c r="AL190" s="12">
        <v>3.41</v>
      </c>
      <c r="AM190" s="9">
        <f t="shared" si="62"/>
        <v>4.3759</v>
      </c>
      <c r="AN190" s="10">
        <v>1.225</v>
      </c>
      <c r="AO190" s="20">
        <v>1</v>
      </c>
      <c r="AP190" s="22">
        <f t="shared" si="63"/>
        <v>121095.486642564</v>
      </c>
    </row>
    <row r="191" s="1" customFormat="1" customHeight="1" spans="1:42">
      <c r="A191" s="27"/>
      <c r="B191" s="27"/>
      <c r="C191" s="27"/>
      <c r="D191" s="27"/>
      <c r="E191" s="27"/>
      <c r="F191" s="12">
        <v>1354</v>
      </c>
      <c r="G191" s="12">
        <v>2.304</v>
      </c>
      <c r="H191" s="13">
        <v>1.35</v>
      </c>
      <c r="I191" s="14">
        <v>1.24</v>
      </c>
      <c r="J191" s="15">
        <f t="shared" si="56"/>
        <v>5222.237184</v>
      </c>
      <c r="K191" s="12">
        <v>1</v>
      </c>
      <c r="L191" s="12">
        <v>1354</v>
      </c>
      <c r="M191" s="12">
        <v>0.83</v>
      </c>
      <c r="N191" s="19">
        <f t="shared" si="57"/>
        <v>4.2521824686941</v>
      </c>
      <c r="O191" s="20">
        <v>5936</v>
      </c>
      <c r="P191" s="12">
        <v>0.99</v>
      </c>
      <c r="Q191" s="12">
        <v>3.41</v>
      </c>
      <c r="R191" s="9">
        <f t="shared" si="58"/>
        <v>4.3759</v>
      </c>
      <c r="S191" s="10">
        <v>1.225</v>
      </c>
      <c r="T191" s="20">
        <v>1</v>
      </c>
      <c r="U191" s="22">
        <f t="shared" si="59"/>
        <v>150854.050710085</v>
      </c>
      <c r="V191" s="27"/>
      <c r="W191" s="27"/>
      <c r="X191" s="27"/>
      <c r="Y191" s="27"/>
      <c r="Z191" s="27"/>
      <c r="AA191" s="12">
        <v>1354</v>
      </c>
      <c r="AB191" s="12">
        <v>2.304</v>
      </c>
      <c r="AC191" s="13">
        <v>1.35</v>
      </c>
      <c r="AD191" s="14">
        <v>1.24</v>
      </c>
      <c r="AE191" s="15">
        <f t="shared" si="60"/>
        <v>5222.237184</v>
      </c>
      <c r="AF191" s="12">
        <v>1</v>
      </c>
      <c r="AG191" s="12">
        <v>1354</v>
      </c>
      <c r="AH191" s="12">
        <v>0.83</v>
      </c>
      <c r="AI191" s="19">
        <f t="shared" si="61"/>
        <v>4.2521824686941</v>
      </c>
      <c r="AJ191" s="20">
        <v>5936</v>
      </c>
      <c r="AK191" s="12">
        <v>0.99</v>
      </c>
      <c r="AL191" s="12">
        <v>3.41</v>
      </c>
      <c r="AM191" s="9">
        <f t="shared" si="62"/>
        <v>4.3759</v>
      </c>
      <c r="AN191" s="10">
        <v>1.225</v>
      </c>
      <c r="AO191" s="20">
        <v>1</v>
      </c>
      <c r="AP191" s="22">
        <f t="shared" si="63"/>
        <v>150854.050710085</v>
      </c>
    </row>
    <row r="192" s="1" customFormat="1" customHeight="1" spans="1:42">
      <c r="A192" s="27"/>
      <c r="B192" s="27"/>
      <c r="C192" s="27"/>
      <c r="D192" s="27"/>
      <c r="E192" s="27"/>
      <c r="F192" s="12">
        <v>1354</v>
      </c>
      <c r="G192" s="12">
        <v>1.728</v>
      </c>
      <c r="H192" s="13">
        <v>1.35</v>
      </c>
      <c r="I192" s="14">
        <v>1.24</v>
      </c>
      <c r="J192" s="15">
        <f t="shared" si="56"/>
        <v>3916.677888</v>
      </c>
      <c r="K192" s="12">
        <v>1</v>
      </c>
      <c r="L192" s="12">
        <v>1354</v>
      </c>
      <c r="M192" s="12">
        <v>0.83</v>
      </c>
      <c r="N192" s="19">
        <f t="shared" si="57"/>
        <v>4.2521824686941</v>
      </c>
      <c r="O192" s="20">
        <v>5936</v>
      </c>
      <c r="P192" s="12">
        <v>0.99</v>
      </c>
      <c r="Q192" s="12">
        <v>3.41</v>
      </c>
      <c r="R192" s="9">
        <f t="shared" si="58"/>
        <v>4.3759</v>
      </c>
      <c r="S192" s="10">
        <v>1.225</v>
      </c>
      <c r="T192" s="20">
        <v>1</v>
      </c>
      <c r="U192" s="22">
        <f t="shared" si="59"/>
        <v>121095.486642564</v>
      </c>
      <c r="V192" s="27"/>
      <c r="W192" s="27"/>
      <c r="X192" s="27"/>
      <c r="Y192" s="27"/>
      <c r="Z192" s="27"/>
      <c r="AA192" s="12">
        <v>1354</v>
      </c>
      <c r="AB192" s="12">
        <v>1.728</v>
      </c>
      <c r="AC192" s="13">
        <v>1.35</v>
      </c>
      <c r="AD192" s="14">
        <v>1.24</v>
      </c>
      <c r="AE192" s="15">
        <f t="shared" si="60"/>
        <v>3916.677888</v>
      </c>
      <c r="AF192" s="12">
        <v>1</v>
      </c>
      <c r="AG192" s="12">
        <v>1354</v>
      </c>
      <c r="AH192" s="12">
        <v>0.83</v>
      </c>
      <c r="AI192" s="19">
        <f t="shared" si="61"/>
        <v>4.2521824686941</v>
      </c>
      <c r="AJ192" s="20">
        <v>5936</v>
      </c>
      <c r="AK192" s="12">
        <v>0.99</v>
      </c>
      <c r="AL192" s="12">
        <v>3.41</v>
      </c>
      <c r="AM192" s="9">
        <f t="shared" si="62"/>
        <v>4.3759</v>
      </c>
      <c r="AN192" s="10">
        <v>1.225</v>
      </c>
      <c r="AO192" s="20">
        <v>1</v>
      </c>
      <c r="AP192" s="22">
        <f t="shared" si="63"/>
        <v>121095.486642564</v>
      </c>
    </row>
    <row r="193" s="1" customFormat="1" customHeight="1" spans="6:42">
      <c r="F193" s="12">
        <v>1354</v>
      </c>
      <c r="G193" s="12">
        <v>1.728</v>
      </c>
      <c r="H193" s="13">
        <v>1.35</v>
      </c>
      <c r="I193" s="14">
        <v>1.24</v>
      </c>
      <c r="J193" s="15">
        <f t="shared" si="56"/>
        <v>3916.677888</v>
      </c>
      <c r="K193" s="12">
        <v>1</v>
      </c>
      <c r="L193" s="12">
        <v>1354</v>
      </c>
      <c r="M193" s="12">
        <v>0.83</v>
      </c>
      <c r="N193" s="19">
        <f t="shared" si="57"/>
        <v>4.2521824686941</v>
      </c>
      <c r="O193" s="20">
        <v>5936</v>
      </c>
      <c r="P193" s="12">
        <v>0.99</v>
      </c>
      <c r="Q193" s="12">
        <v>3.41</v>
      </c>
      <c r="R193" s="9">
        <f t="shared" si="58"/>
        <v>4.3759</v>
      </c>
      <c r="S193" s="10">
        <v>1.225</v>
      </c>
      <c r="T193" s="20">
        <v>1</v>
      </c>
      <c r="U193" s="22">
        <f t="shared" si="59"/>
        <v>121095.486642564</v>
      </c>
      <c r="AA193" s="12">
        <v>1354</v>
      </c>
      <c r="AB193" s="12">
        <v>1.728</v>
      </c>
      <c r="AC193" s="13">
        <v>1.35</v>
      </c>
      <c r="AD193" s="14">
        <v>1.24</v>
      </c>
      <c r="AE193" s="15">
        <f t="shared" si="60"/>
        <v>3916.677888</v>
      </c>
      <c r="AF193" s="12">
        <v>1</v>
      </c>
      <c r="AG193" s="12">
        <v>1354</v>
      </c>
      <c r="AH193" s="12">
        <v>0.83</v>
      </c>
      <c r="AI193" s="19">
        <f t="shared" si="61"/>
        <v>4.2521824686941</v>
      </c>
      <c r="AJ193" s="20">
        <v>5936</v>
      </c>
      <c r="AK193" s="12">
        <v>0.99</v>
      </c>
      <c r="AL193" s="12">
        <v>3.41</v>
      </c>
      <c r="AM193" s="9">
        <f t="shared" si="62"/>
        <v>4.3759</v>
      </c>
      <c r="AN193" s="10">
        <v>1.225</v>
      </c>
      <c r="AO193" s="20">
        <v>1</v>
      </c>
      <c r="AP193" s="22">
        <f t="shared" si="63"/>
        <v>121095.486642564</v>
      </c>
    </row>
    <row r="194" s="1" customFormat="1" customHeight="1" spans="6:42">
      <c r="F194" s="12">
        <v>1354</v>
      </c>
      <c r="G194" s="12">
        <v>2.304</v>
      </c>
      <c r="H194" s="13">
        <v>1.35</v>
      </c>
      <c r="I194" s="14">
        <v>1.24</v>
      </c>
      <c r="J194" s="15">
        <f t="shared" si="56"/>
        <v>5222.237184</v>
      </c>
      <c r="K194" s="12">
        <v>1</v>
      </c>
      <c r="L194" s="12">
        <v>1354</v>
      </c>
      <c r="M194" s="12">
        <v>0.83</v>
      </c>
      <c r="N194" s="19">
        <f t="shared" si="57"/>
        <v>4.2521824686941</v>
      </c>
      <c r="O194" s="20">
        <v>5936</v>
      </c>
      <c r="P194" s="12">
        <v>0.99</v>
      </c>
      <c r="Q194" s="12">
        <v>3.41</v>
      </c>
      <c r="R194" s="9">
        <f t="shared" si="58"/>
        <v>4.3759</v>
      </c>
      <c r="S194" s="10">
        <v>1.225</v>
      </c>
      <c r="T194" s="20">
        <v>1</v>
      </c>
      <c r="U194" s="22">
        <f t="shared" si="59"/>
        <v>150854.050710085</v>
      </c>
      <c r="AA194" s="12">
        <v>1354</v>
      </c>
      <c r="AB194" s="12">
        <v>2.304</v>
      </c>
      <c r="AC194" s="13">
        <v>1.35</v>
      </c>
      <c r="AD194" s="14">
        <v>1.24</v>
      </c>
      <c r="AE194" s="15">
        <f t="shared" si="60"/>
        <v>5222.237184</v>
      </c>
      <c r="AF194" s="12">
        <v>1</v>
      </c>
      <c r="AG194" s="12">
        <v>1354</v>
      </c>
      <c r="AH194" s="12">
        <v>0.83</v>
      </c>
      <c r="AI194" s="19">
        <f t="shared" si="61"/>
        <v>4.2521824686941</v>
      </c>
      <c r="AJ194" s="20">
        <v>5936</v>
      </c>
      <c r="AK194" s="12">
        <v>0.99</v>
      </c>
      <c r="AL194" s="12">
        <v>3.41</v>
      </c>
      <c r="AM194" s="9">
        <f t="shared" si="62"/>
        <v>4.3759</v>
      </c>
      <c r="AN194" s="10">
        <v>1.225</v>
      </c>
      <c r="AO194" s="20">
        <v>1</v>
      </c>
      <c r="AP194" s="22">
        <f t="shared" si="63"/>
        <v>150854.050710085</v>
      </c>
    </row>
    <row r="195" s="1" customFormat="1" customHeight="1" spans="6:42">
      <c r="F195" s="12">
        <v>1354</v>
      </c>
      <c r="G195" s="12">
        <v>1.728</v>
      </c>
      <c r="H195" s="13">
        <v>1.35</v>
      </c>
      <c r="I195" s="14">
        <v>1.24</v>
      </c>
      <c r="J195" s="15">
        <f t="shared" si="56"/>
        <v>3916.677888</v>
      </c>
      <c r="K195" s="12">
        <v>1</v>
      </c>
      <c r="L195" s="12">
        <v>1354</v>
      </c>
      <c r="M195" s="12">
        <v>0.83</v>
      </c>
      <c r="N195" s="19">
        <f t="shared" si="57"/>
        <v>4.2521824686941</v>
      </c>
      <c r="O195" s="20">
        <v>5936</v>
      </c>
      <c r="P195" s="12">
        <v>0.99</v>
      </c>
      <c r="Q195" s="12">
        <v>3.41</v>
      </c>
      <c r="R195" s="9">
        <f t="shared" si="58"/>
        <v>4.3759</v>
      </c>
      <c r="S195" s="10">
        <v>1.225</v>
      </c>
      <c r="T195" s="20">
        <v>1</v>
      </c>
      <c r="U195" s="22">
        <f t="shared" si="59"/>
        <v>121095.486642564</v>
      </c>
      <c r="AA195" s="12">
        <v>1354</v>
      </c>
      <c r="AB195" s="12">
        <v>1.728</v>
      </c>
      <c r="AC195" s="13">
        <v>1.35</v>
      </c>
      <c r="AD195" s="14">
        <v>1.24</v>
      </c>
      <c r="AE195" s="15">
        <f t="shared" si="60"/>
        <v>3916.677888</v>
      </c>
      <c r="AF195" s="12">
        <v>1</v>
      </c>
      <c r="AG195" s="12">
        <v>1354</v>
      </c>
      <c r="AH195" s="12">
        <v>0.83</v>
      </c>
      <c r="AI195" s="19">
        <f t="shared" si="61"/>
        <v>4.2521824686941</v>
      </c>
      <c r="AJ195" s="20">
        <v>5936</v>
      </c>
      <c r="AK195" s="12">
        <v>0.99</v>
      </c>
      <c r="AL195" s="12">
        <v>3.41</v>
      </c>
      <c r="AM195" s="9">
        <f t="shared" si="62"/>
        <v>4.3759</v>
      </c>
      <c r="AN195" s="10">
        <v>1.225</v>
      </c>
      <c r="AO195" s="20">
        <v>1</v>
      </c>
      <c r="AP195" s="22">
        <f t="shared" si="63"/>
        <v>121095.486642564</v>
      </c>
    </row>
    <row r="196" s="1" customFormat="1" customHeight="1" spans="6:42">
      <c r="F196" s="12">
        <v>1354</v>
      </c>
      <c r="G196" s="12">
        <v>1.728</v>
      </c>
      <c r="H196" s="13">
        <v>1.35</v>
      </c>
      <c r="I196" s="14">
        <v>1.24</v>
      </c>
      <c r="J196" s="15">
        <f t="shared" si="56"/>
        <v>3916.677888</v>
      </c>
      <c r="K196" s="12">
        <v>1</v>
      </c>
      <c r="L196" s="12">
        <v>1354</v>
      </c>
      <c r="M196" s="12">
        <v>0.83</v>
      </c>
      <c r="N196" s="19">
        <f t="shared" si="57"/>
        <v>4.2521824686941</v>
      </c>
      <c r="O196" s="20">
        <v>5936</v>
      </c>
      <c r="P196" s="12">
        <v>0.99</v>
      </c>
      <c r="Q196" s="12">
        <v>3.41</v>
      </c>
      <c r="R196" s="9">
        <f t="shared" si="58"/>
        <v>4.3759</v>
      </c>
      <c r="S196" s="10">
        <v>1.225</v>
      </c>
      <c r="T196" s="20">
        <v>1</v>
      </c>
      <c r="U196" s="22">
        <f t="shared" si="59"/>
        <v>121095.486642564</v>
      </c>
      <c r="AA196" s="12">
        <v>1354</v>
      </c>
      <c r="AB196" s="12">
        <v>1.728</v>
      </c>
      <c r="AC196" s="13">
        <v>1.35</v>
      </c>
      <c r="AD196" s="14">
        <v>1.24</v>
      </c>
      <c r="AE196" s="15">
        <f t="shared" si="60"/>
        <v>3916.677888</v>
      </c>
      <c r="AF196" s="12">
        <v>1</v>
      </c>
      <c r="AG196" s="12">
        <v>1354</v>
      </c>
      <c r="AH196" s="12">
        <v>0.83</v>
      </c>
      <c r="AI196" s="19">
        <f t="shared" si="61"/>
        <v>4.2521824686941</v>
      </c>
      <c r="AJ196" s="20">
        <v>5936</v>
      </c>
      <c r="AK196" s="12">
        <v>0.99</v>
      </c>
      <c r="AL196" s="12">
        <v>3.41</v>
      </c>
      <c r="AM196" s="9">
        <f t="shared" si="62"/>
        <v>4.3759</v>
      </c>
      <c r="AN196" s="10">
        <v>1.225</v>
      </c>
      <c r="AO196" s="20">
        <v>1</v>
      </c>
      <c r="AP196" s="22">
        <f t="shared" si="63"/>
        <v>121095.486642564</v>
      </c>
    </row>
    <row r="197" s="1" customFormat="1" customHeight="1" spans="6:42">
      <c r="F197" s="12">
        <v>1354</v>
      </c>
      <c r="G197" s="12">
        <v>2.304</v>
      </c>
      <c r="H197" s="13">
        <v>1.35</v>
      </c>
      <c r="I197" s="14">
        <v>1.24</v>
      </c>
      <c r="J197" s="15">
        <f t="shared" si="56"/>
        <v>5222.237184</v>
      </c>
      <c r="K197" s="12">
        <v>1</v>
      </c>
      <c r="L197" s="12">
        <v>1354</v>
      </c>
      <c r="M197" s="12">
        <v>0.83</v>
      </c>
      <c r="N197" s="19">
        <f t="shared" si="57"/>
        <v>4.2521824686941</v>
      </c>
      <c r="O197" s="20">
        <v>5936</v>
      </c>
      <c r="P197" s="12">
        <v>0.99</v>
      </c>
      <c r="Q197" s="12">
        <v>3.41</v>
      </c>
      <c r="R197" s="9">
        <f t="shared" si="58"/>
        <v>4.3759</v>
      </c>
      <c r="S197" s="10">
        <v>1.225</v>
      </c>
      <c r="T197" s="20">
        <v>1</v>
      </c>
      <c r="U197" s="22">
        <f t="shared" si="59"/>
        <v>150854.050710085</v>
      </c>
      <c r="AA197" s="12">
        <v>1354</v>
      </c>
      <c r="AB197" s="12">
        <v>2.304</v>
      </c>
      <c r="AC197" s="13">
        <v>1.35</v>
      </c>
      <c r="AD197" s="14">
        <v>1.24</v>
      </c>
      <c r="AE197" s="15">
        <f t="shared" si="60"/>
        <v>5222.237184</v>
      </c>
      <c r="AF197" s="12">
        <v>1</v>
      </c>
      <c r="AG197" s="12">
        <v>1354</v>
      </c>
      <c r="AH197" s="12">
        <v>0.83</v>
      </c>
      <c r="AI197" s="19">
        <f t="shared" si="61"/>
        <v>4.2521824686941</v>
      </c>
      <c r="AJ197" s="20">
        <v>5936</v>
      </c>
      <c r="AK197" s="12">
        <v>0.99</v>
      </c>
      <c r="AL197" s="12">
        <v>3.41</v>
      </c>
      <c r="AM197" s="9">
        <f t="shared" si="62"/>
        <v>4.3759</v>
      </c>
      <c r="AN197" s="10">
        <v>1.225</v>
      </c>
      <c r="AO197" s="20">
        <v>1</v>
      </c>
      <c r="AP197" s="22">
        <f t="shared" si="63"/>
        <v>150854.050710085</v>
      </c>
    </row>
    <row r="198" s="1" customFormat="1" customHeight="1" spans="6:42">
      <c r="F198" s="12">
        <v>1354</v>
      </c>
      <c r="G198" s="12">
        <v>1.728</v>
      </c>
      <c r="H198" s="13">
        <v>1.35</v>
      </c>
      <c r="I198" s="14">
        <v>1.24</v>
      </c>
      <c r="J198" s="15">
        <f t="shared" si="56"/>
        <v>3916.677888</v>
      </c>
      <c r="K198" s="12">
        <v>1</v>
      </c>
      <c r="L198" s="12">
        <v>1354</v>
      </c>
      <c r="M198" s="12">
        <v>0.83</v>
      </c>
      <c r="N198" s="19">
        <f t="shared" si="57"/>
        <v>4.2521824686941</v>
      </c>
      <c r="O198" s="20">
        <v>5936</v>
      </c>
      <c r="P198" s="12">
        <v>0.99</v>
      </c>
      <c r="Q198" s="12">
        <v>3.41</v>
      </c>
      <c r="R198" s="9">
        <f t="shared" si="58"/>
        <v>4.3759</v>
      </c>
      <c r="S198" s="10">
        <v>1.225</v>
      </c>
      <c r="T198" s="20">
        <v>1</v>
      </c>
      <c r="U198" s="22">
        <f t="shared" si="59"/>
        <v>121095.486642564</v>
      </c>
      <c r="AA198" s="12">
        <v>1354</v>
      </c>
      <c r="AB198" s="12">
        <v>1.728</v>
      </c>
      <c r="AC198" s="13">
        <v>1.35</v>
      </c>
      <c r="AD198" s="14">
        <v>1.24</v>
      </c>
      <c r="AE198" s="15">
        <f t="shared" si="60"/>
        <v>3916.677888</v>
      </c>
      <c r="AF198" s="12">
        <v>1</v>
      </c>
      <c r="AG198" s="12">
        <v>1354</v>
      </c>
      <c r="AH198" s="12">
        <v>0.83</v>
      </c>
      <c r="AI198" s="19">
        <f t="shared" si="61"/>
        <v>4.2521824686941</v>
      </c>
      <c r="AJ198" s="20">
        <v>5936</v>
      </c>
      <c r="AK198" s="12">
        <v>0.99</v>
      </c>
      <c r="AL198" s="12">
        <v>3.41</v>
      </c>
      <c r="AM198" s="9">
        <f t="shared" si="62"/>
        <v>4.3759</v>
      </c>
      <c r="AN198" s="10">
        <v>1.225</v>
      </c>
      <c r="AO198" s="20">
        <v>1</v>
      </c>
      <c r="AP198" s="22">
        <f t="shared" si="63"/>
        <v>121095.486642564</v>
      </c>
    </row>
    <row r="199" s="1" customFormat="1" customHeight="1" spans="6:42">
      <c r="F199" s="12">
        <v>1354</v>
      </c>
      <c r="G199" s="12">
        <v>1.728</v>
      </c>
      <c r="H199" s="13">
        <v>1.35</v>
      </c>
      <c r="I199" s="14">
        <v>1.24</v>
      </c>
      <c r="J199" s="15">
        <f t="shared" si="56"/>
        <v>3916.677888</v>
      </c>
      <c r="K199" s="12">
        <v>1</v>
      </c>
      <c r="L199" s="12">
        <v>1354</v>
      </c>
      <c r="M199" s="12">
        <v>0.83</v>
      </c>
      <c r="N199" s="19">
        <f t="shared" si="57"/>
        <v>4.2521824686941</v>
      </c>
      <c r="O199" s="20">
        <v>5936</v>
      </c>
      <c r="P199" s="12">
        <v>0.99</v>
      </c>
      <c r="Q199" s="12">
        <v>3.41</v>
      </c>
      <c r="R199" s="9">
        <f t="shared" si="58"/>
        <v>4.3759</v>
      </c>
      <c r="S199" s="10">
        <v>1.225</v>
      </c>
      <c r="T199" s="20">
        <v>1</v>
      </c>
      <c r="U199" s="22">
        <f t="shared" si="59"/>
        <v>121095.486642564</v>
      </c>
      <c r="AA199" s="12">
        <v>1354</v>
      </c>
      <c r="AB199" s="12">
        <v>1.728</v>
      </c>
      <c r="AC199" s="13">
        <v>1.35</v>
      </c>
      <c r="AD199" s="14">
        <v>1.24</v>
      </c>
      <c r="AE199" s="15">
        <f t="shared" si="60"/>
        <v>3916.677888</v>
      </c>
      <c r="AF199" s="12">
        <v>1</v>
      </c>
      <c r="AG199" s="12">
        <v>1354</v>
      </c>
      <c r="AH199" s="12">
        <v>0.83</v>
      </c>
      <c r="AI199" s="19">
        <f t="shared" si="61"/>
        <v>4.2521824686941</v>
      </c>
      <c r="AJ199" s="20">
        <v>5936</v>
      </c>
      <c r="AK199" s="12">
        <v>0.99</v>
      </c>
      <c r="AL199" s="12">
        <v>3.41</v>
      </c>
      <c r="AM199" s="9">
        <f t="shared" si="62"/>
        <v>4.3759</v>
      </c>
      <c r="AN199" s="10">
        <v>1.225</v>
      </c>
      <c r="AO199" s="20">
        <v>1</v>
      </c>
      <c r="AP199" s="22">
        <f t="shared" si="63"/>
        <v>121095.486642564</v>
      </c>
    </row>
    <row r="200" s="1" customFormat="1" customHeight="1" spans="6:42">
      <c r="F200" s="12">
        <v>1354</v>
      </c>
      <c r="G200" s="12">
        <v>2.304</v>
      </c>
      <c r="H200" s="13">
        <v>1.35</v>
      </c>
      <c r="I200" s="14">
        <v>1.24</v>
      </c>
      <c r="J200" s="15">
        <f t="shared" si="56"/>
        <v>5222.237184</v>
      </c>
      <c r="K200" s="12">
        <v>1</v>
      </c>
      <c r="L200" s="12">
        <v>1354</v>
      </c>
      <c r="M200" s="12">
        <v>0.83</v>
      </c>
      <c r="N200" s="19">
        <f t="shared" si="57"/>
        <v>4.2521824686941</v>
      </c>
      <c r="O200" s="20">
        <v>5936</v>
      </c>
      <c r="P200" s="12">
        <v>0.99</v>
      </c>
      <c r="Q200" s="12">
        <v>3.41</v>
      </c>
      <c r="R200" s="9">
        <f t="shared" si="58"/>
        <v>4.3759</v>
      </c>
      <c r="S200" s="10">
        <v>1.225</v>
      </c>
      <c r="T200" s="20">
        <v>1</v>
      </c>
      <c r="U200" s="22">
        <f t="shared" si="59"/>
        <v>150854.050710085</v>
      </c>
      <c r="AA200" s="12">
        <v>1354</v>
      </c>
      <c r="AB200" s="12">
        <v>2.304</v>
      </c>
      <c r="AC200" s="13">
        <v>1.35</v>
      </c>
      <c r="AD200" s="14">
        <v>1.24</v>
      </c>
      <c r="AE200" s="15">
        <f t="shared" si="60"/>
        <v>5222.237184</v>
      </c>
      <c r="AF200" s="12">
        <v>1</v>
      </c>
      <c r="AG200" s="12">
        <v>1354</v>
      </c>
      <c r="AH200" s="12">
        <v>0.83</v>
      </c>
      <c r="AI200" s="19">
        <f t="shared" si="61"/>
        <v>4.2521824686941</v>
      </c>
      <c r="AJ200" s="20">
        <v>5936</v>
      </c>
      <c r="AK200" s="12">
        <v>0.99</v>
      </c>
      <c r="AL200" s="12">
        <v>3.41</v>
      </c>
      <c r="AM200" s="9">
        <f t="shared" si="62"/>
        <v>4.3759</v>
      </c>
      <c r="AN200" s="10">
        <v>1.225</v>
      </c>
      <c r="AO200" s="20">
        <v>1</v>
      </c>
      <c r="AP200" s="22">
        <f t="shared" si="63"/>
        <v>150854.050710085</v>
      </c>
    </row>
    <row r="201" s="1" customFormat="1" customHeight="1" spans="6:42">
      <c r="F201" s="12">
        <v>1354</v>
      </c>
      <c r="G201" s="12">
        <v>1.728</v>
      </c>
      <c r="H201" s="13">
        <v>1.35</v>
      </c>
      <c r="I201" s="14">
        <v>1.24</v>
      </c>
      <c r="J201" s="15">
        <f t="shared" si="56"/>
        <v>3916.677888</v>
      </c>
      <c r="K201" s="12">
        <v>1</v>
      </c>
      <c r="L201" s="12">
        <v>1354</v>
      </c>
      <c r="M201" s="12">
        <v>0.83</v>
      </c>
      <c r="N201" s="19">
        <f t="shared" si="57"/>
        <v>4.2521824686941</v>
      </c>
      <c r="O201" s="20">
        <v>5936</v>
      </c>
      <c r="P201" s="12">
        <v>0.99</v>
      </c>
      <c r="Q201" s="12">
        <v>3.41</v>
      </c>
      <c r="R201" s="9">
        <f t="shared" si="58"/>
        <v>4.3759</v>
      </c>
      <c r="S201" s="10">
        <v>1.225</v>
      </c>
      <c r="T201" s="20">
        <v>1</v>
      </c>
      <c r="U201" s="22">
        <f t="shared" si="59"/>
        <v>121095.486642564</v>
      </c>
      <c r="AA201" s="12">
        <v>1354</v>
      </c>
      <c r="AB201" s="12">
        <v>1.728</v>
      </c>
      <c r="AC201" s="13">
        <v>1.35</v>
      </c>
      <c r="AD201" s="14">
        <v>1.24</v>
      </c>
      <c r="AE201" s="15">
        <f t="shared" si="60"/>
        <v>3916.677888</v>
      </c>
      <c r="AF201" s="12">
        <v>1</v>
      </c>
      <c r="AG201" s="12">
        <v>1354</v>
      </c>
      <c r="AH201" s="12">
        <v>0.83</v>
      </c>
      <c r="AI201" s="19">
        <f t="shared" si="61"/>
        <v>4.2521824686941</v>
      </c>
      <c r="AJ201" s="20">
        <v>5936</v>
      </c>
      <c r="AK201" s="12">
        <v>0.99</v>
      </c>
      <c r="AL201" s="12">
        <v>3.41</v>
      </c>
      <c r="AM201" s="9">
        <f t="shared" si="62"/>
        <v>4.3759</v>
      </c>
      <c r="AN201" s="10">
        <v>1.225</v>
      </c>
      <c r="AO201" s="20">
        <v>1</v>
      </c>
      <c r="AP201" s="22">
        <f t="shared" si="63"/>
        <v>121095.486642564</v>
      </c>
    </row>
    <row r="202" s="1" customFormat="1" customHeight="1" spans="6:42">
      <c r="F202" s="12">
        <v>1354</v>
      </c>
      <c r="G202" s="12">
        <v>1.728</v>
      </c>
      <c r="H202" s="13">
        <v>1.35</v>
      </c>
      <c r="I202" s="14">
        <v>1.24</v>
      </c>
      <c r="J202" s="15">
        <f t="shared" si="56"/>
        <v>3916.677888</v>
      </c>
      <c r="K202" s="12">
        <v>1</v>
      </c>
      <c r="L202" s="12">
        <v>1354</v>
      </c>
      <c r="M202" s="12">
        <v>0.83</v>
      </c>
      <c r="N202" s="19">
        <f t="shared" si="57"/>
        <v>4.2521824686941</v>
      </c>
      <c r="O202" s="20">
        <v>5936</v>
      </c>
      <c r="P202" s="12">
        <v>0.99</v>
      </c>
      <c r="Q202" s="12">
        <v>3.41</v>
      </c>
      <c r="R202" s="9">
        <f t="shared" si="58"/>
        <v>4.3759</v>
      </c>
      <c r="S202" s="10">
        <v>1.225</v>
      </c>
      <c r="T202" s="20">
        <v>1</v>
      </c>
      <c r="U202" s="22">
        <f t="shared" si="59"/>
        <v>121095.486642564</v>
      </c>
      <c r="AA202" s="12">
        <v>1354</v>
      </c>
      <c r="AB202" s="12">
        <v>1.728</v>
      </c>
      <c r="AC202" s="13">
        <v>1.35</v>
      </c>
      <c r="AD202" s="14">
        <v>1.24</v>
      </c>
      <c r="AE202" s="15">
        <f t="shared" si="60"/>
        <v>3916.677888</v>
      </c>
      <c r="AF202" s="12">
        <v>1</v>
      </c>
      <c r="AG202" s="12">
        <v>1354</v>
      </c>
      <c r="AH202" s="12">
        <v>0.83</v>
      </c>
      <c r="AI202" s="19">
        <f t="shared" si="61"/>
        <v>4.2521824686941</v>
      </c>
      <c r="AJ202" s="20">
        <v>5936</v>
      </c>
      <c r="AK202" s="12">
        <v>0.99</v>
      </c>
      <c r="AL202" s="12">
        <v>3.41</v>
      </c>
      <c r="AM202" s="9">
        <f t="shared" si="62"/>
        <v>4.3759</v>
      </c>
      <c r="AN202" s="10">
        <v>1.225</v>
      </c>
      <c r="AO202" s="20">
        <v>1</v>
      </c>
      <c r="AP202" s="22">
        <f t="shared" si="63"/>
        <v>121095.486642564</v>
      </c>
    </row>
    <row r="203" s="1" customFormat="1" customHeight="1" spans="6:42">
      <c r="F203" s="12">
        <v>1354</v>
      </c>
      <c r="G203" s="12">
        <v>2.304</v>
      </c>
      <c r="H203" s="13">
        <v>1.35</v>
      </c>
      <c r="I203" s="14">
        <v>1.24</v>
      </c>
      <c r="J203" s="15">
        <f t="shared" si="56"/>
        <v>5222.237184</v>
      </c>
      <c r="K203" s="12">
        <v>1</v>
      </c>
      <c r="L203" s="12">
        <v>1354</v>
      </c>
      <c r="M203" s="12">
        <v>0.83</v>
      </c>
      <c r="N203" s="19">
        <f t="shared" si="57"/>
        <v>4.2521824686941</v>
      </c>
      <c r="O203" s="20">
        <v>5936</v>
      </c>
      <c r="P203" s="12">
        <v>0.99</v>
      </c>
      <c r="Q203" s="12">
        <v>3.41</v>
      </c>
      <c r="R203" s="9">
        <f t="shared" si="58"/>
        <v>4.3759</v>
      </c>
      <c r="S203" s="10">
        <v>1.225</v>
      </c>
      <c r="T203" s="20">
        <v>1</v>
      </c>
      <c r="U203" s="22">
        <f t="shared" si="59"/>
        <v>150854.050710085</v>
      </c>
      <c r="AA203" s="12">
        <v>1354</v>
      </c>
      <c r="AB203" s="12">
        <v>2.304</v>
      </c>
      <c r="AC203" s="13">
        <v>1.35</v>
      </c>
      <c r="AD203" s="14">
        <v>1.24</v>
      </c>
      <c r="AE203" s="15">
        <f t="shared" si="60"/>
        <v>5222.237184</v>
      </c>
      <c r="AF203" s="12">
        <v>1</v>
      </c>
      <c r="AG203" s="12">
        <v>1354</v>
      </c>
      <c r="AH203" s="12">
        <v>0.83</v>
      </c>
      <c r="AI203" s="19">
        <f t="shared" si="61"/>
        <v>4.2521824686941</v>
      </c>
      <c r="AJ203" s="20">
        <v>5936</v>
      </c>
      <c r="AK203" s="12">
        <v>0.99</v>
      </c>
      <c r="AL203" s="12">
        <v>3.41</v>
      </c>
      <c r="AM203" s="9">
        <f t="shared" si="62"/>
        <v>4.3759</v>
      </c>
      <c r="AN203" s="10">
        <v>1.225</v>
      </c>
      <c r="AO203" s="20">
        <v>1</v>
      </c>
      <c r="AP203" s="22">
        <f t="shared" si="63"/>
        <v>150854.050710085</v>
      </c>
    </row>
    <row r="204" s="1" customFormat="1" customHeight="1" spans="6:42">
      <c r="F204" s="28" t="s">
        <v>1</v>
      </c>
      <c r="G204" s="29"/>
      <c r="H204" s="29"/>
      <c r="I204" s="29"/>
      <c r="J204" s="29"/>
      <c r="K204" s="29"/>
      <c r="L204" s="29"/>
      <c r="M204" s="29"/>
      <c r="N204" s="30">
        <f>SUM(U186:U203)</f>
        <v>2358270.14397128</v>
      </c>
      <c r="O204" s="30"/>
      <c r="P204" s="30"/>
      <c r="Q204" s="30"/>
      <c r="R204" s="30"/>
      <c r="S204" s="30"/>
      <c r="T204" s="30"/>
      <c r="U204" s="30"/>
      <c r="AA204" s="28" t="s">
        <v>1</v>
      </c>
      <c r="AB204" s="29"/>
      <c r="AC204" s="29"/>
      <c r="AD204" s="29"/>
      <c r="AE204" s="29"/>
      <c r="AF204" s="29"/>
      <c r="AG204" s="29"/>
      <c r="AH204" s="29"/>
      <c r="AI204" s="30">
        <f>SUM(AP186:AP203)</f>
        <v>2358270.14397128</v>
      </c>
      <c r="AJ204" s="30"/>
      <c r="AK204" s="30"/>
      <c r="AL204" s="30"/>
      <c r="AM204" s="30"/>
      <c r="AN204" s="30"/>
      <c r="AO204" s="30"/>
      <c r="AP204" s="30"/>
    </row>
    <row r="205" s="1" customFormat="1" customHeight="1" spans="6:42">
      <c r="F205" s="29"/>
      <c r="G205" s="29"/>
      <c r="H205" s="29"/>
      <c r="I205" s="29"/>
      <c r="J205" s="29"/>
      <c r="K205" s="29"/>
      <c r="L205" s="29"/>
      <c r="M205" s="29"/>
      <c r="N205" s="30"/>
      <c r="O205" s="30"/>
      <c r="P205" s="30"/>
      <c r="Q205" s="30"/>
      <c r="R205" s="30"/>
      <c r="S205" s="30"/>
      <c r="T205" s="30"/>
      <c r="U205" s="30"/>
      <c r="AA205" s="29"/>
      <c r="AB205" s="29"/>
      <c r="AC205" s="29"/>
      <c r="AD205" s="29"/>
      <c r="AE205" s="29"/>
      <c r="AF205" s="29"/>
      <c r="AG205" s="29"/>
      <c r="AH205" s="29"/>
      <c r="AI205" s="30"/>
      <c r="AJ205" s="30"/>
      <c r="AK205" s="30"/>
      <c r="AL205" s="30"/>
      <c r="AM205" s="30"/>
      <c r="AN205" s="30"/>
      <c r="AO205" s="30"/>
      <c r="AP205" s="30"/>
    </row>
    <row r="206" s="1" customFormat="1" customHeight="1" spans="6:42">
      <c r="F206" s="3" t="s">
        <v>28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AA206" s="3" t="s">
        <v>28</v>
      </c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="1" customFormat="1" customHeight="1" spans="6:42">
      <c r="F207" s="4" t="s">
        <v>3</v>
      </c>
      <c r="G207" s="5"/>
      <c r="H207" s="5"/>
      <c r="I207" s="5"/>
      <c r="J207" s="6"/>
      <c r="K207" s="7" t="s">
        <v>4</v>
      </c>
      <c r="L207" s="7"/>
      <c r="M207" s="7"/>
      <c r="N207" s="7"/>
      <c r="O207" s="8" t="s">
        <v>5</v>
      </c>
      <c r="P207" s="9" t="s">
        <v>6</v>
      </c>
      <c r="Q207" s="9"/>
      <c r="R207" s="9"/>
      <c r="S207" s="10" t="s">
        <v>7</v>
      </c>
      <c r="T207" s="8" t="s">
        <v>8</v>
      </c>
      <c r="U207" s="11" t="s">
        <v>9</v>
      </c>
      <c r="AA207" s="4" t="s">
        <v>3</v>
      </c>
      <c r="AB207" s="5"/>
      <c r="AC207" s="5"/>
      <c r="AD207" s="5"/>
      <c r="AE207" s="6"/>
      <c r="AF207" s="7" t="s">
        <v>4</v>
      </c>
      <c r="AG207" s="7"/>
      <c r="AH207" s="7"/>
      <c r="AI207" s="7"/>
      <c r="AJ207" s="8" t="s">
        <v>5</v>
      </c>
      <c r="AK207" s="9" t="s">
        <v>6</v>
      </c>
      <c r="AL207" s="9"/>
      <c r="AM207" s="9"/>
      <c r="AN207" s="10" t="s">
        <v>7</v>
      </c>
      <c r="AO207" s="8" t="s">
        <v>8</v>
      </c>
      <c r="AP207" s="11" t="s">
        <v>9</v>
      </c>
    </row>
    <row r="208" s="1" customFormat="1" customHeight="1" spans="6:42">
      <c r="F208" s="12" t="s">
        <v>29</v>
      </c>
      <c r="G208" s="12" t="s">
        <v>16</v>
      </c>
      <c r="H208" s="13" t="s">
        <v>17</v>
      </c>
      <c r="I208" s="14" t="s">
        <v>18</v>
      </c>
      <c r="J208" s="15" t="s">
        <v>3</v>
      </c>
      <c r="K208" s="12" t="s">
        <v>19</v>
      </c>
      <c r="L208" s="12" t="s">
        <v>15</v>
      </c>
      <c r="M208" s="12" t="s">
        <v>20</v>
      </c>
      <c r="N208" s="7" t="s">
        <v>21</v>
      </c>
      <c r="O208" s="16"/>
      <c r="P208" s="12" t="s">
        <v>22</v>
      </c>
      <c r="Q208" s="12" t="s">
        <v>23</v>
      </c>
      <c r="R208" s="9" t="s">
        <v>24</v>
      </c>
      <c r="S208" s="10" t="s">
        <v>25</v>
      </c>
      <c r="T208" s="16"/>
      <c r="U208" s="17"/>
      <c r="AA208" s="12" t="s">
        <v>29</v>
      </c>
      <c r="AB208" s="12" t="s">
        <v>16</v>
      </c>
      <c r="AC208" s="13" t="s">
        <v>17</v>
      </c>
      <c r="AD208" s="14" t="s">
        <v>18</v>
      </c>
      <c r="AE208" s="15" t="s">
        <v>3</v>
      </c>
      <c r="AF208" s="12" t="s">
        <v>19</v>
      </c>
      <c r="AG208" s="12" t="s">
        <v>15</v>
      </c>
      <c r="AH208" s="12" t="s">
        <v>20</v>
      </c>
      <c r="AI208" s="7" t="s">
        <v>21</v>
      </c>
      <c r="AJ208" s="16"/>
      <c r="AK208" s="12" t="s">
        <v>22</v>
      </c>
      <c r="AL208" s="12" t="s">
        <v>23</v>
      </c>
      <c r="AM208" s="9" t="s">
        <v>24</v>
      </c>
      <c r="AN208" s="10" t="s">
        <v>25</v>
      </c>
      <c r="AO208" s="16"/>
      <c r="AP208" s="17"/>
    </row>
    <row r="209" s="1" customFormat="1" customHeight="1" spans="6:42">
      <c r="F209" s="12">
        <v>35140</v>
      </c>
      <c r="G209" s="12">
        <v>0.0253</v>
      </c>
      <c r="H209" s="13">
        <v>1.35</v>
      </c>
      <c r="I209" s="14">
        <v>1</v>
      </c>
      <c r="J209" s="15">
        <f t="shared" ref="J209:J233" si="64">F209*G209*H209*I209</f>
        <v>1200.2067</v>
      </c>
      <c r="K209" s="12">
        <v>1</v>
      </c>
      <c r="L209" s="12">
        <v>380</v>
      </c>
      <c r="M209" s="12">
        <v>1.43</v>
      </c>
      <c r="N209" s="19">
        <f t="shared" ref="N209:N233" si="65">1+6*L209/(L209+2000)+M209</f>
        <v>3.38798319327731</v>
      </c>
      <c r="O209" s="20">
        <v>5936</v>
      </c>
      <c r="P209" s="12">
        <v>0.82</v>
      </c>
      <c r="Q209" s="12">
        <v>1.72</v>
      </c>
      <c r="R209" s="9">
        <f t="shared" ref="R209:R233" si="66">1+P209*Q209</f>
        <v>2.4104</v>
      </c>
      <c r="S209" s="10">
        <v>1.225</v>
      </c>
      <c r="T209" s="20">
        <v>1</v>
      </c>
      <c r="U209" s="22">
        <f t="shared" ref="U209:U233" si="67">((J209*K209*N209)+O209)*R209*S209*T209</f>
        <v>29534.1326253244</v>
      </c>
      <c r="AA209" s="12">
        <v>35140</v>
      </c>
      <c r="AB209" s="12">
        <v>0.0253</v>
      </c>
      <c r="AC209" s="13">
        <v>1.35</v>
      </c>
      <c r="AD209" s="14">
        <v>1</v>
      </c>
      <c r="AE209" s="15">
        <f t="shared" ref="AE209:AE233" si="68">AA209*AB209*AC209*AD209</f>
        <v>1200.2067</v>
      </c>
      <c r="AF209" s="12">
        <v>1</v>
      </c>
      <c r="AG209" s="12">
        <v>480</v>
      </c>
      <c r="AH209" s="12">
        <v>1.43</v>
      </c>
      <c r="AI209" s="19">
        <f t="shared" ref="AI209:AI233" si="69">1+6*AG209/(AG209+2000)+AH209</f>
        <v>3.59129032258064</v>
      </c>
      <c r="AJ209" s="20">
        <v>5936</v>
      </c>
      <c r="AK209" s="12">
        <v>0.82</v>
      </c>
      <c r="AL209" s="12">
        <v>1.72</v>
      </c>
      <c r="AM209" s="9">
        <f t="shared" ref="AM209:AM233" si="70">1+AK209*AL209</f>
        <v>2.4104</v>
      </c>
      <c r="AN209" s="10">
        <v>1.225</v>
      </c>
      <c r="AO209" s="20">
        <v>1</v>
      </c>
      <c r="AP209" s="22">
        <f t="shared" ref="AP209:AP233" si="71">((AE209*AF209*AI209)+AJ209)*AM209*AN209*AO209</f>
        <v>30254.6324216157</v>
      </c>
    </row>
    <row r="210" s="1" customFormat="1" customHeight="1" spans="6:42">
      <c r="F210" s="12">
        <v>35140</v>
      </c>
      <c r="G210" s="12">
        <v>0.0253</v>
      </c>
      <c r="H210" s="13">
        <v>1.35</v>
      </c>
      <c r="I210" s="14">
        <v>1</v>
      </c>
      <c r="J210" s="15">
        <f t="shared" si="64"/>
        <v>1200.2067</v>
      </c>
      <c r="K210" s="12">
        <v>1</v>
      </c>
      <c r="L210" s="12">
        <v>380</v>
      </c>
      <c r="M210" s="12">
        <v>1.43</v>
      </c>
      <c r="N210" s="19">
        <f t="shared" si="65"/>
        <v>3.38798319327731</v>
      </c>
      <c r="O210" s="20">
        <v>5936</v>
      </c>
      <c r="P210" s="12">
        <v>0.82</v>
      </c>
      <c r="Q210" s="12">
        <v>1.72</v>
      </c>
      <c r="R210" s="9">
        <f t="shared" si="66"/>
        <v>2.4104</v>
      </c>
      <c r="S210" s="10">
        <v>1.225</v>
      </c>
      <c r="T210" s="20">
        <v>1</v>
      </c>
      <c r="U210" s="22">
        <f t="shared" si="67"/>
        <v>29534.1326253244</v>
      </c>
      <c r="AA210" s="12">
        <v>35140</v>
      </c>
      <c r="AB210" s="12">
        <v>0.0253</v>
      </c>
      <c r="AC210" s="13">
        <v>1.35</v>
      </c>
      <c r="AD210" s="14">
        <v>1</v>
      </c>
      <c r="AE210" s="15">
        <f t="shared" si="68"/>
        <v>1200.2067</v>
      </c>
      <c r="AF210" s="12">
        <v>1</v>
      </c>
      <c r="AG210" s="12">
        <v>480</v>
      </c>
      <c r="AH210" s="12">
        <v>1.43</v>
      </c>
      <c r="AI210" s="19">
        <f t="shared" si="69"/>
        <v>3.59129032258064</v>
      </c>
      <c r="AJ210" s="20">
        <v>5936</v>
      </c>
      <c r="AK210" s="12">
        <v>0.82</v>
      </c>
      <c r="AL210" s="12">
        <v>1.72</v>
      </c>
      <c r="AM210" s="9">
        <f t="shared" si="70"/>
        <v>2.4104</v>
      </c>
      <c r="AN210" s="10">
        <v>1.225</v>
      </c>
      <c r="AO210" s="20">
        <v>1</v>
      </c>
      <c r="AP210" s="22">
        <f t="shared" si="71"/>
        <v>30254.6324216157</v>
      </c>
    </row>
    <row r="211" s="1" customFormat="1" customHeight="1" spans="6:42">
      <c r="F211" s="12">
        <v>35140</v>
      </c>
      <c r="G211" s="12">
        <v>0.0253</v>
      </c>
      <c r="H211" s="13">
        <v>1.35</v>
      </c>
      <c r="I211" s="14">
        <v>1</v>
      </c>
      <c r="J211" s="15">
        <f t="shared" si="64"/>
        <v>1200.2067</v>
      </c>
      <c r="K211" s="12">
        <v>1</v>
      </c>
      <c r="L211" s="12">
        <v>380</v>
      </c>
      <c r="M211" s="12">
        <v>1.43</v>
      </c>
      <c r="N211" s="19">
        <f t="shared" si="65"/>
        <v>3.38798319327731</v>
      </c>
      <c r="O211" s="20">
        <v>5936</v>
      </c>
      <c r="P211" s="12">
        <v>0.82</v>
      </c>
      <c r="Q211" s="12">
        <v>1.72</v>
      </c>
      <c r="R211" s="9">
        <f t="shared" si="66"/>
        <v>2.4104</v>
      </c>
      <c r="S211" s="10">
        <v>1.225</v>
      </c>
      <c r="T211" s="20">
        <v>1</v>
      </c>
      <c r="U211" s="22">
        <f t="shared" si="67"/>
        <v>29534.1326253244</v>
      </c>
      <c r="AA211" s="12">
        <v>35140</v>
      </c>
      <c r="AB211" s="12">
        <v>0.0253</v>
      </c>
      <c r="AC211" s="13">
        <v>1.35</v>
      </c>
      <c r="AD211" s="14">
        <v>1</v>
      </c>
      <c r="AE211" s="15">
        <f t="shared" si="68"/>
        <v>1200.2067</v>
      </c>
      <c r="AF211" s="12">
        <v>1</v>
      </c>
      <c r="AG211" s="12">
        <v>480</v>
      </c>
      <c r="AH211" s="12">
        <v>1.43</v>
      </c>
      <c r="AI211" s="19">
        <f t="shared" si="69"/>
        <v>3.59129032258064</v>
      </c>
      <c r="AJ211" s="20">
        <v>5936</v>
      </c>
      <c r="AK211" s="12">
        <v>0.82</v>
      </c>
      <c r="AL211" s="12">
        <v>1.72</v>
      </c>
      <c r="AM211" s="9">
        <f t="shared" si="70"/>
        <v>2.4104</v>
      </c>
      <c r="AN211" s="10">
        <v>1.225</v>
      </c>
      <c r="AO211" s="20">
        <v>1</v>
      </c>
      <c r="AP211" s="22">
        <f t="shared" si="71"/>
        <v>30254.6324216157</v>
      </c>
    </row>
    <row r="212" s="1" customFormat="1" customHeight="1" spans="6:42">
      <c r="F212" s="12">
        <v>35140</v>
      </c>
      <c r="G212" s="12">
        <v>0.0253</v>
      </c>
      <c r="H212" s="13">
        <v>1.35</v>
      </c>
      <c r="I212" s="14">
        <v>1</v>
      </c>
      <c r="J212" s="15">
        <f t="shared" si="64"/>
        <v>1200.2067</v>
      </c>
      <c r="K212" s="12">
        <v>1</v>
      </c>
      <c r="L212" s="12">
        <v>380</v>
      </c>
      <c r="M212" s="12">
        <v>1.43</v>
      </c>
      <c r="N212" s="19">
        <f t="shared" si="65"/>
        <v>3.38798319327731</v>
      </c>
      <c r="O212" s="20">
        <v>5936</v>
      </c>
      <c r="P212" s="12">
        <v>0.82</v>
      </c>
      <c r="Q212" s="12">
        <v>1.72</v>
      </c>
      <c r="R212" s="9">
        <f t="shared" si="66"/>
        <v>2.4104</v>
      </c>
      <c r="S212" s="10">
        <v>1.225</v>
      </c>
      <c r="T212" s="20">
        <v>1</v>
      </c>
      <c r="U212" s="22">
        <f t="shared" si="67"/>
        <v>29534.1326253244</v>
      </c>
      <c r="AA212" s="12">
        <v>35140</v>
      </c>
      <c r="AB212" s="12">
        <v>0.0253</v>
      </c>
      <c r="AC212" s="13">
        <v>1.35</v>
      </c>
      <c r="AD212" s="14">
        <v>1</v>
      </c>
      <c r="AE212" s="15">
        <f t="shared" si="68"/>
        <v>1200.2067</v>
      </c>
      <c r="AF212" s="12">
        <v>1</v>
      </c>
      <c r="AG212" s="12">
        <v>480</v>
      </c>
      <c r="AH212" s="12">
        <v>1.43</v>
      </c>
      <c r="AI212" s="19">
        <f t="shared" si="69"/>
        <v>3.59129032258064</v>
      </c>
      <c r="AJ212" s="20">
        <v>5936</v>
      </c>
      <c r="AK212" s="12">
        <v>0.82</v>
      </c>
      <c r="AL212" s="12">
        <v>1.72</v>
      </c>
      <c r="AM212" s="9">
        <f t="shared" si="70"/>
        <v>2.4104</v>
      </c>
      <c r="AN212" s="10">
        <v>1.225</v>
      </c>
      <c r="AO212" s="20">
        <v>1</v>
      </c>
      <c r="AP212" s="22">
        <f t="shared" si="71"/>
        <v>30254.6324216157</v>
      </c>
    </row>
    <row r="213" s="1" customFormat="1" customHeight="1" spans="6:42">
      <c r="F213" s="12">
        <v>35140</v>
      </c>
      <c r="G213" s="12">
        <v>0.0253</v>
      </c>
      <c r="H213" s="13">
        <v>1.35</v>
      </c>
      <c r="I213" s="14">
        <v>1</v>
      </c>
      <c r="J213" s="15">
        <f t="shared" si="64"/>
        <v>1200.2067</v>
      </c>
      <c r="K213" s="12">
        <v>1</v>
      </c>
      <c r="L213" s="12">
        <v>380</v>
      </c>
      <c r="M213" s="12">
        <v>1.43</v>
      </c>
      <c r="N213" s="19">
        <f t="shared" si="65"/>
        <v>3.38798319327731</v>
      </c>
      <c r="O213" s="20">
        <v>5936</v>
      </c>
      <c r="P213" s="12">
        <v>0.82</v>
      </c>
      <c r="Q213" s="12">
        <v>1.72</v>
      </c>
      <c r="R213" s="9">
        <f t="shared" si="66"/>
        <v>2.4104</v>
      </c>
      <c r="S213" s="10">
        <v>1.225</v>
      </c>
      <c r="T213" s="20">
        <v>1</v>
      </c>
      <c r="U213" s="22">
        <f t="shared" si="67"/>
        <v>29534.1326253244</v>
      </c>
      <c r="AA213" s="12">
        <v>35140</v>
      </c>
      <c r="AB213" s="12">
        <v>0.0253</v>
      </c>
      <c r="AC213" s="13">
        <v>1.35</v>
      </c>
      <c r="AD213" s="14">
        <v>1</v>
      </c>
      <c r="AE213" s="15">
        <f t="shared" si="68"/>
        <v>1200.2067</v>
      </c>
      <c r="AF213" s="12">
        <v>1</v>
      </c>
      <c r="AG213" s="12">
        <v>480</v>
      </c>
      <c r="AH213" s="12">
        <v>1.43</v>
      </c>
      <c r="AI213" s="19">
        <f t="shared" si="69"/>
        <v>3.59129032258064</v>
      </c>
      <c r="AJ213" s="20">
        <v>5936</v>
      </c>
      <c r="AK213" s="12">
        <v>0.82</v>
      </c>
      <c r="AL213" s="12">
        <v>1.72</v>
      </c>
      <c r="AM213" s="9">
        <f t="shared" si="70"/>
        <v>2.4104</v>
      </c>
      <c r="AN213" s="10">
        <v>1.225</v>
      </c>
      <c r="AO213" s="20">
        <v>1</v>
      </c>
      <c r="AP213" s="22">
        <f t="shared" si="71"/>
        <v>30254.6324216157</v>
      </c>
    </row>
    <row r="214" s="1" customFormat="1" customHeight="1" spans="6:42">
      <c r="F214" s="12">
        <v>35140</v>
      </c>
      <c r="G214" s="12">
        <v>0.0253</v>
      </c>
      <c r="H214" s="13">
        <v>1.35</v>
      </c>
      <c r="I214" s="14">
        <v>1</v>
      </c>
      <c r="J214" s="15">
        <f t="shared" si="64"/>
        <v>1200.2067</v>
      </c>
      <c r="K214" s="12">
        <v>1</v>
      </c>
      <c r="L214" s="12">
        <v>380</v>
      </c>
      <c r="M214" s="12">
        <v>1.43</v>
      </c>
      <c r="N214" s="19">
        <f t="shared" si="65"/>
        <v>3.38798319327731</v>
      </c>
      <c r="O214" s="20">
        <v>5936</v>
      </c>
      <c r="P214" s="12">
        <v>0.82</v>
      </c>
      <c r="Q214" s="12">
        <v>1.72</v>
      </c>
      <c r="R214" s="9">
        <f t="shared" si="66"/>
        <v>2.4104</v>
      </c>
      <c r="S214" s="10">
        <v>1.225</v>
      </c>
      <c r="T214" s="20">
        <v>1</v>
      </c>
      <c r="U214" s="22">
        <f t="shared" si="67"/>
        <v>29534.1326253244</v>
      </c>
      <c r="AA214" s="12">
        <v>35140</v>
      </c>
      <c r="AB214" s="12">
        <v>0.0253</v>
      </c>
      <c r="AC214" s="13">
        <v>1.35</v>
      </c>
      <c r="AD214" s="14">
        <v>1</v>
      </c>
      <c r="AE214" s="15">
        <f t="shared" si="68"/>
        <v>1200.2067</v>
      </c>
      <c r="AF214" s="12">
        <v>1</v>
      </c>
      <c r="AG214" s="12">
        <v>480</v>
      </c>
      <c r="AH214" s="12">
        <v>1.43</v>
      </c>
      <c r="AI214" s="19">
        <f t="shared" si="69"/>
        <v>3.59129032258064</v>
      </c>
      <c r="AJ214" s="20">
        <v>5936</v>
      </c>
      <c r="AK214" s="12">
        <v>0.82</v>
      </c>
      <c r="AL214" s="12">
        <v>1.72</v>
      </c>
      <c r="AM214" s="9">
        <f t="shared" si="70"/>
        <v>2.4104</v>
      </c>
      <c r="AN214" s="10">
        <v>1.225</v>
      </c>
      <c r="AO214" s="20">
        <v>1</v>
      </c>
      <c r="AP214" s="22">
        <f t="shared" si="71"/>
        <v>30254.6324216157</v>
      </c>
    </row>
    <row r="215" s="1" customFormat="1" customHeight="1" spans="6:42">
      <c r="F215" s="12">
        <v>35140</v>
      </c>
      <c r="G215" s="12">
        <v>0.0253</v>
      </c>
      <c r="H215" s="13">
        <v>1.35</v>
      </c>
      <c r="I215" s="14">
        <v>1</v>
      </c>
      <c r="J215" s="15">
        <f t="shared" si="64"/>
        <v>1200.2067</v>
      </c>
      <c r="K215" s="12">
        <v>1</v>
      </c>
      <c r="L215" s="12">
        <v>380</v>
      </c>
      <c r="M215" s="12">
        <v>1.43</v>
      </c>
      <c r="N215" s="19">
        <f t="shared" si="65"/>
        <v>3.38798319327731</v>
      </c>
      <c r="O215" s="20">
        <v>5936</v>
      </c>
      <c r="P215" s="12">
        <v>0.82</v>
      </c>
      <c r="Q215" s="12">
        <v>1.72</v>
      </c>
      <c r="R215" s="9">
        <f t="shared" si="66"/>
        <v>2.4104</v>
      </c>
      <c r="S215" s="10">
        <v>1.225</v>
      </c>
      <c r="T215" s="20">
        <v>1</v>
      </c>
      <c r="U215" s="22">
        <f t="shared" si="67"/>
        <v>29534.1326253244</v>
      </c>
      <c r="AA215" s="12">
        <v>35140</v>
      </c>
      <c r="AB215" s="12">
        <v>0.0253</v>
      </c>
      <c r="AC215" s="13">
        <v>1.35</v>
      </c>
      <c r="AD215" s="14">
        <v>1</v>
      </c>
      <c r="AE215" s="15">
        <f t="shared" si="68"/>
        <v>1200.2067</v>
      </c>
      <c r="AF215" s="12">
        <v>1</v>
      </c>
      <c r="AG215" s="12">
        <v>480</v>
      </c>
      <c r="AH215" s="12">
        <v>1.43</v>
      </c>
      <c r="AI215" s="19">
        <f t="shared" si="69"/>
        <v>3.59129032258064</v>
      </c>
      <c r="AJ215" s="20">
        <v>5936</v>
      </c>
      <c r="AK215" s="12">
        <v>0.82</v>
      </c>
      <c r="AL215" s="12">
        <v>1.72</v>
      </c>
      <c r="AM215" s="9">
        <f t="shared" si="70"/>
        <v>2.4104</v>
      </c>
      <c r="AN215" s="10">
        <v>1.225</v>
      </c>
      <c r="AO215" s="20">
        <v>1</v>
      </c>
      <c r="AP215" s="22">
        <f t="shared" si="71"/>
        <v>30254.6324216157</v>
      </c>
    </row>
    <row r="216" s="1" customFormat="1" customHeight="1" spans="6:42">
      <c r="F216" s="12">
        <v>35140</v>
      </c>
      <c r="G216" s="12">
        <v>0.0253</v>
      </c>
      <c r="H216" s="13">
        <v>1.35</v>
      </c>
      <c r="I216" s="14">
        <v>1</v>
      </c>
      <c r="J216" s="15">
        <f t="shared" si="64"/>
        <v>1200.2067</v>
      </c>
      <c r="K216" s="12">
        <v>1</v>
      </c>
      <c r="L216" s="12">
        <v>380</v>
      </c>
      <c r="M216" s="12">
        <v>1.43</v>
      </c>
      <c r="N216" s="19">
        <f t="shared" si="65"/>
        <v>3.38798319327731</v>
      </c>
      <c r="O216" s="20">
        <v>5936</v>
      </c>
      <c r="P216" s="12">
        <v>0.82</v>
      </c>
      <c r="Q216" s="12">
        <v>1.72</v>
      </c>
      <c r="R216" s="9">
        <f t="shared" si="66"/>
        <v>2.4104</v>
      </c>
      <c r="S216" s="10">
        <v>1.225</v>
      </c>
      <c r="T216" s="20">
        <v>1</v>
      </c>
      <c r="U216" s="22">
        <f t="shared" si="67"/>
        <v>29534.1326253244</v>
      </c>
      <c r="AA216" s="12">
        <v>35140</v>
      </c>
      <c r="AB216" s="12">
        <v>0.0253</v>
      </c>
      <c r="AC216" s="13">
        <v>1.35</v>
      </c>
      <c r="AD216" s="14">
        <v>1</v>
      </c>
      <c r="AE216" s="15">
        <f t="shared" si="68"/>
        <v>1200.2067</v>
      </c>
      <c r="AF216" s="12">
        <v>1</v>
      </c>
      <c r="AG216" s="12">
        <v>480</v>
      </c>
      <c r="AH216" s="12">
        <v>1.43</v>
      </c>
      <c r="AI216" s="19">
        <f t="shared" si="69"/>
        <v>3.59129032258064</v>
      </c>
      <c r="AJ216" s="20">
        <v>5936</v>
      </c>
      <c r="AK216" s="12">
        <v>0.82</v>
      </c>
      <c r="AL216" s="12">
        <v>1.72</v>
      </c>
      <c r="AM216" s="9">
        <f t="shared" si="70"/>
        <v>2.4104</v>
      </c>
      <c r="AN216" s="10">
        <v>1.225</v>
      </c>
      <c r="AO216" s="20">
        <v>1</v>
      </c>
      <c r="AP216" s="22">
        <f t="shared" si="71"/>
        <v>30254.6324216157</v>
      </c>
    </row>
    <row r="217" s="1" customFormat="1" customHeight="1" spans="6:42">
      <c r="F217" s="12">
        <v>35140</v>
      </c>
      <c r="G217" s="12">
        <v>0.0253</v>
      </c>
      <c r="H217" s="13">
        <v>1.35</v>
      </c>
      <c r="I217" s="14">
        <v>1</v>
      </c>
      <c r="J217" s="15">
        <f t="shared" si="64"/>
        <v>1200.2067</v>
      </c>
      <c r="K217" s="12">
        <v>1</v>
      </c>
      <c r="L217" s="12">
        <v>380</v>
      </c>
      <c r="M217" s="12">
        <v>1.43</v>
      </c>
      <c r="N217" s="19">
        <f t="shared" si="65"/>
        <v>3.38798319327731</v>
      </c>
      <c r="O217" s="20">
        <v>5936</v>
      </c>
      <c r="P217" s="12">
        <v>0.82</v>
      </c>
      <c r="Q217" s="12">
        <v>1.72</v>
      </c>
      <c r="R217" s="9">
        <f t="shared" si="66"/>
        <v>2.4104</v>
      </c>
      <c r="S217" s="10">
        <v>1.225</v>
      </c>
      <c r="T217" s="20">
        <v>1</v>
      </c>
      <c r="U217" s="22">
        <f t="shared" si="67"/>
        <v>29534.1326253244</v>
      </c>
      <c r="AA217" s="12">
        <v>35140</v>
      </c>
      <c r="AB217" s="12">
        <v>0.0253</v>
      </c>
      <c r="AC217" s="13">
        <v>1.35</v>
      </c>
      <c r="AD217" s="14">
        <v>1</v>
      </c>
      <c r="AE217" s="15">
        <f t="shared" si="68"/>
        <v>1200.2067</v>
      </c>
      <c r="AF217" s="12">
        <v>1</v>
      </c>
      <c r="AG217" s="12">
        <v>480</v>
      </c>
      <c r="AH217" s="12">
        <v>1.43</v>
      </c>
      <c r="AI217" s="19">
        <f t="shared" si="69"/>
        <v>3.59129032258064</v>
      </c>
      <c r="AJ217" s="20">
        <v>5936</v>
      </c>
      <c r="AK217" s="12">
        <v>0.82</v>
      </c>
      <c r="AL217" s="12">
        <v>1.72</v>
      </c>
      <c r="AM217" s="9">
        <f t="shared" si="70"/>
        <v>2.4104</v>
      </c>
      <c r="AN217" s="10">
        <v>1.225</v>
      </c>
      <c r="AO217" s="20">
        <v>1</v>
      </c>
      <c r="AP217" s="22">
        <f t="shared" si="71"/>
        <v>30254.6324216157</v>
      </c>
    </row>
    <row r="218" s="1" customFormat="1" customHeight="1" spans="6:42">
      <c r="F218" s="12">
        <v>35140</v>
      </c>
      <c r="G218" s="12">
        <v>0.0253</v>
      </c>
      <c r="H218" s="13">
        <v>1.35</v>
      </c>
      <c r="I218" s="14">
        <v>1</v>
      </c>
      <c r="J218" s="15">
        <f t="shared" si="64"/>
        <v>1200.2067</v>
      </c>
      <c r="K218" s="12">
        <v>1</v>
      </c>
      <c r="L218" s="12">
        <v>380</v>
      </c>
      <c r="M218" s="12">
        <v>1.43</v>
      </c>
      <c r="N218" s="19">
        <f t="shared" si="65"/>
        <v>3.38798319327731</v>
      </c>
      <c r="O218" s="20">
        <v>5936</v>
      </c>
      <c r="P218" s="12">
        <v>0.82</v>
      </c>
      <c r="Q218" s="12">
        <v>1.72</v>
      </c>
      <c r="R218" s="9">
        <f t="shared" si="66"/>
        <v>2.4104</v>
      </c>
      <c r="S218" s="10">
        <v>1.225</v>
      </c>
      <c r="T218" s="20">
        <v>1</v>
      </c>
      <c r="U218" s="22">
        <f t="shared" si="67"/>
        <v>29534.1326253244</v>
      </c>
      <c r="AA218" s="12">
        <v>35140</v>
      </c>
      <c r="AB218" s="12">
        <v>0.0253</v>
      </c>
      <c r="AC218" s="13">
        <v>1.35</v>
      </c>
      <c r="AD218" s="14">
        <v>1</v>
      </c>
      <c r="AE218" s="15">
        <f t="shared" si="68"/>
        <v>1200.2067</v>
      </c>
      <c r="AF218" s="12">
        <v>1</v>
      </c>
      <c r="AG218" s="12">
        <v>480</v>
      </c>
      <c r="AH218" s="12">
        <v>1.43</v>
      </c>
      <c r="AI218" s="19">
        <f t="shared" si="69"/>
        <v>3.59129032258064</v>
      </c>
      <c r="AJ218" s="20">
        <v>5936</v>
      </c>
      <c r="AK218" s="12">
        <v>0.82</v>
      </c>
      <c r="AL218" s="12">
        <v>1.72</v>
      </c>
      <c r="AM218" s="9">
        <f t="shared" si="70"/>
        <v>2.4104</v>
      </c>
      <c r="AN218" s="10">
        <v>1.225</v>
      </c>
      <c r="AO218" s="20">
        <v>1</v>
      </c>
      <c r="AP218" s="22">
        <f t="shared" si="71"/>
        <v>30254.6324216157</v>
      </c>
    </row>
    <row r="219" s="1" customFormat="1" customHeight="1" spans="6:42">
      <c r="F219" s="12">
        <v>35140</v>
      </c>
      <c r="G219" s="12">
        <v>0.0253</v>
      </c>
      <c r="H219" s="13">
        <v>1.35</v>
      </c>
      <c r="I219" s="14">
        <v>1</v>
      </c>
      <c r="J219" s="15">
        <f t="shared" si="64"/>
        <v>1200.2067</v>
      </c>
      <c r="K219" s="12">
        <v>1</v>
      </c>
      <c r="L219" s="12">
        <v>380</v>
      </c>
      <c r="M219" s="12">
        <v>1.43</v>
      </c>
      <c r="N219" s="19">
        <f t="shared" si="65"/>
        <v>3.38798319327731</v>
      </c>
      <c r="O219" s="20">
        <v>5936</v>
      </c>
      <c r="P219" s="12">
        <v>0.82</v>
      </c>
      <c r="Q219" s="12">
        <v>1.72</v>
      </c>
      <c r="R219" s="9">
        <f t="shared" si="66"/>
        <v>2.4104</v>
      </c>
      <c r="S219" s="10">
        <v>1.225</v>
      </c>
      <c r="T219" s="20">
        <v>1</v>
      </c>
      <c r="U219" s="22">
        <f t="shared" si="67"/>
        <v>29534.1326253244</v>
      </c>
      <c r="AA219" s="12">
        <v>35140</v>
      </c>
      <c r="AB219" s="12">
        <v>0.0253</v>
      </c>
      <c r="AC219" s="13">
        <v>1.35</v>
      </c>
      <c r="AD219" s="14">
        <v>1</v>
      </c>
      <c r="AE219" s="15">
        <f t="shared" si="68"/>
        <v>1200.2067</v>
      </c>
      <c r="AF219" s="12">
        <v>1</v>
      </c>
      <c r="AG219" s="12">
        <v>480</v>
      </c>
      <c r="AH219" s="12">
        <v>1.43</v>
      </c>
      <c r="AI219" s="19">
        <f t="shared" si="69"/>
        <v>3.59129032258064</v>
      </c>
      <c r="AJ219" s="20">
        <v>5936</v>
      </c>
      <c r="AK219" s="12">
        <v>0.82</v>
      </c>
      <c r="AL219" s="12">
        <v>1.72</v>
      </c>
      <c r="AM219" s="9">
        <f t="shared" si="70"/>
        <v>2.4104</v>
      </c>
      <c r="AN219" s="10">
        <v>1.225</v>
      </c>
      <c r="AO219" s="20">
        <v>1</v>
      </c>
      <c r="AP219" s="22">
        <f t="shared" si="71"/>
        <v>30254.6324216157</v>
      </c>
    </row>
    <row r="220" s="1" customFormat="1" customHeight="1" spans="6:42">
      <c r="F220" s="12">
        <v>35140</v>
      </c>
      <c r="G220" s="12">
        <v>0.0253</v>
      </c>
      <c r="H220" s="13">
        <v>1.35</v>
      </c>
      <c r="I220" s="14">
        <v>1</v>
      </c>
      <c r="J220" s="15">
        <f t="shared" si="64"/>
        <v>1200.2067</v>
      </c>
      <c r="K220" s="12">
        <v>1</v>
      </c>
      <c r="L220" s="12">
        <v>380</v>
      </c>
      <c r="M220" s="12">
        <v>1.43</v>
      </c>
      <c r="N220" s="19">
        <f t="shared" si="65"/>
        <v>3.38798319327731</v>
      </c>
      <c r="O220" s="20">
        <v>5936</v>
      </c>
      <c r="P220" s="12">
        <v>0.82</v>
      </c>
      <c r="Q220" s="12">
        <v>1.72</v>
      </c>
      <c r="R220" s="9">
        <f t="shared" si="66"/>
        <v>2.4104</v>
      </c>
      <c r="S220" s="10">
        <v>1.225</v>
      </c>
      <c r="T220" s="20">
        <v>1</v>
      </c>
      <c r="U220" s="22">
        <f t="shared" si="67"/>
        <v>29534.1326253244</v>
      </c>
      <c r="AA220" s="12">
        <v>35140</v>
      </c>
      <c r="AB220" s="12">
        <v>0.0253</v>
      </c>
      <c r="AC220" s="13">
        <v>1.35</v>
      </c>
      <c r="AD220" s="14">
        <v>1</v>
      </c>
      <c r="AE220" s="15">
        <f t="shared" si="68"/>
        <v>1200.2067</v>
      </c>
      <c r="AF220" s="12">
        <v>1</v>
      </c>
      <c r="AG220" s="12">
        <v>480</v>
      </c>
      <c r="AH220" s="12">
        <v>1.43</v>
      </c>
      <c r="AI220" s="19">
        <f t="shared" si="69"/>
        <v>3.59129032258064</v>
      </c>
      <c r="AJ220" s="20">
        <v>5936</v>
      </c>
      <c r="AK220" s="12">
        <v>0.82</v>
      </c>
      <c r="AL220" s="12">
        <v>1.72</v>
      </c>
      <c r="AM220" s="9">
        <f t="shared" si="70"/>
        <v>2.4104</v>
      </c>
      <c r="AN220" s="10">
        <v>1.225</v>
      </c>
      <c r="AO220" s="20">
        <v>1</v>
      </c>
      <c r="AP220" s="22">
        <f t="shared" si="71"/>
        <v>30254.6324216157</v>
      </c>
    </row>
    <row r="221" s="1" customFormat="1" customHeight="1" spans="6:42">
      <c r="F221" s="12">
        <v>35140</v>
      </c>
      <c r="G221" s="12">
        <v>0.0253</v>
      </c>
      <c r="H221" s="13">
        <v>1.35</v>
      </c>
      <c r="I221" s="14">
        <v>1</v>
      </c>
      <c r="J221" s="15">
        <f t="shared" si="64"/>
        <v>1200.2067</v>
      </c>
      <c r="K221" s="12">
        <v>1</v>
      </c>
      <c r="L221" s="12">
        <v>380</v>
      </c>
      <c r="M221" s="12">
        <v>1.43</v>
      </c>
      <c r="N221" s="19">
        <f t="shared" si="65"/>
        <v>3.38798319327731</v>
      </c>
      <c r="O221" s="20">
        <v>5936</v>
      </c>
      <c r="P221" s="12">
        <v>0.82</v>
      </c>
      <c r="Q221" s="12">
        <v>1.72</v>
      </c>
      <c r="R221" s="9">
        <f t="shared" si="66"/>
        <v>2.4104</v>
      </c>
      <c r="S221" s="10">
        <v>1.225</v>
      </c>
      <c r="T221" s="20">
        <v>1</v>
      </c>
      <c r="U221" s="22">
        <f t="shared" si="67"/>
        <v>29534.1326253244</v>
      </c>
      <c r="AA221" s="12">
        <v>35140</v>
      </c>
      <c r="AB221" s="12">
        <v>0.0253</v>
      </c>
      <c r="AC221" s="13">
        <v>1.35</v>
      </c>
      <c r="AD221" s="14">
        <v>1</v>
      </c>
      <c r="AE221" s="15">
        <f t="shared" si="68"/>
        <v>1200.2067</v>
      </c>
      <c r="AF221" s="12">
        <v>1</v>
      </c>
      <c r="AG221" s="12">
        <v>480</v>
      </c>
      <c r="AH221" s="12">
        <v>1.43</v>
      </c>
      <c r="AI221" s="19">
        <f t="shared" si="69"/>
        <v>3.59129032258064</v>
      </c>
      <c r="AJ221" s="20">
        <v>5936</v>
      </c>
      <c r="AK221" s="12">
        <v>0.82</v>
      </c>
      <c r="AL221" s="12">
        <v>1.72</v>
      </c>
      <c r="AM221" s="9">
        <f t="shared" si="70"/>
        <v>2.4104</v>
      </c>
      <c r="AN221" s="10">
        <v>1.225</v>
      </c>
      <c r="AO221" s="20">
        <v>1</v>
      </c>
      <c r="AP221" s="22">
        <f t="shared" si="71"/>
        <v>30254.6324216157</v>
      </c>
    </row>
    <row r="222" s="1" customFormat="1" customHeight="1" spans="6:42">
      <c r="F222" s="12">
        <v>35140</v>
      </c>
      <c r="G222" s="12">
        <v>0.0253</v>
      </c>
      <c r="H222" s="13">
        <v>1.35</v>
      </c>
      <c r="I222" s="14">
        <v>1</v>
      </c>
      <c r="J222" s="15">
        <f t="shared" si="64"/>
        <v>1200.2067</v>
      </c>
      <c r="K222" s="12">
        <v>1</v>
      </c>
      <c r="L222" s="12">
        <v>380</v>
      </c>
      <c r="M222" s="12">
        <v>1.43</v>
      </c>
      <c r="N222" s="19">
        <f t="shared" si="65"/>
        <v>3.38798319327731</v>
      </c>
      <c r="O222" s="20">
        <v>5936</v>
      </c>
      <c r="P222" s="12">
        <v>0.82</v>
      </c>
      <c r="Q222" s="12">
        <v>1.72</v>
      </c>
      <c r="R222" s="9">
        <f t="shared" si="66"/>
        <v>2.4104</v>
      </c>
      <c r="S222" s="10">
        <v>1.225</v>
      </c>
      <c r="T222" s="20">
        <v>1</v>
      </c>
      <c r="U222" s="22">
        <f t="shared" si="67"/>
        <v>29534.1326253244</v>
      </c>
      <c r="AA222" s="12">
        <v>35140</v>
      </c>
      <c r="AB222" s="12">
        <v>0.0253</v>
      </c>
      <c r="AC222" s="13">
        <v>1.35</v>
      </c>
      <c r="AD222" s="14">
        <v>1</v>
      </c>
      <c r="AE222" s="15">
        <f t="shared" si="68"/>
        <v>1200.2067</v>
      </c>
      <c r="AF222" s="12">
        <v>1</v>
      </c>
      <c r="AG222" s="12">
        <v>480</v>
      </c>
      <c r="AH222" s="12">
        <v>1.43</v>
      </c>
      <c r="AI222" s="19">
        <f t="shared" si="69"/>
        <v>3.59129032258064</v>
      </c>
      <c r="AJ222" s="20">
        <v>5936</v>
      </c>
      <c r="AK222" s="12">
        <v>0.82</v>
      </c>
      <c r="AL222" s="12">
        <v>1.72</v>
      </c>
      <c r="AM222" s="9">
        <f t="shared" si="70"/>
        <v>2.4104</v>
      </c>
      <c r="AN222" s="10">
        <v>1.225</v>
      </c>
      <c r="AO222" s="20">
        <v>1</v>
      </c>
      <c r="AP222" s="22">
        <f t="shared" si="71"/>
        <v>30254.6324216157</v>
      </c>
    </row>
    <row r="223" s="1" customFormat="1" customHeight="1" spans="6:42">
      <c r="F223" s="12">
        <v>35140</v>
      </c>
      <c r="G223" s="12">
        <v>0.0253</v>
      </c>
      <c r="H223" s="13">
        <v>1.35</v>
      </c>
      <c r="I223" s="14">
        <v>1</v>
      </c>
      <c r="J223" s="15">
        <f t="shared" si="64"/>
        <v>1200.2067</v>
      </c>
      <c r="K223" s="12">
        <v>1</v>
      </c>
      <c r="L223" s="12">
        <v>380</v>
      </c>
      <c r="M223" s="12">
        <v>1.43</v>
      </c>
      <c r="N223" s="19">
        <f t="shared" si="65"/>
        <v>3.38798319327731</v>
      </c>
      <c r="O223" s="20">
        <v>5936</v>
      </c>
      <c r="P223" s="12">
        <v>0.82</v>
      </c>
      <c r="Q223" s="12">
        <v>1.72</v>
      </c>
      <c r="R223" s="9">
        <f t="shared" si="66"/>
        <v>2.4104</v>
      </c>
      <c r="S223" s="10">
        <v>1.225</v>
      </c>
      <c r="T223" s="20">
        <v>1</v>
      </c>
      <c r="U223" s="22">
        <f t="shared" si="67"/>
        <v>29534.1326253244</v>
      </c>
      <c r="AA223" s="12">
        <v>35140</v>
      </c>
      <c r="AB223" s="12">
        <v>0.0253</v>
      </c>
      <c r="AC223" s="13">
        <v>1.35</v>
      </c>
      <c r="AD223" s="14">
        <v>1</v>
      </c>
      <c r="AE223" s="15">
        <f t="shared" si="68"/>
        <v>1200.2067</v>
      </c>
      <c r="AF223" s="12">
        <v>1</v>
      </c>
      <c r="AG223" s="12">
        <v>480</v>
      </c>
      <c r="AH223" s="12">
        <v>1.43</v>
      </c>
      <c r="AI223" s="19">
        <f t="shared" si="69"/>
        <v>3.59129032258064</v>
      </c>
      <c r="AJ223" s="20">
        <v>5936</v>
      </c>
      <c r="AK223" s="12">
        <v>0.82</v>
      </c>
      <c r="AL223" s="12">
        <v>1.72</v>
      </c>
      <c r="AM223" s="9">
        <f t="shared" si="70"/>
        <v>2.4104</v>
      </c>
      <c r="AN223" s="10">
        <v>1.225</v>
      </c>
      <c r="AO223" s="20">
        <v>1</v>
      </c>
      <c r="AP223" s="22">
        <f t="shared" si="71"/>
        <v>30254.6324216157</v>
      </c>
    </row>
    <row r="224" s="1" customFormat="1" customHeight="1" spans="6:42">
      <c r="F224" s="12">
        <v>35140</v>
      </c>
      <c r="G224" s="12">
        <v>0</v>
      </c>
      <c r="H224" s="13">
        <v>1.35</v>
      </c>
      <c r="I224" s="14">
        <v>1</v>
      </c>
      <c r="J224" s="15">
        <f t="shared" si="64"/>
        <v>0</v>
      </c>
      <c r="K224" s="12">
        <v>1</v>
      </c>
      <c r="L224" s="12">
        <v>380</v>
      </c>
      <c r="M224" s="12">
        <v>1.43</v>
      </c>
      <c r="N224" s="19">
        <f t="shared" si="65"/>
        <v>3.38798319327731</v>
      </c>
      <c r="O224" s="20">
        <v>0</v>
      </c>
      <c r="P224" s="12">
        <v>0.82</v>
      </c>
      <c r="Q224" s="12">
        <v>1.72</v>
      </c>
      <c r="R224" s="9">
        <f t="shared" si="66"/>
        <v>2.4104</v>
      </c>
      <c r="S224" s="10">
        <v>1.225</v>
      </c>
      <c r="T224" s="20">
        <v>1</v>
      </c>
      <c r="U224" s="22">
        <f t="shared" si="67"/>
        <v>0</v>
      </c>
      <c r="AA224" s="12">
        <v>35140</v>
      </c>
      <c r="AB224" s="12">
        <v>0</v>
      </c>
      <c r="AC224" s="13">
        <v>1.35</v>
      </c>
      <c r="AD224" s="14">
        <v>1</v>
      </c>
      <c r="AE224" s="15">
        <f t="shared" si="68"/>
        <v>0</v>
      </c>
      <c r="AF224" s="12">
        <v>1</v>
      </c>
      <c r="AG224" s="12">
        <v>480</v>
      </c>
      <c r="AH224" s="12">
        <v>1.43</v>
      </c>
      <c r="AI224" s="19">
        <f t="shared" si="69"/>
        <v>3.59129032258064</v>
      </c>
      <c r="AJ224" s="20">
        <v>0</v>
      </c>
      <c r="AK224" s="12">
        <v>0.82</v>
      </c>
      <c r="AL224" s="12">
        <v>1.72</v>
      </c>
      <c r="AM224" s="9">
        <f t="shared" si="70"/>
        <v>2.4104</v>
      </c>
      <c r="AN224" s="10">
        <v>1.225</v>
      </c>
      <c r="AO224" s="20">
        <v>1</v>
      </c>
      <c r="AP224" s="22">
        <f t="shared" si="71"/>
        <v>0</v>
      </c>
    </row>
    <row r="225" s="1" customFormat="1" customHeight="1" spans="6:42">
      <c r="F225" s="12">
        <v>35140</v>
      </c>
      <c r="G225" s="12">
        <v>0</v>
      </c>
      <c r="H225" s="13">
        <v>1.35</v>
      </c>
      <c r="I225" s="14">
        <v>1</v>
      </c>
      <c r="J225" s="15">
        <f t="shared" si="64"/>
        <v>0</v>
      </c>
      <c r="K225" s="12">
        <v>1</v>
      </c>
      <c r="L225" s="12">
        <v>380</v>
      </c>
      <c r="M225" s="12">
        <v>1.43</v>
      </c>
      <c r="N225" s="19">
        <f t="shared" si="65"/>
        <v>3.38798319327731</v>
      </c>
      <c r="O225" s="20">
        <v>0</v>
      </c>
      <c r="P225" s="12">
        <v>0.82</v>
      </c>
      <c r="Q225" s="12">
        <v>1.72</v>
      </c>
      <c r="R225" s="9">
        <f t="shared" si="66"/>
        <v>2.4104</v>
      </c>
      <c r="S225" s="10">
        <v>1.225</v>
      </c>
      <c r="T225" s="20">
        <v>1</v>
      </c>
      <c r="U225" s="22">
        <f t="shared" si="67"/>
        <v>0</v>
      </c>
      <c r="AA225" s="12">
        <v>35140</v>
      </c>
      <c r="AB225" s="12">
        <v>0</v>
      </c>
      <c r="AC225" s="13">
        <v>1.35</v>
      </c>
      <c r="AD225" s="14">
        <v>1</v>
      </c>
      <c r="AE225" s="15">
        <f t="shared" si="68"/>
        <v>0</v>
      </c>
      <c r="AF225" s="12">
        <v>1</v>
      </c>
      <c r="AG225" s="12">
        <v>480</v>
      </c>
      <c r="AH225" s="12">
        <v>1.43</v>
      </c>
      <c r="AI225" s="19">
        <f t="shared" si="69"/>
        <v>3.59129032258064</v>
      </c>
      <c r="AJ225" s="20">
        <v>0</v>
      </c>
      <c r="AK225" s="12">
        <v>0.82</v>
      </c>
      <c r="AL225" s="12">
        <v>1.72</v>
      </c>
      <c r="AM225" s="9">
        <f t="shared" si="70"/>
        <v>2.4104</v>
      </c>
      <c r="AN225" s="10">
        <v>1.225</v>
      </c>
      <c r="AO225" s="20">
        <v>1</v>
      </c>
      <c r="AP225" s="22">
        <f t="shared" si="71"/>
        <v>0</v>
      </c>
    </row>
    <row r="226" s="1" customFormat="1" customHeight="1" spans="6:42">
      <c r="F226" s="12">
        <v>35140</v>
      </c>
      <c r="G226" s="12">
        <v>0</v>
      </c>
      <c r="H226" s="13">
        <v>1.35</v>
      </c>
      <c r="I226" s="14">
        <v>1</v>
      </c>
      <c r="J226" s="15">
        <f t="shared" si="64"/>
        <v>0</v>
      </c>
      <c r="K226" s="12">
        <v>1</v>
      </c>
      <c r="L226" s="12">
        <v>380</v>
      </c>
      <c r="M226" s="12">
        <v>1.43</v>
      </c>
      <c r="N226" s="19">
        <f t="shared" si="65"/>
        <v>3.38798319327731</v>
      </c>
      <c r="O226" s="20">
        <v>0</v>
      </c>
      <c r="P226" s="12">
        <v>0.82</v>
      </c>
      <c r="Q226" s="12">
        <v>1.72</v>
      </c>
      <c r="R226" s="9">
        <f t="shared" si="66"/>
        <v>2.4104</v>
      </c>
      <c r="S226" s="10">
        <v>1.225</v>
      </c>
      <c r="T226" s="20">
        <v>1</v>
      </c>
      <c r="U226" s="22">
        <f t="shared" si="67"/>
        <v>0</v>
      </c>
      <c r="AA226" s="12">
        <v>35140</v>
      </c>
      <c r="AB226" s="12">
        <v>0</v>
      </c>
      <c r="AC226" s="13">
        <v>1.35</v>
      </c>
      <c r="AD226" s="14">
        <v>1</v>
      </c>
      <c r="AE226" s="15">
        <f t="shared" si="68"/>
        <v>0</v>
      </c>
      <c r="AF226" s="12">
        <v>1</v>
      </c>
      <c r="AG226" s="12">
        <v>480</v>
      </c>
      <c r="AH226" s="12">
        <v>1.43</v>
      </c>
      <c r="AI226" s="19">
        <f t="shared" si="69"/>
        <v>3.59129032258064</v>
      </c>
      <c r="AJ226" s="20">
        <v>0</v>
      </c>
      <c r="AK226" s="12">
        <v>0.82</v>
      </c>
      <c r="AL226" s="12">
        <v>1.72</v>
      </c>
      <c r="AM226" s="9">
        <f t="shared" si="70"/>
        <v>2.4104</v>
      </c>
      <c r="AN226" s="10">
        <v>1.225</v>
      </c>
      <c r="AO226" s="20">
        <v>1</v>
      </c>
      <c r="AP226" s="22">
        <f t="shared" si="71"/>
        <v>0</v>
      </c>
    </row>
    <row r="227" s="1" customFormat="1" customHeight="1" spans="6:42">
      <c r="F227" s="12">
        <v>35140</v>
      </c>
      <c r="G227" s="12">
        <v>0</v>
      </c>
      <c r="H227" s="13">
        <v>1.35</v>
      </c>
      <c r="I227" s="14">
        <v>1</v>
      </c>
      <c r="J227" s="15">
        <f t="shared" si="64"/>
        <v>0</v>
      </c>
      <c r="K227" s="12">
        <v>1</v>
      </c>
      <c r="L227" s="12">
        <v>380</v>
      </c>
      <c r="M227" s="12">
        <v>1.43</v>
      </c>
      <c r="N227" s="19">
        <f t="shared" si="65"/>
        <v>3.38798319327731</v>
      </c>
      <c r="O227" s="20">
        <v>0</v>
      </c>
      <c r="P227" s="12">
        <v>0.82</v>
      </c>
      <c r="Q227" s="12">
        <v>1.72</v>
      </c>
      <c r="R227" s="9">
        <f t="shared" si="66"/>
        <v>2.4104</v>
      </c>
      <c r="S227" s="10">
        <v>1.225</v>
      </c>
      <c r="T227" s="20">
        <v>1</v>
      </c>
      <c r="U227" s="22">
        <f t="shared" si="67"/>
        <v>0</v>
      </c>
      <c r="AA227" s="12">
        <v>35140</v>
      </c>
      <c r="AB227" s="12">
        <v>0</v>
      </c>
      <c r="AC227" s="13">
        <v>1.35</v>
      </c>
      <c r="AD227" s="14">
        <v>1</v>
      </c>
      <c r="AE227" s="15">
        <f t="shared" si="68"/>
        <v>0</v>
      </c>
      <c r="AF227" s="12">
        <v>1</v>
      </c>
      <c r="AG227" s="12">
        <v>480</v>
      </c>
      <c r="AH227" s="12">
        <v>1.43</v>
      </c>
      <c r="AI227" s="19">
        <f t="shared" si="69"/>
        <v>3.59129032258064</v>
      </c>
      <c r="AJ227" s="20">
        <v>0</v>
      </c>
      <c r="AK227" s="12">
        <v>0.82</v>
      </c>
      <c r="AL227" s="12">
        <v>1.72</v>
      </c>
      <c r="AM227" s="9">
        <f t="shared" si="70"/>
        <v>2.4104</v>
      </c>
      <c r="AN227" s="10">
        <v>1.225</v>
      </c>
      <c r="AO227" s="20">
        <v>1</v>
      </c>
      <c r="AP227" s="22">
        <f t="shared" si="71"/>
        <v>0</v>
      </c>
    </row>
    <row r="228" s="1" customFormat="1" customHeight="1" spans="6:42">
      <c r="F228" s="12">
        <v>35140</v>
      </c>
      <c r="G228" s="12">
        <v>0</v>
      </c>
      <c r="H228" s="13">
        <v>1.35</v>
      </c>
      <c r="I228" s="14">
        <v>1</v>
      </c>
      <c r="J228" s="15">
        <f t="shared" si="64"/>
        <v>0</v>
      </c>
      <c r="K228" s="12">
        <v>1</v>
      </c>
      <c r="L228" s="12">
        <v>380</v>
      </c>
      <c r="M228" s="12">
        <v>1.43</v>
      </c>
      <c r="N228" s="19">
        <f t="shared" si="65"/>
        <v>3.38798319327731</v>
      </c>
      <c r="O228" s="20">
        <v>0</v>
      </c>
      <c r="P228" s="12">
        <v>0.82</v>
      </c>
      <c r="Q228" s="12">
        <v>1.72</v>
      </c>
      <c r="R228" s="9">
        <f t="shared" si="66"/>
        <v>2.4104</v>
      </c>
      <c r="S228" s="10">
        <v>1.225</v>
      </c>
      <c r="T228" s="20">
        <v>1</v>
      </c>
      <c r="U228" s="22">
        <f t="shared" si="67"/>
        <v>0</v>
      </c>
      <c r="AA228" s="12">
        <v>35140</v>
      </c>
      <c r="AB228" s="12">
        <v>0</v>
      </c>
      <c r="AC228" s="13">
        <v>1.35</v>
      </c>
      <c r="AD228" s="14">
        <v>1</v>
      </c>
      <c r="AE228" s="15">
        <f t="shared" si="68"/>
        <v>0</v>
      </c>
      <c r="AF228" s="12">
        <v>1</v>
      </c>
      <c r="AG228" s="12">
        <v>480</v>
      </c>
      <c r="AH228" s="12">
        <v>1.43</v>
      </c>
      <c r="AI228" s="19">
        <f t="shared" si="69"/>
        <v>3.59129032258064</v>
      </c>
      <c r="AJ228" s="20">
        <v>0</v>
      </c>
      <c r="AK228" s="12">
        <v>0.82</v>
      </c>
      <c r="AL228" s="12">
        <v>1.72</v>
      </c>
      <c r="AM228" s="9">
        <f t="shared" si="70"/>
        <v>2.4104</v>
      </c>
      <c r="AN228" s="10">
        <v>1.225</v>
      </c>
      <c r="AO228" s="20">
        <v>1</v>
      </c>
      <c r="AP228" s="22">
        <f t="shared" si="71"/>
        <v>0</v>
      </c>
    </row>
    <row r="229" s="1" customFormat="1" customHeight="1" spans="6:42">
      <c r="F229" s="12">
        <v>35140</v>
      </c>
      <c r="G229" s="12">
        <v>0</v>
      </c>
      <c r="H229" s="13">
        <v>1.35</v>
      </c>
      <c r="I229" s="14">
        <v>1</v>
      </c>
      <c r="J229" s="15">
        <f t="shared" si="64"/>
        <v>0</v>
      </c>
      <c r="K229" s="12">
        <v>1</v>
      </c>
      <c r="L229" s="12">
        <v>380</v>
      </c>
      <c r="M229" s="12">
        <v>1.43</v>
      </c>
      <c r="N229" s="19">
        <f t="shared" si="65"/>
        <v>3.38798319327731</v>
      </c>
      <c r="O229" s="20">
        <v>0</v>
      </c>
      <c r="P229" s="12">
        <v>0.82</v>
      </c>
      <c r="Q229" s="12">
        <v>1.72</v>
      </c>
      <c r="R229" s="9">
        <f t="shared" si="66"/>
        <v>2.4104</v>
      </c>
      <c r="S229" s="10">
        <v>1.225</v>
      </c>
      <c r="T229" s="20">
        <v>1</v>
      </c>
      <c r="U229" s="22">
        <f t="shared" si="67"/>
        <v>0</v>
      </c>
      <c r="AA229" s="12">
        <v>35140</v>
      </c>
      <c r="AB229" s="12">
        <v>0</v>
      </c>
      <c r="AC229" s="13">
        <v>1.35</v>
      </c>
      <c r="AD229" s="14">
        <v>1</v>
      </c>
      <c r="AE229" s="15">
        <f t="shared" si="68"/>
        <v>0</v>
      </c>
      <c r="AF229" s="12">
        <v>1</v>
      </c>
      <c r="AG229" s="12">
        <v>480</v>
      </c>
      <c r="AH229" s="12">
        <v>1.43</v>
      </c>
      <c r="AI229" s="19">
        <f t="shared" si="69"/>
        <v>3.59129032258064</v>
      </c>
      <c r="AJ229" s="20">
        <v>0</v>
      </c>
      <c r="AK229" s="12">
        <v>0.82</v>
      </c>
      <c r="AL229" s="12">
        <v>1.72</v>
      </c>
      <c r="AM229" s="9">
        <f t="shared" si="70"/>
        <v>2.4104</v>
      </c>
      <c r="AN229" s="10">
        <v>1.225</v>
      </c>
      <c r="AO229" s="20">
        <v>1</v>
      </c>
      <c r="AP229" s="22">
        <f t="shared" si="71"/>
        <v>0</v>
      </c>
    </row>
    <row r="230" s="1" customFormat="1" customHeight="1" spans="6:42">
      <c r="F230" s="12">
        <v>35140</v>
      </c>
      <c r="G230" s="12">
        <v>0</v>
      </c>
      <c r="H230" s="13">
        <v>1.35</v>
      </c>
      <c r="I230" s="14">
        <v>1</v>
      </c>
      <c r="J230" s="15">
        <f t="shared" si="64"/>
        <v>0</v>
      </c>
      <c r="K230" s="12">
        <v>1</v>
      </c>
      <c r="L230" s="12">
        <v>380</v>
      </c>
      <c r="M230" s="12">
        <v>1.43</v>
      </c>
      <c r="N230" s="19">
        <f t="shared" si="65"/>
        <v>3.38798319327731</v>
      </c>
      <c r="O230" s="20">
        <v>0</v>
      </c>
      <c r="P230" s="12">
        <v>0.82</v>
      </c>
      <c r="Q230" s="12">
        <v>1.72</v>
      </c>
      <c r="R230" s="9">
        <f t="shared" si="66"/>
        <v>2.4104</v>
      </c>
      <c r="S230" s="10">
        <v>1.225</v>
      </c>
      <c r="T230" s="20">
        <v>1</v>
      </c>
      <c r="U230" s="22">
        <f t="shared" si="67"/>
        <v>0</v>
      </c>
      <c r="AA230" s="12">
        <v>35140</v>
      </c>
      <c r="AB230" s="12">
        <v>0</v>
      </c>
      <c r="AC230" s="13">
        <v>1.35</v>
      </c>
      <c r="AD230" s="14">
        <v>1</v>
      </c>
      <c r="AE230" s="15">
        <f t="shared" si="68"/>
        <v>0</v>
      </c>
      <c r="AF230" s="12">
        <v>1</v>
      </c>
      <c r="AG230" s="12">
        <v>480</v>
      </c>
      <c r="AH230" s="12">
        <v>1.43</v>
      </c>
      <c r="AI230" s="19">
        <f t="shared" si="69"/>
        <v>3.59129032258064</v>
      </c>
      <c r="AJ230" s="20">
        <v>0</v>
      </c>
      <c r="AK230" s="12">
        <v>0.82</v>
      </c>
      <c r="AL230" s="12">
        <v>1.72</v>
      </c>
      <c r="AM230" s="9">
        <f t="shared" si="70"/>
        <v>2.4104</v>
      </c>
      <c r="AN230" s="10">
        <v>1.225</v>
      </c>
      <c r="AO230" s="20">
        <v>1</v>
      </c>
      <c r="AP230" s="22">
        <f t="shared" si="71"/>
        <v>0</v>
      </c>
    </row>
    <row r="231" s="1" customFormat="1" customHeight="1" spans="6:42">
      <c r="F231" s="12">
        <v>35140</v>
      </c>
      <c r="G231" s="12">
        <v>0</v>
      </c>
      <c r="H231" s="13">
        <v>1.35</v>
      </c>
      <c r="I231" s="14">
        <v>1</v>
      </c>
      <c r="J231" s="15">
        <f t="shared" si="64"/>
        <v>0</v>
      </c>
      <c r="K231" s="12">
        <v>1</v>
      </c>
      <c r="L231" s="12">
        <v>380</v>
      </c>
      <c r="M231" s="12">
        <v>1.43</v>
      </c>
      <c r="N231" s="19">
        <f t="shared" si="65"/>
        <v>3.38798319327731</v>
      </c>
      <c r="O231" s="20">
        <v>0</v>
      </c>
      <c r="P231" s="12">
        <v>0.82</v>
      </c>
      <c r="Q231" s="12">
        <v>1.72</v>
      </c>
      <c r="R231" s="9">
        <f t="shared" si="66"/>
        <v>2.4104</v>
      </c>
      <c r="S231" s="10">
        <v>1.225</v>
      </c>
      <c r="T231" s="20">
        <v>1</v>
      </c>
      <c r="U231" s="22">
        <f t="shared" si="67"/>
        <v>0</v>
      </c>
      <c r="AA231" s="12">
        <v>35140</v>
      </c>
      <c r="AB231" s="12">
        <v>0</v>
      </c>
      <c r="AC231" s="13">
        <v>1.35</v>
      </c>
      <c r="AD231" s="14">
        <v>1</v>
      </c>
      <c r="AE231" s="15">
        <f t="shared" si="68"/>
        <v>0</v>
      </c>
      <c r="AF231" s="12">
        <v>1</v>
      </c>
      <c r="AG231" s="12">
        <v>480</v>
      </c>
      <c r="AH231" s="12">
        <v>1.43</v>
      </c>
      <c r="AI231" s="19">
        <f t="shared" si="69"/>
        <v>3.59129032258064</v>
      </c>
      <c r="AJ231" s="20">
        <v>0</v>
      </c>
      <c r="AK231" s="12">
        <v>0.82</v>
      </c>
      <c r="AL231" s="12">
        <v>1.72</v>
      </c>
      <c r="AM231" s="9">
        <f t="shared" si="70"/>
        <v>2.4104</v>
      </c>
      <c r="AN231" s="10">
        <v>1.225</v>
      </c>
      <c r="AO231" s="20">
        <v>1</v>
      </c>
      <c r="AP231" s="22">
        <f t="shared" si="71"/>
        <v>0</v>
      </c>
    </row>
    <row r="232" s="1" customFormat="1" customHeight="1" spans="6:42">
      <c r="F232" s="12">
        <v>35140</v>
      </c>
      <c r="G232" s="12">
        <v>0</v>
      </c>
      <c r="H232" s="13">
        <v>1.35</v>
      </c>
      <c r="I232" s="14">
        <v>1</v>
      </c>
      <c r="J232" s="15">
        <f t="shared" si="64"/>
        <v>0</v>
      </c>
      <c r="K232" s="12">
        <v>1</v>
      </c>
      <c r="L232" s="12">
        <v>380</v>
      </c>
      <c r="M232" s="12">
        <v>1.43</v>
      </c>
      <c r="N232" s="19">
        <f t="shared" si="65"/>
        <v>3.38798319327731</v>
      </c>
      <c r="O232" s="20">
        <v>0</v>
      </c>
      <c r="P232" s="12">
        <v>0.82</v>
      </c>
      <c r="Q232" s="12">
        <v>1.72</v>
      </c>
      <c r="R232" s="9">
        <f t="shared" si="66"/>
        <v>2.4104</v>
      </c>
      <c r="S232" s="10">
        <v>1.225</v>
      </c>
      <c r="T232" s="20">
        <v>1</v>
      </c>
      <c r="U232" s="22">
        <f t="shared" si="67"/>
        <v>0</v>
      </c>
      <c r="AA232" s="12">
        <v>35140</v>
      </c>
      <c r="AB232" s="12">
        <v>0</v>
      </c>
      <c r="AC232" s="13">
        <v>1.35</v>
      </c>
      <c r="AD232" s="14">
        <v>1</v>
      </c>
      <c r="AE232" s="15">
        <f t="shared" si="68"/>
        <v>0</v>
      </c>
      <c r="AF232" s="12">
        <v>1</v>
      </c>
      <c r="AG232" s="12">
        <v>480</v>
      </c>
      <c r="AH232" s="12">
        <v>1.43</v>
      </c>
      <c r="AI232" s="19">
        <f t="shared" si="69"/>
        <v>3.59129032258064</v>
      </c>
      <c r="AJ232" s="20">
        <v>0</v>
      </c>
      <c r="AK232" s="12">
        <v>0.82</v>
      </c>
      <c r="AL232" s="12">
        <v>1.72</v>
      </c>
      <c r="AM232" s="9">
        <f t="shared" si="70"/>
        <v>2.4104</v>
      </c>
      <c r="AN232" s="10">
        <v>1.225</v>
      </c>
      <c r="AO232" s="20">
        <v>1</v>
      </c>
      <c r="AP232" s="22">
        <f t="shared" si="71"/>
        <v>0</v>
      </c>
    </row>
    <row r="233" s="1" customFormat="1" customHeight="1" spans="6:42">
      <c r="F233" s="12">
        <v>35140</v>
      </c>
      <c r="G233" s="12">
        <v>0</v>
      </c>
      <c r="H233" s="13">
        <v>1.35</v>
      </c>
      <c r="I233" s="14">
        <v>1</v>
      </c>
      <c r="J233" s="15">
        <f t="shared" si="64"/>
        <v>0</v>
      </c>
      <c r="K233" s="12">
        <v>1</v>
      </c>
      <c r="L233" s="12">
        <v>380</v>
      </c>
      <c r="M233" s="12">
        <v>1.43</v>
      </c>
      <c r="N233" s="19">
        <f t="shared" si="65"/>
        <v>3.38798319327731</v>
      </c>
      <c r="O233" s="20">
        <v>0</v>
      </c>
      <c r="P233" s="12">
        <v>0.82</v>
      </c>
      <c r="Q233" s="12">
        <v>1.72</v>
      </c>
      <c r="R233" s="9">
        <f t="shared" si="66"/>
        <v>2.4104</v>
      </c>
      <c r="S233" s="10">
        <v>1.225</v>
      </c>
      <c r="T233" s="20">
        <v>1</v>
      </c>
      <c r="U233" s="22">
        <f t="shared" si="67"/>
        <v>0</v>
      </c>
      <c r="AA233" s="12">
        <v>35140</v>
      </c>
      <c r="AB233" s="12">
        <v>0</v>
      </c>
      <c r="AC233" s="13">
        <v>1.35</v>
      </c>
      <c r="AD233" s="14">
        <v>1</v>
      </c>
      <c r="AE233" s="15">
        <f t="shared" si="68"/>
        <v>0</v>
      </c>
      <c r="AF233" s="12">
        <v>1</v>
      </c>
      <c r="AG233" s="12">
        <v>480</v>
      </c>
      <c r="AH233" s="12">
        <v>1.43</v>
      </c>
      <c r="AI233" s="19">
        <f t="shared" si="69"/>
        <v>3.59129032258064</v>
      </c>
      <c r="AJ233" s="20">
        <v>0</v>
      </c>
      <c r="AK233" s="12">
        <v>0.82</v>
      </c>
      <c r="AL233" s="12">
        <v>1.72</v>
      </c>
      <c r="AM233" s="9">
        <f t="shared" si="70"/>
        <v>2.4104</v>
      </c>
      <c r="AN233" s="10">
        <v>1.225</v>
      </c>
      <c r="AO233" s="20">
        <v>1</v>
      </c>
      <c r="AP233" s="22">
        <f t="shared" si="71"/>
        <v>0</v>
      </c>
    </row>
    <row r="234" s="1" customFormat="1" customHeight="1" spans="6:42">
      <c r="F234" s="28" t="s">
        <v>28</v>
      </c>
      <c r="G234" s="29"/>
      <c r="H234" s="29"/>
      <c r="I234" s="29"/>
      <c r="J234" s="29"/>
      <c r="K234" s="29"/>
      <c r="L234" s="29"/>
      <c r="M234" s="29"/>
      <c r="N234" s="30">
        <f>SUM(U209:U233)</f>
        <v>443011.989379866</v>
      </c>
      <c r="O234" s="30"/>
      <c r="P234" s="30"/>
      <c r="Q234" s="30"/>
      <c r="R234" s="30"/>
      <c r="S234" s="30"/>
      <c r="T234" s="30"/>
      <c r="U234" s="30"/>
      <c r="AA234" s="28" t="s">
        <v>28</v>
      </c>
      <c r="AB234" s="29"/>
      <c r="AC234" s="29"/>
      <c r="AD234" s="29"/>
      <c r="AE234" s="29"/>
      <c r="AF234" s="29"/>
      <c r="AG234" s="29"/>
      <c r="AH234" s="29"/>
      <c r="AI234" s="30">
        <f>SUM(AP209:AP233)</f>
        <v>453819.486324235</v>
      </c>
      <c r="AJ234" s="30"/>
      <c r="AK234" s="30"/>
      <c r="AL234" s="30"/>
      <c r="AM234" s="30"/>
      <c r="AN234" s="30"/>
      <c r="AO234" s="30"/>
      <c r="AP234" s="30"/>
    </row>
    <row r="235" s="1" customFormat="1" customHeight="1" spans="6:42">
      <c r="F235" s="29"/>
      <c r="G235" s="29"/>
      <c r="H235" s="29"/>
      <c r="I235" s="29"/>
      <c r="J235" s="29"/>
      <c r="K235" s="29"/>
      <c r="L235" s="29"/>
      <c r="M235" s="29"/>
      <c r="N235" s="30"/>
      <c r="O235" s="30"/>
      <c r="P235" s="30"/>
      <c r="Q235" s="30"/>
      <c r="R235" s="30"/>
      <c r="S235" s="30"/>
      <c r="T235" s="30"/>
      <c r="U235" s="30"/>
      <c r="AA235" s="29"/>
      <c r="AB235" s="29"/>
      <c r="AC235" s="29"/>
      <c r="AD235" s="29"/>
      <c r="AE235" s="29"/>
      <c r="AF235" s="29"/>
      <c r="AG235" s="29"/>
      <c r="AH235" s="29"/>
      <c r="AI235" s="30"/>
      <c r="AJ235" s="30"/>
      <c r="AK235" s="30"/>
      <c r="AL235" s="30"/>
      <c r="AM235" s="30"/>
      <c r="AN235" s="30"/>
      <c r="AO235" s="30"/>
      <c r="AP235" s="30"/>
    </row>
    <row r="236" s="1" customFormat="1" customHeight="1" spans="6:42"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="1" customFormat="1" customHeight="1" spans="6:42">
      <c r="F237" s="15" t="s">
        <v>3</v>
      </c>
      <c r="G237" s="15"/>
      <c r="H237" s="15"/>
      <c r="I237" s="15"/>
      <c r="J237" s="15"/>
      <c r="K237" s="9" t="s">
        <v>30</v>
      </c>
      <c r="L237" s="9"/>
      <c r="M237" s="9"/>
      <c r="N237" s="9"/>
      <c r="O237" s="10" t="s">
        <v>31</v>
      </c>
      <c r="P237" s="10"/>
      <c r="Q237" s="31" t="s">
        <v>9</v>
      </c>
      <c r="R237"/>
      <c r="S237"/>
      <c r="T237"/>
      <c r="U237"/>
      <c r="AA237" s="15" t="s">
        <v>3</v>
      </c>
      <c r="AB237" s="15"/>
      <c r="AC237" s="15"/>
      <c r="AD237" s="15"/>
      <c r="AE237" s="15"/>
      <c r="AF237" s="9" t="s">
        <v>30</v>
      </c>
      <c r="AG237" s="9"/>
      <c r="AH237" s="9"/>
      <c r="AI237" s="9"/>
      <c r="AJ237" s="10" t="s">
        <v>31</v>
      </c>
      <c r="AK237" s="10"/>
      <c r="AL237" s="31" t="s">
        <v>9</v>
      </c>
      <c r="AM237"/>
      <c r="AN237"/>
      <c r="AO237"/>
      <c r="AP237"/>
    </row>
    <row r="238" s="1" customFormat="1" customHeight="1" spans="6:42">
      <c r="F238" s="12" t="s">
        <v>32</v>
      </c>
      <c r="G238" s="12" t="s">
        <v>15</v>
      </c>
      <c r="H238" s="32" t="s">
        <v>33</v>
      </c>
      <c r="I238" s="33" t="s">
        <v>34</v>
      </c>
      <c r="J238" s="15" t="s">
        <v>3</v>
      </c>
      <c r="K238" s="12" t="s">
        <v>35</v>
      </c>
      <c r="L238" s="12" t="s">
        <v>22</v>
      </c>
      <c r="M238" s="12" t="s">
        <v>23</v>
      </c>
      <c r="N238" s="9" t="s">
        <v>36</v>
      </c>
      <c r="O238" s="12" t="s">
        <v>25</v>
      </c>
      <c r="P238" s="12" t="s">
        <v>37</v>
      </c>
      <c r="Q238" s="31"/>
      <c r="R238"/>
      <c r="S238"/>
      <c r="T238"/>
      <c r="U238"/>
      <c r="AA238" s="12" t="s">
        <v>32</v>
      </c>
      <c r="AB238" s="12" t="s">
        <v>15</v>
      </c>
      <c r="AC238" s="32" t="s">
        <v>33</v>
      </c>
      <c r="AD238" s="33" t="s">
        <v>34</v>
      </c>
      <c r="AE238" s="15" t="s">
        <v>3</v>
      </c>
      <c r="AF238" s="12" t="s">
        <v>35</v>
      </c>
      <c r="AG238" s="12" t="s">
        <v>22</v>
      </c>
      <c r="AH238" s="12" t="s">
        <v>23</v>
      </c>
      <c r="AI238" s="9" t="s">
        <v>36</v>
      </c>
      <c r="AJ238" s="12" t="s">
        <v>25</v>
      </c>
      <c r="AK238" s="12" t="s">
        <v>37</v>
      </c>
      <c r="AL238" s="31"/>
      <c r="AM238"/>
      <c r="AN238"/>
      <c r="AO238"/>
      <c r="AP238"/>
    </row>
    <row r="239" s="1" customFormat="1" customHeight="1" spans="6:42">
      <c r="F239" s="12">
        <v>1197</v>
      </c>
      <c r="G239" s="12">
        <v>1354</v>
      </c>
      <c r="H239" s="32">
        <v>0.444</v>
      </c>
      <c r="I239" s="33">
        <v>0.887</v>
      </c>
      <c r="J239" s="34">
        <f t="shared" ref="J239:J252" si="72">F239*H239+G239*I239</f>
        <v>1732.466</v>
      </c>
      <c r="K239" s="12">
        <v>1</v>
      </c>
      <c r="L239" s="12">
        <v>0.89</v>
      </c>
      <c r="M239" s="12">
        <v>3.21</v>
      </c>
      <c r="N239" s="35">
        <f t="shared" ref="N239:N252" si="73">1+L239*M239</f>
        <v>3.8569</v>
      </c>
      <c r="O239" s="12">
        <v>1.225</v>
      </c>
      <c r="P239" s="12">
        <v>0.5</v>
      </c>
      <c r="Q239" s="36">
        <f t="shared" ref="Q239:Q252" si="74">J239*K239*N239*O239*P239</f>
        <v>4092.6932206825</v>
      </c>
      <c r="R239"/>
      <c r="S239"/>
      <c r="T239"/>
      <c r="U239"/>
      <c r="AA239" s="12">
        <v>1197</v>
      </c>
      <c r="AB239" s="12">
        <v>1354</v>
      </c>
      <c r="AC239" s="32">
        <v>0.444</v>
      </c>
      <c r="AD239" s="33">
        <v>0.887</v>
      </c>
      <c r="AE239" s="34">
        <f t="shared" ref="AE239:AE252" si="75">AA239*AC239+AB239*AD239</f>
        <v>1732.466</v>
      </c>
      <c r="AF239" s="12">
        <v>1</v>
      </c>
      <c r="AG239" s="12">
        <v>0.89</v>
      </c>
      <c r="AH239" s="12">
        <v>3.21</v>
      </c>
      <c r="AI239" s="35">
        <f t="shared" ref="AI239:AI252" si="76">1+AG239*AH239</f>
        <v>3.8569</v>
      </c>
      <c r="AJ239" s="12">
        <v>1.225</v>
      </c>
      <c r="AK239" s="12">
        <v>0.5</v>
      </c>
      <c r="AL239" s="36">
        <f t="shared" ref="AL239:AL252" si="77">AE239*AF239*AI239*AJ239*AK239</f>
        <v>4092.6932206825</v>
      </c>
      <c r="AM239"/>
      <c r="AN239"/>
      <c r="AO239"/>
      <c r="AP239"/>
    </row>
    <row r="240" s="1" customFormat="1" customHeight="1" spans="6:42">
      <c r="F240" s="12">
        <v>1197</v>
      </c>
      <c r="G240" s="12">
        <v>1354</v>
      </c>
      <c r="H240" s="32">
        <v>0.577</v>
      </c>
      <c r="I240" s="33">
        <v>1.153</v>
      </c>
      <c r="J240" s="34">
        <f t="shared" si="72"/>
        <v>2251.831</v>
      </c>
      <c r="K240" s="12">
        <v>1</v>
      </c>
      <c r="L240" s="12">
        <v>0.89</v>
      </c>
      <c r="M240" s="12">
        <v>3.21</v>
      </c>
      <c r="N240" s="35">
        <f t="shared" si="73"/>
        <v>3.8569</v>
      </c>
      <c r="O240" s="12">
        <v>1.225</v>
      </c>
      <c r="P240" s="12">
        <v>0.5</v>
      </c>
      <c r="Q240" s="36">
        <f t="shared" si="74"/>
        <v>5319.61577763875</v>
      </c>
      <c r="R240"/>
      <c r="S240"/>
      <c r="T240"/>
      <c r="U240"/>
      <c r="AA240" s="12">
        <v>1197</v>
      </c>
      <c r="AB240" s="12">
        <v>1354</v>
      </c>
      <c r="AC240" s="32">
        <v>0.577</v>
      </c>
      <c r="AD240" s="33">
        <v>1.153</v>
      </c>
      <c r="AE240" s="34">
        <f t="shared" si="75"/>
        <v>2251.831</v>
      </c>
      <c r="AF240" s="12">
        <v>1</v>
      </c>
      <c r="AG240" s="12">
        <v>0.89</v>
      </c>
      <c r="AH240" s="12">
        <v>3.21</v>
      </c>
      <c r="AI240" s="35">
        <f t="shared" si="76"/>
        <v>3.8569</v>
      </c>
      <c r="AJ240" s="12">
        <v>1.225</v>
      </c>
      <c r="AK240" s="12">
        <v>0.5</v>
      </c>
      <c r="AL240" s="36">
        <f t="shared" si="77"/>
        <v>5319.61577763875</v>
      </c>
      <c r="AM240"/>
      <c r="AN240"/>
      <c r="AO240"/>
      <c r="AP240"/>
    </row>
    <row r="241" s="1" customFormat="1" customHeight="1" spans="6:42">
      <c r="F241" s="12">
        <v>1197</v>
      </c>
      <c r="G241" s="12">
        <v>1354</v>
      </c>
      <c r="H241" s="32">
        <v>0.444</v>
      </c>
      <c r="I241" s="33">
        <v>0.887</v>
      </c>
      <c r="J241" s="34">
        <f t="shared" si="72"/>
        <v>1732.466</v>
      </c>
      <c r="K241" s="12">
        <v>1</v>
      </c>
      <c r="L241" s="12">
        <v>0.89</v>
      </c>
      <c r="M241" s="12">
        <v>3.21</v>
      </c>
      <c r="N241" s="35">
        <f t="shared" si="73"/>
        <v>3.8569</v>
      </c>
      <c r="O241" s="12">
        <v>1.225</v>
      </c>
      <c r="P241" s="12">
        <v>0.5</v>
      </c>
      <c r="Q241" s="36">
        <f t="shared" si="74"/>
        <v>4092.6932206825</v>
      </c>
      <c r="R241"/>
      <c r="S241"/>
      <c r="T241"/>
      <c r="U241"/>
      <c r="AA241" s="12">
        <v>1197</v>
      </c>
      <c r="AB241" s="12">
        <v>1354</v>
      </c>
      <c r="AC241" s="32">
        <v>0.444</v>
      </c>
      <c r="AD241" s="33">
        <v>0.887</v>
      </c>
      <c r="AE241" s="34">
        <f t="shared" si="75"/>
        <v>1732.466</v>
      </c>
      <c r="AF241" s="12">
        <v>1</v>
      </c>
      <c r="AG241" s="12">
        <v>0.89</v>
      </c>
      <c r="AH241" s="12">
        <v>3.21</v>
      </c>
      <c r="AI241" s="35">
        <f t="shared" si="76"/>
        <v>3.8569</v>
      </c>
      <c r="AJ241" s="12">
        <v>1.225</v>
      </c>
      <c r="AK241" s="12">
        <v>0.5</v>
      </c>
      <c r="AL241" s="36">
        <f t="shared" si="77"/>
        <v>4092.6932206825</v>
      </c>
      <c r="AM241"/>
      <c r="AN241"/>
      <c r="AO241"/>
      <c r="AP241"/>
    </row>
    <row r="242" s="1" customFormat="1" customHeight="1" spans="6:42">
      <c r="F242" s="12">
        <v>1197</v>
      </c>
      <c r="G242" s="12">
        <v>1354</v>
      </c>
      <c r="H242" s="32">
        <v>0.577</v>
      </c>
      <c r="I242" s="33">
        <v>1.153</v>
      </c>
      <c r="J242" s="34">
        <f t="shared" si="72"/>
        <v>2251.831</v>
      </c>
      <c r="K242" s="12">
        <v>1</v>
      </c>
      <c r="L242" s="12">
        <v>0.89</v>
      </c>
      <c r="M242" s="12">
        <v>3.21</v>
      </c>
      <c r="N242" s="35">
        <f t="shared" si="73"/>
        <v>3.8569</v>
      </c>
      <c r="O242" s="12">
        <v>1.225</v>
      </c>
      <c r="P242" s="12">
        <v>0.5</v>
      </c>
      <c r="Q242" s="36">
        <f t="shared" si="74"/>
        <v>5319.61577763875</v>
      </c>
      <c r="R242"/>
      <c r="S242"/>
      <c r="T242"/>
      <c r="U242"/>
      <c r="AA242" s="12">
        <v>1197</v>
      </c>
      <c r="AB242" s="12">
        <v>1354</v>
      </c>
      <c r="AC242" s="32">
        <v>0.577</v>
      </c>
      <c r="AD242" s="33">
        <v>1.153</v>
      </c>
      <c r="AE242" s="34">
        <f t="shared" si="75"/>
        <v>2251.831</v>
      </c>
      <c r="AF242" s="12">
        <v>1</v>
      </c>
      <c r="AG242" s="12">
        <v>0.89</v>
      </c>
      <c r="AH242" s="12">
        <v>3.21</v>
      </c>
      <c r="AI242" s="35">
        <f t="shared" si="76"/>
        <v>3.8569</v>
      </c>
      <c r="AJ242" s="12">
        <v>1.225</v>
      </c>
      <c r="AK242" s="12">
        <v>0.5</v>
      </c>
      <c r="AL242" s="36">
        <f t="shared" si="77"/>
        <v>5319.61577763875</v>
      </c>
      <c r="AM242"/>
      <c r="AN242"/>
      <c r="AO242"/>
      <c r="AP242"/>
    </row>
    <row r="243" s="1" customFormat="1" customHeight="1" spans="6:42">
      <c r="F243" s="12">
        <v>1197</v>
      </c>
      <c r="G243" s="12">
        <v>1354</v>
      </c>
      <c r="H243" s="32">
        <v>0.444</v>
      </c>
      <c r="I243" s="33">
        <v>0.887</v>
      </c>
      <c r="J243" s="34">
        <f t="shared" si="72"/>
        <v>1732.466</v>
      </c>
      <c r="K243" s="12">
        <v>1</v>
      </c>
      <c r="L243" s="12">
        <v>0.89</v>
      </c>
      <c r="M243" s="12">
        <v>3.21</v>
      </c>
      <c r="N243" s="35">
        <f t="shared" si="73"/>
        <v>3.8569</v>
      </c>
      <c r="O243" s="12">
        <v>1.225</v>
      </c>
      <c r="P243" s="12">
        <v>0.5</v>
      </c>
      <c r="Q243" s="36">
        <f t="shared" si="74"/>
        <v>4092.6932206825</v>
      </c>
      <c r="R243"/>
      <c r="S243"/>
      <c r="T243"/>
      <c r="U243"/>
      <c r="AA243" s="12">
        <v>1197</v>
      </c>
      <c r="AB243" s="12">
        <v>1354</v>
      </c>
      <c r="AC243" s="32">
        <v>0.444</v>
      </c>
      <c r="AD243" s="33">
        <v>0.887</v>
      </c>
      <c r="AE243" s="34">
        <f t="shared" si="75"/>
        <v>1732.466</v>
      </c>
      <c r="AF243" s="12">
        <v>1</v>
      </c>
      <c r="AG243" s="12">
        <v>0.89</v>
      </c>
      <c r="AH243" s="12">
        <v>3.21</v>
      </c>
      <c r="AI243" s="35">
        <f t="shared" si="76"/>
        <v>3.8569</v>
      </c>
      <c r="AJ243" s="12">
        <v>1.225</v>
      </c>
      <c r="AK243" s="12">
        <v>0.5</v>
      </c>
      <c r="AL243" s="36">
        <f t="shared" si="77"/>
        <v>4092.6932206825</v>
      </c>
      <c r="AM243"/>
      <c r="AN243"/>
      <c r="AO243"/>
      <c r="AP243"/>
    </row>
    <row r="244" s="1" customFormat="1" customHeight="1" spans="6:42">
      <c r="F244" s="12">
        <v>1197</v>
      </c>
      <c r="G244" s="12">
        <v>1354</v>
      </c>
      <c r="H244" s="32">
        <v>0.577</v>
      </c>
      <c r="I244" s="33">
        <v>1.153</v>
      </c>
      <c r="J244" s="34">
        <f t="shared" si="72"/>
        <v>2251.831</v>
      </c>
      <c r="K244" s="12">
        <v>1</v>
      </c>
      <c r="L244" s="12">
        <v>0.89</v>
      </c>
      <c r="M244" s="12">
        <v>3.21</v>
      </c>
      <c r="N244" s="35">
        <f t="shared" si="73"/>
        <v>3.8569</v>
      </c>
      <c r="O244" s="12">
        <v>1.225</v>
      </c>
      <c r="P244" s="12">
        <v>0.5</v>
      </c>
      <c r="Q244" s="36">
        <f t="shared" si="74"/>
        <v>5319.61577763875</v>
      </c>
      <c r="R244"/>
      <c r="S244"/>
      <c r="T244"/>
      <c r="U244"/>
      <c r="AA244" s="12">
        <v>1197</v>
      </c>
      <c r="AB244" s="12">
        <v>1354</v>
      </c>
      <c r="AC244" s="32">
        <v>0.577</v>
      </c>
      <c r="AD244" s="33">
        <v>1.153</v>
      </c>
      <c r="AE244" s="34">
        <f t="shared" si="75"/>
        <v>2251.831</v>
      </c>
      <c r="AF244" s="12">
        <v>1</v>
      </c>
      <c r="AG244" s="12">
        <v>0.89</v>
      </c>
      <c r="AH244" s="12">
        <v>3.21</v>
      </c>
      <c r="AI244" s="35">
        <f t="shared" si="76"/>
        <v>3.8569</v>
      </c>
      <c r="AJ244" s="12">
        <v>1.225</v>
      </c>
      <c r="AK244" s="12">
        <v>0.5</v>
      </c>
      <c r="AL244" s="36">
        <f t="shared" si="77"/>
        <v>5319.61577763875</v>
      </c>
      <c r="AM244"/>
      <c r="AN244"/>
      <c r="AO244"/>
      <c r="AP244"/>
    </row>
    <row r="245" s="1" customFormat="1" customHeight="1" spans="6:42">
      <c r="F245" s="12">
        <v>1197</v>
      </c>
      <c r="G245" s="12">
        <v>1354</v>
      </c>
      <c r="H245" s="32">
        <v>0.444</v>
      </c>
      <c r="I245" s="33">
        <v>0.887</v>
      </c>
      <c r="J245" s="34">
        <f t="shared" si="72"/>
        <v>1732.466</v>
      </c>
      <c r="K245" s="12">
        <v>1</v>
      </c>
      <c r="L245" s="12">
        <v>0.89</v>
      </c>
      <c r="M245" s="12">
        <v>3.21</v>
      </c>
      <c r="N245" s="35">
        <f t="shared" si="73"/>
        <v>3.8569</v>
      </c>
      <c r="O245" s="12">
        <v>1.225</v>
      </c>
      <c r="P245" s="12">
        <v>0.5</v>
      </c>
      <c r="Q245" s="36">
        <f t="shared" si="74"/>
        <v>4092.6932206825</v>
      </c>
      <c r="R245"/>
      <c r="S245"/>
      <c r="T245"/>
      <c r="U245"/>
      <c r="AA245" s="12">
        <v>1197</v>
      </c>
      <c r="AB245" s="12">
        <v>1354</v>
      </c>
      <c r="AC245" s="32">
        <v>0.444</v>
      </c>
      <c r="AD245" s="33">
        <v>0.887</v>
      </c>
      <c r="AE245" s="34">
        <f t="shared" si="75"/>
        <v>1732.466</v>
      </c>
      <c r="AF245" s="12">
        <v>1</v>
      </c>
      <c r="AG245" s="12">
        <v>0.89</v>
      </c>
      <c r="AH245" s="12">
        <v>3.21</v>
      </c>
      <c r="AI245" s="35">
        <f t="shared" si="76"/>
        <v>3.8569</v>
      </c>
      <c r="AJ245" s="12">
        <v>1.225</v>
      </c>
      <c r="AK245" s="12">
        <v>0.5</v>
      </c>
      <c r="AL245" s="36">
        <f t="shared" si="77"/>
        <v>4092.6932206825</v>
      </c>
      <c r="AM245"/>
      <c r="AN245"/>
      <c r="AO245"/>
      <c r="AP245"/>
    </row>
    <row r="246" s="1" customFormat="1" customHeight="1" spans="6:42">
      <c r="F246" s="12">
        <v>1197</v>
      </c>
      <c r="G246" s="12">
        <v>1354</v>
      </c>
      <c r="H246" s="32">
        <v>0.577</v>
      </c>
      <c r="I246" s="33">
        <v>1.153</v>
      </c>
      <c r="J246" s="34">
        <f t="shared" si="72"/>
        <v>2251.831</v>
      </c>
      <c r="K246" s="12">
        <v>1</v>
      </c>
      <c r="L246" s="12">
        <v>0.89</v>
      </c>
      <c r="M246" s="12">
        <v>3.21</v>
      </c>
      <c r="N246" s="35">
        <f t="shared" si="73"/>
        <v>3.8569</v>
      </c>
      <c r="O246" s="12">
        <v>1.225</v>
      </c>
      <c r="P246" s="12">
        <v>0.5</v>
      </c>
      <c r="Q246" s="36">
        <f t="shared" si="74"/>
        <v>5319.61577763875</v>
      </c>
      <c r="R246"/>
      <c r="S246"/>
      <c r="T246"/>
      <c r="U246"/>
      <c r="AA246" s="12">
        <v>1197</v>
      </c>
      <c r="AB246" s="12">
        <v>1354</v>
      </c>
      <c r="AC246" s="32">
        <v>0.577</v>
      </c>
      <c r="AD246" s="33">
        <v>1.153</v>
      </c>
      <c r="AE246" s="34">
        <f t="shared" si="75"/>
        <v>2251.831</v>
      </c>
      <c r="AF246" s="12">
        <v>1</v>
      </c>
      <c r="AG246" s="12">
        <v>0.89</v>
      </c>
      <c r="AH246" s="12">
        <v>3.21</v>
      </c>
      <c r="AI246" s="35">
        <f t="shared" si="76"/>
        <v>3.8569</v>
      </c>
      <c r="AJ246" s="12">
        <v>1.225</v>
      </c>
      <c r="AK246" s="12">
        <v>0.5</v>
      </c>
      <c r="AL246" s="36">
        <f t="shared" si="77"/>
        <v>5319.61577763875</v>
      </c>
      <c r="AM246"/>
      <c r="AN246"/>
      <c r="AO246"/>
      <c r="AP246"/>
    </row>
    <row r="247" s="1" customFormat="1" customHeight="1" spans="6:42">
      <c r="F247" s="12">
        <v>1197</v>
      </c>
      <c r="G247" s="12">
        <v>1354</v>
      </c>
      <c r="H247" s="32">
        <v>0.444</v>
      </c>
      <c r="I247" s="33">
        <v>0.887</v>
      </c>
      <c r="J247" s="34">
        <f t="shared" si="72"/>
        <v>1732.466</v>
      </c>
      <c r="K247" s="12">
        <v>1</v>
      </c>
      <c r="L247" s="12">
        <v>0.89</v>
      </c>
      <c r="M247" s="12">
        <v>3.21</v>
      </c>
      <c r="N247" s="35">
        <f t="shared" si="73"/>
        <v>3.8569</v>
      </c>
      <c r="O247" s="12">
        <v>1.225</v>
      </c>
      <c r="P247" s="12">
        <v>0.5</v>
      </c>
      <c r="Q247" s="36">
        <f t="shared" si="74"/>
        <v>4092.6932206825</v>
      </c>
      <c r="R247"/>
      <c r="S247"/>
      <c r="T247"/>
      <c r="U247"/>
      <c r="AA247" s="12">
        <v>1197</v>
      </c>
      <c r="AB247" s="12">
        <v>1354</v>
      </c>
      <c r="AC247" s="32">
        <v>0.444</v>
      </c>
      <c r="AD247" s="33">
        <v>0.887</v>
      </c>
      <c r="AE247" s="34">
        <f t="shared" si="75"/>
        <v>1732.466</v>
      </c>
      <c r="AF247" s="12">
        <v>1</v>
      </c>
      <c r="AG247" s="12">
        <v>0.89</v>
      </c>
      <c r="AH247" s="12">
        <v>3.21</v>
      </c>
      <c r="AI247" s="35">
        <f t="shared" si="76"/>
        <v>3.8569</v>
      </c>
      <c r="AJ247" s="12">
        <v>1.225</v>
      </c>
      <c r="AK247" s="12">
        <v>0.5</v>
      </c>
      <c r="AL247" s="36">
        <f t="shared" si="77"/>
        <v>4092.6932206825</v>
      </c>
      <c r="AM247"/>
      <c r="AN247"/>
      <c r="AO247"/>
      <c r="AP247"/>
    </row>
    <row r="248" s="1" customFormat="1" customHeight="1" spans="6:42">
      <c r="F248" s="12">
        <v>1197</v>
      </c>
      <c r="G248" s="12">
        <v>1354</v>
      </c>
      <c r="H248" s="32">
        <v>0.577</v>
      </c>
      <c r="I248" s="33">
        <v>1.153</v>
      </c>
      <c r="J248" s="34">
        <f t="shared" si="72"/>
        <v>2251.831</v>
      </c>
      <c r="K248" s="12">
        <v>1</v>
      </c>
      <c r="L248" s="12">
        <v>0.89</v>
      </c>
      <c r="M248" s="12">
        <v>3.21</v>
      </c>
      <c r="N248" s="35">
        <f t="shared" si="73"/>
        <v>3.8569</v>
      </c>
      <c r="O248" s="12">
        <v>1.225</v>
      </c>
      <c r="P248" s="12">
        <v>0.5</v>
      </c>
      <c r="Q248" s="36">
        <f t="shared" si="74"/>
        <v>5319.61577763875</v>
      </c>
      <c r="R248"/>
      <c r="S248"/>
      <c r="T248"/>
      <c r="U248"/>
      <c r="AA248" s="12">
        <v>1197</v>
      </c>
      <c r="AB248" s="12">
        <v>1354</v>
      </c>
      <c r="AC248" s="32">
        <v>0.577</v>
      </c>
      <c r="AD248" s="33">
        <v>1.153</v>
      </c>
      <c r="AE248" s="34">
        <f t="shared" si="75"/>
        <v>2251.831</v>
      </c>
      <c r="AF248" s="12">
        <v>1</v>
      </c>
      <c r="AG248" s="12">
        <v>0.89</v>
      </c>
      <c r="AH248" s="12">
        <v>3.21</v>
      </c>
      <c r="AI248" s="35">
        <f t="shared" si="76"/>
        <v>3.8569</v>
      </c>
      <c r="AJ248" s="12">
        <v>1.225</v>
      </c>
      <c r="AK248" s="12">
        <v>0.5</v>
      </c>
      <c r="AL248" s="36">
        <f t="shared" si="77"/>
        <v>5319.61577763875</v>
      </c>
      <c r="AM248"/>
      <c r="AN248"/>
      <c r="AO248"/>
      <c r="AP248"/>
    </row>
    <row r="249" s="1" customFormat="1" customHeight="1" spans="6:42">
      <c r="F249" s="12">
        <v>1197</v>
      </c>
      <c r="G249" s="12">
        <v>1354</v>
      </c>
      <c r="H249" s="32">
        <v>0.444</v>
      </c>
      <c r="I249" s="33">
        <v>0.887</v>
      </c>
      <c r="J249" s="34">
        <f t="shared" si="72"/>
        <v>1732.466</v>
      </c>
      <c r="K249" s="12">
        <v>1</v>
      </c>
      <c r="L249" s="12">
        <v>0.89</v>
      </c>
      <c r="M249" s="12">
        <v>3.21</v>
      </c>
      <c r="N249" s="35">
        <f t="shared" si="73"/>
        <v>3.8569</v>
      </c>
      <c r="O249" s="12">
        <v>1.225</v>
      </c>
      <c r="P249" s="12">
        <v>0.5</v>
      </c>
      <c r="Q249" s="36">
        <f t="shared" si="74"/>
        <v>4092.6932206825</v>
      </c>
      <c r="R249"/>
      <c r="S249"/>
      <c r="T249"/>
      <c r="U249"/>
      <c r="AA249" s="12">
        <v>1197</v>
      </c>
      <c r="AB249" s="12">
        <v>1354</v>
      </c>
      <c r="AC249" s="32">
        <v>0.444</v>
      </c>
      <c r="AD249" s="33">
        <v>0.887</v>
      </c>
      <c r="AE249" s="34">
        <f t="shared" si="75"/>
        <v>1732.466</v>
      </c>
      <c r="AF249" s="12">
        <v>1</v>
      </c>
      <c r="AG249" s="12">
        <v>0.89</v>
      </c>
      <c r="AH249" s="12">
        <v>3.21</v>
      </c>
      <c r="AI249" s="35">
        <f t="shared" si="76"/>
        <v>3.8569</v>
      </c>
      <c r="AJ249" s="12">
        <v>1.225</v>
      </c>
      <c r="AK249" s="12">
        <v>0.5</v>
      </c>
      <c r="AL249" s="36">
        <f t="shared" si="77"/>
        <v>4092.6932206825</v>
      </c>
      <c r="AM249"/>
      <c r="AN249"/>
      <c r="AO249"/>
      <c r="AP249"/>
    </row>
    <row r="250" s="1" customFormat="1" customHeight="1" spans="6:42">
      <c r="F250" s="12">
        <v>1197</v>
      </c>
      <c r="G250" s="12">
        <v>1354</v>
      </c>
      <c r="H250" s="32">
        <v>0.577</v>
      </c>
      <c r="I250" s="33">
        <v>1.153</v>
      </c>
      <c r="J250" s="34">
        <f t="shared" si="72"/>
        <v>2251.831</v>
      </c>
      <c r="K250" s="12">
        <v>1</v>
      </c>
      <c r="L250" s="12">
        <v>0.89</v>
      </c>
      <c r="M250" s="12">
        <v>3.21</v>
      </c>
      <c r="N250" s="35">
        <f t="shared" si="73"/>
        <v>3.8569</v>
      </c>
      <c r="O250" s="12">
        <v>1.225</v>
      </c>
      <c r="P250" s="12">
        <v>0.5</v>
      </c>
      <c r="Q250" s="36">
        <f t="shared" si="74"/>
        <v>5319.61577763875</v>
      </c>
      <c r="R250"/>
      <c r="S250"/>
      <c r="T250"/>
      <c r="U250"/>
      <c r="AA250" s="12">
        <v>1197</v>
      </c>
      <c r="AB250" s="12">
        <v>1354</v>
      </c>
      <c r="AC250" s="32">
        <v>0.577</v>
      </c>
      <c r="AD250" s="33">
        <v>1.153</v>
      </c>
      <c r="AE250" s="34">
        <f t="shared" si="75"/>
        <v>2251.831</v>
      </c>
      <c r="AF250" s="12">
        <v>1</v>
      </c>
      <c r="AG250" s="12">
        <v>0.89</v>
      </c>
      <c r="AH250" s="12">
        <v>3.21</v>
      </c>
      <c r="AI250" s="35">
        <f t="shared" si="76"/>
        <v>3.8569</v>
      </c>
      <c r="AJ250" s="12">
        <v>1.225</v>
      </c>
      <c r="AK250" s="12">
        <v>0.5</v>
      </c>
      <c r="AL250" s="36">
        <f t="shared" si="77"/>
        <v>5319.61577763875</v>
      </c>
      <c r="AM250"/>
      <c r="AN250"/>
      <c r="AO250"/>
      <c r="AP250"/>
    </row>
    <row r="251" s="1" customFormat="1" customHeight="1" spans="6:42">
      <c r="F251" s="12">
        <v>1197</v>
      </c>
      <c r="G251" s="12">
        <v>1354</v>
      </c>
      <c r="H251" s="32">
        <v>4.04</v>
      </c>
      <c r="I251" s="33">
        <v>8.09</v>
      </c>
      <c r="J251" s="34">
        <f t="shared" si="72"/>
        <v>15789.74</v>
      </c>
      <c r="K251" s="12">
        <v>2.2</v>
      </c>
      <c r="L251" s="12">
        <v>0.89</v>
      </c>
      <c r="M251" s="12">
        <v>3.21</v>
      </c>
      <c r="N251" s="35">
        <f t="shared" si="73"/>
        <v>3.8569</v>
      </c>
      <c r="O251" s="12">
        <v>1.225</v>
      </c>
      <c r="P251" s="12">
        <v>0.5</v>
      </c>
      <c r="Q251" s="36">
        <f t="shared" si="74"/>
        <v>82062.006457585</v>
      </c>
      <c r="R251"/>
      <c r="S251"/>
      <c r="T251"/>
      <c r="U251"/>
      <c r="AA251" s="12">
        <v>1197</v>
      </c>
      <c r="AB251" s="12">
        <v>1354</v>
      </c>
      <c r="AC251" s="32">
        <v>4.04</v>
      </c>
      <c r="AD251" s="33">
        <v>8.09</v>
      </c>
      <c r="AE251" s="34">
        <f t="shared" si="75"/>
        <v>15789.74</v>
      </c>
      <c r="AF251" s="12">
        <v>2.2</v>
      </c>
      <c r="AG251" s="12">
        <v>0.89</v>
      </c>
      <c r="AH251" s="12">
        <v>3.21</v>
      </c>
      <c r="AI251" s="35">
        <f t="shared" si="76"/>
        <v>3.8569</v>
      </c>
      <c r="AJ251" s="12">
        <v>1.225</v>
      </c>
      <c r="AK251" s="12">
        <v>0.5</v>
      </c>
      <c r="AL251" s="36">
        <f t="shared" si="77"/>
        <v>82062.006457585</v>
      </c>
      <c r="AM251"/>
      <c r="AN251"/>
      <c r="AO251"/>
      <c r="AP251"/>
    </row>
    <row r="252" s="1" customFormat="1" customHeight="1" spans="6:42">
      <c r="F252" s="12">
        <v>1197</v>
      </c>
      <c r="G252" s="12">
        <v>1354</v>
      </c>
      <c r="H252" s="32">
        <v>6.07</v>
      </c>
      <c r="I252" s="33">
        <v>12.13</v>
      </c>
      <c r="J252" s="34">
        <f t="shared" si="72"/>
        <v>23689.81</v>
      </c>
      <c r="K252" s="12">
        <v>2.2</v>
      </c>
      <c r="L252" s="12">
        <v>0.89</v>
      </c>
      <c r="M252" s="12">
        <v>3.21</v>
      </c>
      <c r="N252" s="35">
        <f t="shared" si="73"/>
        <v>3.8569</v>
      </c>
      <c r="O252" s="12">
        <v>1.225</v>
      </c>
      <c r="P252" s="12">
        <v>0.5</v>
      </c>
      <c r="Q252" s="36">
        <f t="shared" si="74"/>
        <v>123120.034984678</v>
      </c>
      <c r="R252"/>
      <c r="S252"/>
      <c r="T252"/>
      <c r="U252"/>
      <c r="AA252" s="12">
        <v>1197</v>
      </c>
      <c r="AB252" s="12">
        <v>1354</v>
      </c>
      <c r="AC252" s="32">
        <v>6.07</v>
      </c>
      <c r="AD252" s="33">
        <v>12.13</v>
      </c>
      <c r="AE252" s="34">
        <f t="shared" si="75"/>
        <v>23689.81</v>
      </c>
      <c r="AF252" s="12">
        <v>2.2</v>
      </c>
      <c r="AG252" s="12">
        <v>0.89</v>
      </c>
      <c r="AH252" s="12">
        <v>3.21</v>
      </c>
      <c r="AI252" s="35">
        <f t="shared" si="76"/>
        <v>3.8569</v>
      </c>
      <c r="AJ252" s="12">
        <v>1.225</v>
      </c>
      <c r="AK252" s="12">
        <v>0.5</v>
      </c>
      <c r="AL252" s="36">
        <f t="shared" si="77"/>
        <v>123120.034984678</v>
      </c>
      <c r="AM252"/>
      <c r="AN252"/>
      <c r="AO252"/>
      <c r="AP252"/>
    </row>
    <row r="253" s="1" customFormat="1" customHeight="1" spans="6:42">
      <c r="F253" s="37" t="s">
        <v>38</v>
      </c>
      <c r="G253" s="37"/>
      <c r="H253" s="37"/>
      <c r="I253" s="37"/>
      <c r="J253" s="37"/>
      <c r="K253" s="38">
        <f>SUM(Q239:Q252)</f>
        <v>261655.89543219</v>
      </c>
      <c r="L253" s="38"/>
      <c r="M253" s="38"/>
      <c r="N253" s="38"/>
      <c r="O253" s="38"/>
      <c r="P253" s="38"/>
      <c r="Q253" s="38"/>
      <c r="R253"/>
      <c r="S253"/>
      <c r="T253"/>
      <c r="U253"/>
      <c r="AA253" s="37" t="s">
        <v>38</v>
      </c>
      <c r="AB253" s="37"/>
      <c r="AC253" s="37"/>
      <c r="AD253" s="37"/>
      <c r="AE253" s="37"/>
      <c r="AF253" s="38">
        <f>SUM(AL239:AL252)</f>
        <v>261655.89543219</v>
      </c>
      <c r="AG253" s="38"/>
      <c r="AH253" s="38"/>
      <c r="AI253" s="38"/>
      <c r="AJ253" s="38"/>
      <c r="AK253" s="38"/>
      <c r="AL253" s="38"/>
      <c r="AM253"/>
      <c r="AN253"/>
      <c r="AO253"/>
      <c r="AP253"/>
    </row>
    <row r="254" s="1" customFormat="1" customHeight="1" spans="6:42">
      <c r="F254" s="37"/>
      <c r="G254" s="37"/>
      <c r="H254" s="37"/>
      <c r="I254" s="37"/>
      <c r="J254" s="37"/>
      <c r="K254" s="38"/>
      <c r="L254" s="38"/>
      <c r="M254" s="38"/>
      <c r="N254" s="38"/>
      <c r="O254" s="38"/>
      <c r="P254" s="38"/>
      <c r="Q254" s="38"/>
      <c r="R254"/>
      <c r="S254"/>
      <c r="T254"/>
      <c r="U254"/>
      <c r="AA254" s="37"/>
      <c r="AB254" s="37"/>
      <c r="AC254" s="37"/>
      <c r="AD254" s="37"/>
      <c r="AE254" s="37"/>
      <c r="AF254" s="38"/>
      <c r="AG254" s="38"/>
      <c r="AH254" s="38"/>
      <c r="AI254" s="38"/>
      <c r="AJ254" s="38"/>
      <c r="AK254" s="38"/>
      <c r="AL254" s="38"/>
      <c r="AM254"/>
      <c r="AN254"/>
      <c r="AO254"/>
      <c r="AP254"/>
    </row>
    <row r="255" s="1" customFormat="1" customHeight="1" spans="6:42">
      <c r="F255" s="37"/>
      <c r="G255" s="37"/>
      <c r="H255" s="37"/>
      <c r="I255" s="37"/>
      <c r="J255" s="37"/>
      <c r="K255" s="38"/>
      <c r="L255" s="38"/>
      <c r="M255" s="38"/>
      <c r="N255" s="38"/>
      <c r="O255" s="38"/>
      <c r="P255" s="38"/>
      <c r="Q255" s="38"/>
      <c r="R255"/>
      <c r="S255"/>
      <c r="T255"/>
      <c r="U255"/>
      <c r="AA255" s="37"/>
      <c r="AB255" s="37"/>
      <c r="AC255" s="37"/>
      <c r="AD255" s="37"/>
      <c r="AE255" s="37"/>
      <c r="AF255" s="38"/>
      <c r="AG255" s="38"/>
      <c r="AH255" s="38"/>
      <c r="AI255" s="38"/>
      <c r="AJ255" s="38"/>
      <c r="AK255" s="38"/>
      <c r="AL255" s="38"/>
      <c r="AM255"/>
      <c r="AN255"/>
      <c r="AO255"/>
      <c r="AP255"/>
    </row>
    <row r="256" s="1" customFormat="1" customHeight="1" spans="6:42">
      <c r="F256" s="39" t="s">
        <v>13</v>
      </c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/>
      <c r="S256"/>
      <c r="T256"/>
      <c r="U256"/>
      <c r="AA256" s="39" t="s">
        <v>13</v>
      </c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/>
      <c r="AN256"/>
      <c r="AO256"/>
      <c r="AP256"/>
    </row>
    <row r="257" s="1" customFormat="1" customHeight="1" spans="6:42">
      <c r="F257" s="15" t="s">
        <v>3</v>
      </c>
      <c r="G257" s="15"/>
      <c r="H257" s="15"/>
      <c r="I257" s="15"/>
      <c r="J257" s="15"/>
      <c r="K257" s="9" t="s">
        <v>30</v>
      </c>
      <c r="L257" s="9"/>
      <c r="M257" s="9"/>
      <c r="N257" s="9"/>
      <c r="O257" s="10" t="s">
        <v>31</v>
      </c>
      <c r="P257" s="10"/>
      <c r="Q257" s="40" t="s">
        <v>9</v>
      </c>
      <c r="R257"/>
      <c r="S257"/>
      <c r="T257"/>
      <c r="U257"/>
      <c r="AA257" s="15" t="s">
        <v>3</v>
      </c>
      <c r="AB257" s="15"/>
      <c r="AC257" s="15"/>
      <c r="AD257" s="15"/>
      <c r="AE257" s="15"/>
      <c r="AF257" s="9" t="s">
        <v>30</v>
      </c>
      <c r="AG257" s="9"/>
      <c r="AH257" s="9"/>
      <c r="AI257" s="9"/>
      <c r="AJ257" s="10" t="s">
        <v>31</v>
      </c>
      <c r="AK257" s="10"/>
      <c r="AL257" s="40" t="s">
        <v>9</v>
      </c>
      <c r="AM257"/>
      <c r="AN257"/>
      <c r="AO257"/>
      <c r="AP257"/>
    </row>
    <row r="258" s="1" customFormat="1" customHeight="1" spans="6:42">
      <c r="F258" s="15" t="s">
        <v>39</v>
      </c>
      <c r="G258" s="15" t="s">
        <v>40</v>
      </c>
      <c r="H258" s="15" t="s">
        <v>41</v>
      </c>
      <c r="I258" s="15" t="s">
        <v>42</v>
      </c>
      <c r="J258" s="15" t="s">
        <v>3</v>
      </c>
      <c r="K258" s="9" t="s">
        <v>35</v>
      </c>
      <c r="L258" s="9" t="s">
        <v>22</v>
      </c>
      <c r="M258" s="9" t="s">
        <v>23</v>
      </c>
      <c r="N258" s="35" t="s">
        <v>24</v>
      </c>
      <c r="O258" s="10" t="s">
        <v>43</v>
      </c>
      <c r="P258" s="10" t="s">
        <v>44</v>
      </c>
      <c r="Q258" s="40"/>
      <c r="R258"/>
      <c r="S258"/>
      <c r="T258"/>
      <c r="U258"/>
      <c r="AA258" s="15" t="s">
        <v>39</v>
      </c>
      <c r="AB258" s="15" t="s">
        <v>40</v>
      </c>
      <c r="AC258" s="15" t="s">
        <v>41</v>
      </c>
      <c r="AD258" s="15" t="s">
        <v>42</v>
      </c>
      <c r="AE258" s="15" t="s">
        <v>3</v>
      </c>
      <c r="AF258" s="9" t="s">
        <v>35</v>
      </c>
      <c r="AG258" s="9" t="s">
        <v>22</v>
      </c>
      <c r="AH258" s="9" t="s">
        <v>23</v>
      </c>
      <c r="AI258" s="35" t="s">
        <v>24</v>
      </c>
      <c r="AJ258" s="10" t="s">
        <v>43</v>
      </c>
      <c r="AK258" s="10" t="s">
        <v>44</v>
      </c>
      <c r="AL258" s="40"/>
      <c r="AM258"/>
      <c r="AN258"/>
      <c r="AO258"/>
      <c r="AP258"/>
    </row>
    <row r="259" s="1" customFormat="1" customHeight="1" spans="6:42">
      <c r="F259" s="12">
        <v>35140</v>
      </c>
      <c r="G259" s="13">
        <v>0.168</v>
      </c>
      <c r="H259" s="12">
        <v>1</v>
      </c>
      <c r="I259" s="12">
        <v>0</v>
      </c>
      <c r="J259" s="15">
        <f t="shared" ref="J259:J268" si="78">F259*G259*H259+I259</f>
        <v>5903.52</v>
      </c>
      <c r="K259" s="12">
        <v>1</v>
      </c>
      <c r="L259" s="12">
        <v>0.82</v>
      </c>
      <c r="M259" s="12">
        <v>1.72</v>
      </c>
      <c r="N259" s="35">
        <f t="shared" ref="N259:N268" si="79">L259*M259+1</f>
        <v>2.4104</v>
      </c>
      <c r="O259" s="12">
        <v>0.9</v>
      </c>
      <c r="P259" s="10">
        <v>0.5</v>
      </c>
      <c r="Q259" s="41">
        <f t="shared" ref="Q259:Q268" si="80">J259*K259*N259*O259*P259</f>
        <v>6403.4300736</v>
      </c>
      <c r="R259"/>
      <c r="S259"/>
      <c r="T259"/>
      <c r="U259"/>
      <c r="AA259" s="12">
        <v>35140</v>
      </c>
      <c r="AB259" s="13">
        <v>0.168</v>
      </c>
      <c r="AC259" s="12">
        <v>1</v>
      </c>
      <c r="AD259" s="12">
        <v>0</v>
      </c>
      <c r="AE259" s="15">
        <f t="shared" ref="AE259:AE268" si="81">AA259*AB259*AC259+AD259</f>
        <v>5903.52</v>
      </c>
      <c r="AF259" s="12">
        <v>1</v>
      </c>
      <c r="AG259" s="12">
        <v>0.82</v>
      </c>
      <c r="AH259" s="12">
        <v>1.72</v>
      </c>
      <c r="AI259" s="35">
        <f t="shared" ref="AI259:AI268" si="82">AG259*AH259+1</f>
        <v>2.4104</v>
      </c>
      <c r="AJ259" s="12">
        <v>0.9</v>
      </c>
      <c r="AK259" s="10">
        <v>0.5</v>
      </c>
      <c r="AL259" s="41">
        <f t="shared" ref="AL259:AL268" si="83">AE259*AF259*AI259*AJ259*AK259</f>
        <v>6403.4300736</v>
      </c>
      <c r="AM259"/>
      <c r="AN259"/>
      <c r="AO259"/>
      <c r="AP259"/>
    </row>
    <row r="260" s="1" customFormat="1" customHeight="1" spans="6:42">
      <c r="F260" s="12">
        <v>35140</v>
      </c>
      <c r="G260" s="13">
        <v>0.168</v>
      </c>
      <c r="H260" s="12">
        <v>1</v>
      </c>
      <c r="I260" s="12">
        <v>0</v>
      </c>
      <c r="J260" s="15">
        <f t="shared" si="78"/>
        <v>5903.52</v>
      </c>
      <c r="K260" s="12">
        <v>1</v>
      </c>
      <c r="L260" s="12">
        <v>0.82</v>
      </c>
      <c r="M260" s="12">
        <v>1.72</v>
      </c>
      <c r="N260" s="35">
        <f t="shared" si="79"/>
        <v>2.4104</v>
      </c>
      <c r="O260" s="12">
        <v>0.9</v>
      </c>
      <c r="P260" s="10">
        <v>0.5</v>
      </c>
      <c r="Q260" s="41">
        <f t="shared" si="80"/>
        <v>6403.4300736</v>
      </c>
      <c r="R260"/>
      <c r="S260"/>
      <c r="T260"/>
      <c r="U260"/>
      <c r="AA260" s="12">
        <v>35140</v>
      </c>
      <c r="AB260" s="13">
        <v>0.168</v>
      </c>
      <c r="AC260" s="12">
        <v>1</v>
      </c>
      <c r="AD260" s="12">
        <v>0</v>
      </c>
      <c r="AE260" s="15">
        <f t="shared" si="81"/>
        <v>5903.52</v>
      </c>
      <c r="AF260" s="12">
        <v>1</v>
      </c>
      <c r="AG260" s="12">
        <v>0.82</v>
      </c>
      <c r="AH260" s="12">
        <v>1.72</v>
      </c>
      <c r="AI260" s="35">
        <f t="shared" si="82"/>
        <v>2.4104</v>
      </c>
      <c r="AJ260" s="12">
        <v>0.9</v>
      </c>
      <c r="AK260" s="10">
        <v>0.5</v>
      </c>
      <c r="AL260" s="41">
        <f t="shared" si="83"/>
        <v>6403.4300736</v>
      </c>
      <c r="AM260"/>
      <c r="AN260"/>
      <c r="AO260"/>
      <c r="AP260"/>
    </row>
    <row r="261" s="1" customFormat="1" customHeight="1" spans="6:42">
      <c r="F261" s="12">
        <v>35140</v>
      </c>
      <c r="G261" s="13">
        <v>0.168</v>
      </c>
      <c r="H261" s="12">
        <v>1</v>
      </c>
      <c r="I261" s="12">
        <v>0</v>
      </c>
      <c r="J261" s="15">
        <f t="shared" si="78"/>
        <v>5903.52</v>
      </c>
      <c r="K261" s="12">
        <v>1</v>
      </c>
      <c r="L261" s="12">
        <v>0.82</v>
      </c>
      <c r="M261" s="12">
        <v>1.72</v>
      </c>
      <c r="N261" s="35">
        <f t="shared" si="79"/>
        <v>2.4104</v>
      </c>
      <c r="O261" s="12">
        <v>0.9</v>
      </c>
      <c r="P261" s="10">
        <v>0.5</v>
      </c>
      <c r="Q261" s="41">
        <f t="shared" si="80"/>
        <v>6403.4300736</v>
      </c>
      <c r="AA261" s="12">
        <v>35140</v>
      </c>
      <c r="AB261" s="13">
        <v>0.168</v>
      </c>
      <c r="AC261" s="12">
        <v>1</v>
      </c>
      <c r="AD261" s="12">
        <v>0</v>
      </c>
      <c r="AE261" s="15">
        <f t="shared" si="81"/>
        <v>5903.52</v>
      </c>
      <c r="AF261" s="12">
        <v>1</v>
      </c>
      <c r="AG261" s="12">
        <v>0.82</v>
      </c>
      <c r="AH261" s="12">
        <v>1.72</v>
      </c>
      <c r="AI261" s="35">
        <f t="shared" si="82"/>
        <v>2.4104</v>
      </c>
      <c r="AJ261" s="12">
        <v>0.9</v>
      </c>
      <c r="AK261" s="10">
        <v>0.5</v>
      </c>
      <c r="AL261" s="41">
        <f t="shared" si="83"/>
        <v>6403.4300736</v>
      </c>
    </row>
    <row r="262" s="1" customFormat="1" customHeight="1" spans="6:42">
      <c r="F262" s="12">
        <v>35140</v>
      </c>
      <c r="G262" s="13">
        <v>0.168</v>
      </c>
      <c r="H262" s="12">
        <v>1</v>
      </c>
      <c r="I262" s="12">
        <v>0</v>
      </c>
      <c r="J262" s="15">
        <f t="shared" si="78"/>
        <v>5903.52</v>
      </c>
      <c r="K262" s="12">
        <v>1</v>
      </c>
      <c r="L262" s="12">
        <v>0.82</v>
      </c>
      <c r="M262" s="12">
        <v>1.72</v>
      </c>
      <c r="N262" s="35">
        <f t="shared" si="79"/>
        <v>2.4104</v>
      </c>
      <c r="O262" s="12">
        <v>0.9</v>
      </c>
      <c r="P262" s="10">
        <v>0.5</v>
      </c>
      <c r="Q262" s="41">
        <f t="shared" si="80"/>
        <v>6403.4300736</v>
      </c>
      <c r="AA262" s="12">
        <v>35140</v>
      </c>
      <c r="AB262" s="13">
        <v>0.168</v>
      </c>
      <c r="AC262" s="12">
        <v>1</v>
      </c>
      <c r="AD262" s="12">
        <v>0</v>
      </c>
      <c r="AE262" s="15">
        <f t="shared" si="81"/>
        <v>5903.52</v>
      </c>
      <c r="AF262" s="12">
        <v>1</v>
      </c>
      <c r="AG262" s="12">
        <v>0.82</v>
      </c>
      <c r="AH262" s="12">
        <v>1.72</v>
      </c>
      <c r="AI262" s="35">
        <f t="shared" si="82"/>
        <v>2.4104</v>
      </c>
      <c r="AJ262" s="12">
        <v>0.9</v>
      </c>
      <c r="AK262" s="10">
        <v>0.5</v>
      </c>
      <c r="AL262" s="41">
        <f t="shared" si="83"/>
        <v>6403.4300736</v>
      </c>
    </row>
    <row r="263" s="1" customFormat="1" customHeight="1" spans="6:42">
      <c r="F263" s="12">
        <v>35140</v>
      </c>
      <c r="G263" s="13">
        <v>0.168</v>
      </c>
      <c r="H263" s="12">
        <v>1</v>
      </c>
      <c r="I263" s="12">
        <v>0</v>
      </c>
      <c r="J263" s="15">
        <f t="shared" si="78"/>
        <v>5903.52</v>
      </c>
      <c r="K263" s="12">
        <v>1</v>
      </c>
      <c r="L263" s="12">
        <v>0.82</v>
      </c>
      <c r="M263" s="12">
        <v>1.72</v>
      </c>
      <c r="N263" s="35">
        <f t="shared" si="79"/>
        <v>2.4104</v>
      </c>
      <c r="O263" s="12">
        <v>0.9</v>
      </c>
      <c r="P263" s="10">
        <v>0.5</v>
      </c>
      <c r="Q263" s="41">
        <f t="shared" si="80"/>
        <v>6403.4300736</v>
      </c>
      <c r="AA263" s="12">
        <v>35140</v>
      </c>
      <c r="AB263" s="13">
        <v>0.168</v>
      </c>
      <c r="AC263" s="12">
        <v>1</v>
      </c>
      <c r="AD263" s="12">
        <v>0</v>
      </c>
      <c r="AE263" s="15">
        <f t="shared" si="81"/>
        <v>5903.52</v>
      </c>
      <c r="AF263" s="12">
        <v>1</v>
      </c>
      <c r="AG263" s="12">
        <v>0.82</v>
      </c>
      <c r="AH263" s="12">
        <v>1.72</v>
      </c>
      <c r="AI263" s="35">
        <f t="shared" si="82"/>
        <v>2.4104</v>
      </c>
      <c r="AJ263" s="12">
        <v>0.9</v>
      </c>
      <c r="AK263" s="10">
        <v>0.5</v>
      </c>
      <c r="AL263" s="41">
        <f t="shared" si="83"/>
        <v>6403.4300736</v>
      </c>
    </row>
    <row r="264" s="1" customFormat="1" customHeight="1" spans="6:42">
      <c r="F264" s="12">
        <v>35140</v>
      </c>
      <c r="G264" s="13">
        <v>0.168</v>
      </c>
      <c r="H264" s="12">
        <v>1</v>
      </c>
      <c r="I264" s="12">
        <v>0</v>
      </c>
      <c r="J264" s="15">
        <f t="shared" si="78"/>
        <v>5903.52</v>
      </c>
      <c r="K264" s="12">
        <v>1</v>
      </c>
      <c r="L264" s="12">
        <v>0.82</v>
      </c>
      <c r="M264" s="12">
        <v>1.72</v>
      </c>
      <c r="N264" s="35">
        <f t="shared" si="79"/>
        <v>2.4104</v>
      </c>
      <c r="O264" s="12">
        <v>0.9</v>
      </c>
      <c r="P264" s="10">
        <v>0.5</v>
      </c>
      <c r="Q264" s="41">
        <f t="shared" si="80"/>
        <v>6403.4300736</v>
      </c>
      <c r="AA264" s="12">
        <v>35140</v>
      </c>
      <c r="AB264" s="13">
        <v>0.168</v>
      </c>
      <c r="AC264" s="12">
        <v>1</v>
      </c>
      <c r="AD264" s="12">
        <v>0</v>
      </c>
      <c r="AE264" s="15">
        <f t="shared" si="81"/>
        <v>5903.52</v>
      </c>
      <c r="AF264" s="12">
        <v>1</v>
      </c>
      <c r="AG264" s="12">
        <v>0.82</v>
      </c>
      <c r="AH264" s="12">
        <v>1.72</v>
      </c>
      <c r="AI264" s="35">
        <f t="shared" si="82"/>
        <v>2.4104</v>
      </c>
      <c r="AJ264" s="12">
        <v>0.9</v>
      </c>
      <c r="AK264" s="10">
        <v>0.5</v>
      </c>
      <c r="AL264" s="41">
        <f t="shared" si="83"/>
        <v>6403.4300736</v>
      </c>
    </row>
    <row r="265" s="1" customFormat="1" customHeight="1" spans="6:42">
      <c r="F265" s="12">
        <v>35140</v>
      </c>
      <c r="G265" s="13">
        <v>0.168</v>
      </c>
      <c r="H265" s="12">
        <v>1</v>
      </c>
      <c r="I265" s="12">
        <v>0</v>
      </c>
      <c r="J265" s="15">
        <f t="shared" si="78"/>
        <v>5903.52</v>
      </c>
      <c r="K265" s="12">
        <v>1</v>
      </c>
      <c r="L265" s="12">
        <v>0.82</v>
      </c>
      <c r="M265" s="12">
        <v>1.72</v>
      </c>
      <c r="N265" s="35">
        <f t="shared" si="79"/>
        <v>2.4104</v>
      </c>
      <c r="O265" s="12">
        <v>0.9</v>
      </c>
      <c r="P265" s="10">
        <v>0.5</v>
      </c>
      <c r="Q265" s="41">
        <f t="shared" si="80"/>
        <v>6403.4300736</v>
      </c>
      <c r="AA265" s="12">
        <v>35140</v>
      </c>
      <c r="AB265" s="13">
        <v>0.168</v>
      </c>
      <c r="AC265" s="12">
        <v>1</v>
      </c>
      <c r="AD265" s="12">
        <v>0</v>
      </c>
      <c r="AE265" s="15">
        <f t="shared" si="81"/>
        <v>5903.52</v>
      </c>
      <c r="AF265" s="12">
        <v>1</v>
      </c>
      <c r="AG265" s="12">
        <v>0.82</v>
      </c>
      <c r="AH265" s="12">
        <v>1.72</v>
      </c>
      <c r="AI265" s="35">
        <f t="shared" si="82"/>
        <v>2.4104</v>
      </c>
      <c r="AJ265" s="12">
        <v>0.9</v>
      </c>
      <c r="AK265" s="10">
        <v>0.5</v>
      </c>
      <c r="AL265" s="41">
        <f t="shared" si="83"/>
        <v>6403.4300736</v>
      </c>
    </row>
    <row r="266" s="1" customFormat="1" customHeight="1" spans="6:42">
      <c r="F266" s="12">
        <v>35140</v>
      </c>
      <c r="G266" s="13">
        <v>0.168</v>
      </c>
      <c r="H266" s="12">
        <v>1</v>
      </c>
      <c r="I266" s="12">
        <v>0</v>
      </c>
      <c r="J266" s="15">
        <f t="shared" si="78"/>
        <v>5903.52</v>
      </c>
      <c r="K266" s="12">
        <v>1</v>
      </c>
      <c r="L266" s="12">
        <v>0.82</v>
      </c>
      <c r="M266" s="12">
        <v>1.72</v>
      </c>
      <c r="N266" s="35">
        <f t="shared" si="79"/>
        <v>2.4104</v>
      </c>
      <c r="O266" s="12">
        <v>0.9</v>
      </c>
      <c r="P266" s="10">
        <v>0.5</v>
      </c>
      <c r="Q266" s="41">
        <f t="shared" si="80"/>
        <v>6403.4300736</v>
      </c>
      <c r="AA266" s="12">
        <v>35140</v>
      </c>
      <c r="AB266" s="13">
        <v>0.168</v>
      </c>
      <c r="AC266" s="12">
        <v>1</v>
      </c>
      <c r="AD266" s="12">
        <v>0</v>
      </c>
      <c r="AE266" s="15">
        <f t="shared" si="81"/>
        <v>5903.52</v>
      </c>
      <c r="AF266" s="12">
        <v>1</v>
      </c>
      <c r="AG266" s="12">
        <v>0.82</v>
      </c>
      <c r="AH266" s="12">
        <v>1.72</v>
      </c>
      <c r="AI266" s="35">
        <f t="shared" si="82"/>
        <v>2.4104</v>
      </c>
      <c r="AJ266" s="12">
        <v>0.9</v>
      </c>
      <c r="AK266" s="10">
        <v>0.5</v>
      </c>
      <c r="AL266" s="41">
        <f t="shared" si="83"/>
        <v>6403.4300736</v>
      </c>
    </row>
    <row r="267" s="1" customFormat="1" customHeight="1" spans="6:42">
      <c r="F267" s="12">
        <v>35140</v>
      </c>
      <c r="G267" s="13">
        <v>0.3</v>
      </c>
      <c r="H267" s="12">
        <v>1</v>
      </c>
      <c r="I267" s="12">
        <v>0</v>
      </c>
      <c r="J267" s="15">
        <f t="shared" si="78"/>
        <v>10542</v>
      </c>
      <c r="K267" s="12">
        <v>1</v>
      </c>
      <c r="L267" s="12">
        <v>0.82</v>
      </c>
      <c r="M267" s="12">
        <v>1.72</v>
      </c>
      <c r="N267" s="35">
        <f t="shared" si="79"/>
        <v>2.4104</v>
      </c>
      <c r="O267" s="12">
        <v>0.9</v>
      </c>
      <c r="P267" s="10">
        <v>0.5</v>
      </c>
      <c r="Q267" s="41">
        <f t="shared" si="80"/>
        <v>11434.69656</v>
      </c>
      <c r="AA267" s="12">
        <v>35140</v>
      </c>
      <c r="AB267" s="13">
        <v>0.3</v>
      </c>
      <c r="AC267" s="12">
        <v>1</v>
      </c>
      <c r="AD267" s="12">
        <v>0</v>
      </c>
      <c r="AE267" s="15">
        <f t="shared" si="81"/>
        <v>10542</v>
      </c>
      <c r="AF267" s="12">
        <v>1</v>
      </c>
      <c r="AG267" s="12">
        <v>0.82</v>
      </c>
      <c r="AH267" s="12">
        <v>1.72</v>
      </c>
      <c r="AI267" s="35">
        <f t="shared" si="82"/>
        <v>2.4104</v>
      </c>
      <c r="AJ267" s="12">
        <v>0.9</v>
      </c>
      <c r="AK267" s="10">
        <v>0.5</v>
      </c>
      <c r="AL267" s="41">
        <f t="shared" si="83"/>
        <v>11434.69656</v>
      </c>
    </row>
    <row r="268" s="1" customFormat="1" customHeight="1" spans="6:42">
      <c r="F268" s="12">
        <v>35140</v>
      </c>
      <c r="G268" s="13">
        <v>0.58</v>
      </c>
      <c r="H268" s="12">
        <v>1</v>
      </c>
      <c r="I268" s="12">
        <v>0</v>
      </c>
      <c r="J268" s="15">
        <f t="shared" si="78"/>
        <v>20381.2</v>
      </c>
      <c r="K268" s="12">
        <v>1</v>
      </c>
      <c r="L268" s="12">
        <v>0.82</v>
      </c>
      <c r="M268" s="12">
        <v>1.72</v>
      </c>
      <c r="N268" s="35">
        <f t="shared" si="79"/>
        <v>2.4104</v>
      </c>
      <c r="O268" s="12">
        <v>0.9</v>
      </c>
      <c r="P268" s="10">
        <v>0.5</v>
      </c>
      <c r="Q268" s="41">
        <f t="shared" si="80"/>
        <v>22107.080016</v>
      </c>
      <c r="AA268" s="12">
        <v>35140</v>
      </c>
      <c r="AB268" s="13">
        <v>0.58</v>
      </c>
      <c r="AC268" s="12">
        <v>1</v>
      </c>
      <c r="AD268" s="12">
        <v>0</v>
      </c>
      <c r="AE268" s="15">
        <f t="shared" si="81"/>
        <v>20381.2</v>
      </c>
      <c r="AF268" s="12">
        <v>1</v>
      </c>
      <c r="AG268" s="12">
        <v>0.82</v>
      </c>
      <c r="AH268" s="12">
        <v>1.72</v>
      </c>
      <c r="AI268" s="35">
        <f t="shared" si="82"/>
        <v>2.4104</v>
      </c>
      <c r="AJ268" s="12">
        <v>0.9</v>
      </c>
      <c r="AK268" s="10">
        <v>0.5</v>
      </c>
      <c r="AL268" s="41">
        <f t="shared" si="83"/>
        <v>22107.080016</v>
      </c>
    </row>
    <row r="269" s="1" customFormat="1" customHeight="1" spans="6:42">
      <c r="F269" s="42" t="s">
        <v>45</v>
      </c>
      <c r="G269" s="37"/>
      <c r="H269" s="37"/>
      <c r="I269" s="37"/>
      <c r="J269" s="37"/>
      <c r="K269" s="37"/>
      <c r="L269" s="37"/>
      <c r="M269" s="38">
        <f>SUM(Q259:Q268)</f>
        <v>84769.2171648</v>
      </c>
      <c r="N269" s="38"/>
      <c r="O269" s="38"/>
      <c r="P269" s="38"/>
      <c r="Q269" s="38"/>
      <c r="AA269" s="42" t="s">
        <v>45</v>
      </c>
      <c r="AB269" s="37"/>
      <c r="AC269" s="37"/>
      <c r="AD269" s="37"/>
      <c r="AE269" s="37"/>
      <c r="AF269" s="37"/>
      <c r="AG269" s="37"/>
      <c r="AH269" s="38">
        <f>SUM(AL259:AL268)</f>
        <v>84769.2171648</v>
      </c>
      <c r="AI269" s="38"/>
      <c r="AJ269" s="38"/>
      <c r="AK269" s="38"/>
      <c r="AL269" s="38"/>
    </row>
    <row r="270" s="1" customFormat="1" customHeight="1" spans="6:42">
      <c r="F270" s="37"/>
      <c r="G270" s="37"/>
      <c r="H270" s="37"/>
      <c r="I270" s="37"/>
      <c r="J270" s="37"/>
      <c r="K270" s="37"/>
      <c r="L270" s="37"/>
      <c r="M270" s="38"/>
      <c r="N270" s="38"/>
      <c r="O270" s="38"/>
      <c r="P270" s="38"/>
      <c r="Q270" s="38"/>
      <c r="AA270" s="37"/>
      <c r="AB270" s="37"/>
      <c r="AC270" s="37"/>
      <c r="AD270" s="37"/>
      <c r="AE270" s="37"/>
      <c r="AF270" s="37"/>
      <c r="AG270" s="37"/>
      <c r="AH270" s="38"/>
      <c r="AI270" s="38"/>
      <c r="AJ270" s="38"/>
      <c r="AK270" s="38"/>
      <c r="AL270" s="38"/>
    </row>
    <row r="271" s="1" customFormat="1" customHeight="1" spans="6:42">
      <c r="F271" s="37"/>
      <c r="G271" s="37"/>
      <c r="H271" s="37"/>
      <c r="I271" s="37"/>
      <c r="J271" s="37"/>
      <c r="K271" s="37"/>
      <c r="L271" s="37"/>
      <c r="M271" s="38"/>
      <c r="N271" s="38"/>
      <c r="O271" s="38"/>
      <c r="P271" s="38"/>
      <c r="Q271" s="38"/>
      <c r="AA271" s="37"/>
      <c r="AB271" s="37"/>
      <c r="AC271" s="37"/>
      <c r="AD271" s="37"/>
      <c r="AE271" s="37"/>
      <c r="AF271" s="37"/>
      <c r="AG271" s="37"/>
      <c r="AH271" s="38"/>
      <c r="AI271" s="38"/>
      <c r="AJ271" s="38"/>
      <c r="AK271" s="38"/>
      <c r="AL271" s="38"/>
    </row>
    <row r="274" s="1" customFormat="1" customHeight="1" spans="1:21">
      <c r="A274" s="2" t="s">
        <v>50</v>
      </c>
      <c r="B274" s="2"/>
      <c r="C274" s="2"/>
      <c r="D274" s="2"/>
      <c r="E274" s="2"/>
      <c r="F274" s="3" t="s">
        <v>1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="1" customFormat="1" customHeight="1" spans="1:21">
      <c r="A275" s="2"/>
      <c r="B275" s="2"/>
      <c r="C275" s="2"/>
      <c r="D275" s="2"/>
      <c r="E275" s="2"/>
      <c r="F275" s="4" t="s">
        <v>3</v>
      </c>
      <c r="G275" s="5"/>
      <c r="H275" s="5"/>
      <c r="I275" s="5"/>
      <c r="J275" s="6"/>
      <c r="K275" s="7" t="s">
        <v>4</v>
      </c>
      <c r="L275" s="7"/>
      <c r="M275" s="7"/>
      <c r="N275" s="7"/>
      <c r="O275" s="8" t="s">
        <v>5</v>
      </c>
      <c r="P275" s="9" t="s">
        <v>6</v>
      </c>
      <c r="Q275" s="9"/>
      <c r="R275" s="9"/>
      <c r="S275" s="10" t="s">
        <v>7</v>
      </c>
      <c r="T275" s="8" t="s">
        <v>8</v>
      </c>
      <c r="U275" s="11" t="s">
        <v>9</v>
      </c>
    </row>
    <row r="276" s="1" customFormat="1" customHeight="1" spans="1:21">
      <c r="A276" s="1" t="s">
        <v>10</v>
      </c>
      <c r="B276" s="1" t="s">
        <v>11</v>
      </c>
      <c r="C276" s="1" t="s">
        <v>12</v>
      </c>
      <c r="D276" s="1" t="s">
        <v>13</v>
      </c>
      <c r="E276" s="1" t="s">
        <v>14</v>
      </c>
      <c r="F276" s="12" t="s">
        <v>15</v>
      </c>
      <c r="G276" s="12" t="s">
        <v>16</v>
      </c>
      <c r="H276" s="13" t="s">
        <v>17</v>
      </c>
      <c r="I276" s="14" t="s">
        <v>18</v>
      </c>
      <c r="J276" s="15" t="s">
        <v>3</v>
      </c>
      <c r="K276" s="12" t="s">
        <v>19</v>
      </c>
      <c r="L276" s="12" t="s">
        <v>15</v>
      </c>
      <c r="M276" s="12" t="s">
        <v>20</v>
      </c>
      <c r="N276" s="7" t="s">
        <v>21</v>
      </c>
      <c r="O276" s="16"/>
      <c r="P276" s="12" t="s">
        <v>22</v>
      </c>
      <c r="Q276" s="12" t="s">
        <v>23</v>
      </c>
      <c r="R276" s="9" t="s">
        <v>24</v>
      </c>
      <c r="S276" s="10" t="s">
        <v>25</v>
      </c>
      <c r="T276" s="16"/>
      <c r="U276" s="17"/>
    </row>
    <row r="277" s="1" customFormat="1" customHeight="1" spans="1:21">
      <c r="A277" s="18">
        <f>N295</f>
        <v>2358270.14397128</v>
      </c>
      <c r="B277" s="18">
        <f>K344</f>
        <v>261655.89543219</v>
      </c>
      <c r="C277" s="18">
        <f>N325</f>
        <v>480838.70951015</v>
      </c>
      <c r="D277" s="18">
        <f>M360</f>
        <v>97257.47818752</v>
      </c>
      <c r="E277" s="18">
        <v>18</v>
      </c>
      <c r="F277" s="12">
        <v>1354</v>
      </c>
      <c r="G277" s="12">
        <v>1.728</v>
      </c>
      <c r="H277" s="13">
        <v>1.35</v>
      </c>
      <c r="I277" s="14">
        <v>1.24</v>
      </c>
      <c r="J277" s="15">
        <f t="shared" ref="J277:J294" si="84">F277*G277*H277*I277</f>
        <v>3916.677888</v>
      </c>
      <c r="K277" s="12">
        <v>1</v>
      </c>
      <c r="L277" s="12">
        <v>1354</v>
      </c>
      <c r="M277" s="12">
        <v>0.83</v>
      </c>
      <c r="N277" s="19">
        <f t="shared" ref="N277:N294" si="85">1+6*L277/(L277+2000)+M277</f>
        <v>4.2521824686941</v>
      </c>
      <c r="O277" s="20">
        <v>5936</v>
      </c>
      <c r="P277" s="12">
        <v>0.99</v>
      </c>
      <c r="Q277" s="12">
        <v>3.41</v>
      </c>
      <c r="R277" s="9">
        <f t="shared" ref="R277:R294" si="86">1+P277*Q277</f>
        <v>4.3759</v>
      </c>
      <c r="S277" s="10">
        <v>1.225</v>
      </c>
      <c r="T277" s="20">
        <v>1</v>
      </c>
      <c r="U277" s="22">
        <f t="shared" ref="U277:U294" si="87">((J277*K277*N277)+O277)*R277*S277*T277</f>
        <v>121095.486642564</v>
      </c>
    </row>
    <row r="278" s="1" customFormat="1" customHeight="1" spans="1:21">
      <c r="A278" s="23" t="s">
        <v>26</v>
      </c>
      <c r="B278" s="23"/>
      <c r="C278" s="23"/>
      <c r="D278" s="24" t="s">
        <v>27</v>
      </c>
      <c r="E278" s="24"/>
      <c r="F278" s="12">
        <v>1354</v>
      </c>
      <c r="G278" s="12">
        <v>1.728</v>
      </c>
      <c r="H278" s="13">
        <v>1.35</v>
      </c>
      <c r="I278" s="14">
        <v>1.24</v>
      </c>
      <c r="J278" s="15">
        <f t="shared" si="84"/>
        <v>3916.677888</v>
      </c>
      <c r="K278" s="12">
        <v>1</v>
      </c>
      <c r="L278" s="12">
        <v>1354</v>
      </c>
      <c r="M278" s="12">
        <v>0.83</v>
      </c>
      <c r="N278" s="19">
        <f t="shared" si="85"/>
        <v>4.2521824686941</v>
      </c>
      <c r="O278" s="20">
        <v>5936</v>
      </c>
      <c r="P278" s="12">
        <v>0.99</v>
      </c>
      <c r="Q278" s="12">
        <v>3.41</v>
      </c>
      <c r="R278" s="9">
        <f t="shared" si="86"/>
        <v>4.3759</v>
      </c>
      <c r="S278" s="10">
        <v>1.225</v>
      </c>
      <c r="T278" s="20">
        <v>1</v>
      </c>
      <c r="U278" s="22">
        <f t="shared" si="87"/>
        <v>121095.486642564</v>
      </c>
    </row>
    <row r="279" s="1" customFormat="1" customHeight="1" spans="1:21">
      <c r="A279" s="23"/>
      <c r="B279" s="23"/>
      <c r="C279" s="23"/>
      <c r="D279" s="24"/>
      <c r="E279" s="24"/>
      <c r="F279" s="12">
        <v>1354</v>
      </c>
      <c r="G279" s="12">
        <v>2.304</v>
      </c>
      <c r="H279" s="13">
        <v>1.35</v>
      </c>
      <c r="I279" s="14">
        <v>1.24</v>
      </c>
      <c r="J279" s="15">
        <f t="shared" si="84"/>
        <v>5222.237184</v>
      </c>
      <c r="K279" s="12">
        <v>1</v>
      </c>
      <c r="L279" s="12">
        <v>1354</v>
      </c>
      <c r="M279" s="12">
        <v>0.83</v>
      </c>
      <c r="N279" s="19">
        <f t="shared" si="85"/>
        <v>4.2521824686941</v>
      </c>
      <c r="O279" s="20">
        <v>5936</v>
      </c>
      <c r="P279" s="12">
        <v>0.99</v>
      </c>
      <c r="Q279" s="12">
        <v>3.41</v>
      </c>
      <c r="R279" s="9">
        <f t="shared" si="86"/>
        <v>4.3759</v>
      </c>
      <c r="S279" s="10">
        <v>1.225</v>
      </c>
      <c r="T279" s="20">
        <v>1</v>
      </c>
      <c r="U279" s="22">
        <f t="shared" si="87"/>
        <v>150854.050710085</v>
      </c>
    </row>
    <row r="280" s="1" customFormat="1" customHeight="1" spans="1:21">
      <c r="A280" s="25">
        <f>SUM(A277:D277)</f>
        <v>3198022.22710114</v>
      </c>
      <c r="B280" s="25"/>
      <c r="C280" s="25"/>
      <c r="D280" s="26">
        <f>A280/E277</f>
        <v>177667.901505619</v>
      </c>
      <c r="E280" s="26"/>
      <c r="F280" s="12">
        <v>1354</v>
      </c>
      <c r="G280" s="12">
        <v>1.728</v>
      </c>
      <c r="H280" s="13">
        <v>1.35</v>
      </c>
      <c r="I280" s="14">
        <v>1.24</v>
      </c>
      <c r="J280" s="15">
        <f t="shared" si="84"/>
        <v>3916.677888</v>
      </c>
      <c r="K280" s="12">
        <v>1</v>
      </c>
      <c r="L280" s="12">
        <v>1354</v>
      </c>
      <c r="M280" s="12">
        <v>0.83</v>
      </c>
      <c r="N280" s="19">
        <f t="shared" si="85"/>
        <v>4.2521824686941</v>
      </c>
      <c r="O280" s="20">
        <v>5936</v>
      </c>
      <c r="P280" s="12">
        <v>0.99</v>
      </c>
      <c r="Q280" s="12">
        <v>3.41</v>
      </c>
      <c r="R280" s="9">
        <f t="shared" si="86"/>
        <v>4.3759</v>
      </c>
      <c r="S280" s="10">
        <v>1.225</v>
      </c>
      <c r="T280" s="20">
        <v>1</v>
      </c>
      <c r="U280" s="22">
        <f t="shared" si="87"/>
        <v>121095.486642564</v>
      </c>
    </row>
    <row r="281" s="1" customFormat="1" customHeight="1" spans="1:21">
      <c r="A281" s="25"/>
      <c r="B281" s="25"/>
      <c r="C281" s="25"/>
      <c r="D281" s="26"/>
      <c r="E281" s="26"/>
      <c r="F281" s="12">
        <v>1354</v>
      </c>
      <c r="G281" s="12">
        <v>1.728</v>
      </c>
      <c r="H281" s="13">
        <v>1.35</v>
      </c>
      <c r="I281" s="14">
        <v>1.24</v>
      </c>
      <c r="J281" s="15">
        <f t="shared" si="84"/>
        <v>3916.677888</v>
      </c>
      <c r="K281" s="12">
        <v>1</v>
      </c>
      <c r="L281" s="12">
        <v>1354</v>
      </c>
      <c r="M281" s="12">
        <v>0.83</v>
      </c>
      <c r="N281" s="19">
        <f t="shared" si="85"/>
        <v>4.2521824686941</v>
      </c>
      <c r="O281" s="20">
        <v>5936</v>
      </c>
      <c r="P281" s="12">
        <v>0.99</v>
      </c>
      <c r="Q281" s="12">
        <v>3.41</v>
      </c>
      <c r="R281" s="9">
        <f t="shared" si="86"/>
        <v>4.3759</v>
      </c>
      <c r="S281" s="10">
        <v>1.225</v>
      </c>
      <c r="T281" s="20">
        <v>1</v>
      </c>
      <c r="U281" s="22">
        <f t="shared" si="87"/>
        <v>121095.486642564</v>
      </c>
    </row>
    <row r="282" s="1" customFormat="1" customHeight="1" spans="1:21">
      <c r="A282" s="27"/>
      <c r="B282" s="27"/>
      <c r="C282" s="27"/>
      <c r="D282" s="27"/>
      <c r="E282" s="27"/>
      <c r="F282" s="12">
        <v>1354</v>
      </c>
      <c r="G282" s="12">
        <v>2.304</v>
      </c>
      <c r="H282" s="13">
        <v>1.35</v>
      </c>
      <c r="I282" s="14">
        <v>1.24</v>
      </c>
      <c r="J282" s="15">
        <f t="shared" si="84"/>
        <v>5222.237184</v>
      </c>
      <c r="K282" s="12">
        <v>1</v>
      </c>
      <c r="L282" s="12">
        <v>1354</v>
      </c>
      <c r="M282" s="12">
        <v>0.83</v>
      </c>
      <c r="N282" s="19">
        <f t="shared" si="85"/>
        <v>4.2521824686941</v>
      </c>
      <c r="O282" s="20">
        <v>5936</v>
      </c>
      <c r="P282" s="12">
        <v>0.99</v>
      </c>
      <c r="Q282" s="12">
        <v>3.41</v>
      </c>
      <c r="R282" s="9">
        <f t="shared" si="86"/>
        <v>4.3759</v>
      </c>
      <c r="S282" s="10">
        <v>1.225</v>
      </c>
      <c r="T282" s="20">
        <v>1</v>
      </c>
      <c r="U282" s="22">
        <f t="shared" si="87"/>
        <v>150854.050710085</v>
      </c>
    </row>
    <row r="283" s="1" customFormat="1" customHeight="1" spans="1:21">
      <c r="A283" s="27"/>
      <c r="B283" s="27"/>
      <c r="C283" s="27"/>
      <c r="D283" s="27"/>
      <c r="E283" s="27"/>
      <c r="F283" s="12">
        <v>1354</v>
      </c>
      <c r="G283" s="12">
        <v>1.728</v>
      </c>
      <c r="H283" s="13">
        <v>1.35</v>
      </c>
      <c r="I283" s="14">
        <v>1.24</v>
      </c>
      <c r="J283" s="15">
        <f t="shared" si="84"/>
        <v>3916.677888</v>
      </c>
      <c r="K283" s="12">
        <v>1</v>
      </c>
      <c r="L283" s="12">
        <v>1354</v>
      </c>
      <c r="M283" s="12">
        <v>0.83</v>
      </c>
      <c r="N283" s="19">
        <f t="shared" si="85"/>
        <v>4.2521824686941</v>
      </c>
      <c r="O283" s="20">
        <v>5936</v>
      </c>
      <c r="P283" s="12">
        <v>0.99</v>
      </c>
      <c r="Q283" s="12">
        <v>3.41</v>
      </c>
      <c r="R283" s="9">
        <f t="shared" si="86"/>
        <v>4.3759</v>
      </c>
      <c r="S283" s="10">
        <v>1.225</v>
      </c>
      <c r="T283" s="20">
        <v>1</v>
      </c>
      <c r="U283" s="22">
        <f t="shared" si="87"/>
        <v>121095.486642564</v>
      </c>
    </row>
    <row r="284" s="1" customFormat="1" customHeight="1" spans="1:21">
      <c r="F284" s="12">
        <v>1354</v>
      </c>
      <c r="G284" s="12">
        <v>1.728</v>
      </c>
      <c r="H284" s="13">
        <v>1.35</v>
      </c>
      <c r="I284" s="14">
        <v>1.24</v>
      </c>
      <c r="J284" s="15">
        <f t="shared" si="84"/>
        <v>3916.677888</v>
      </c>
      <c r="K284" s="12">
        <v>1</v>
      </c>
      <c r="L284" s="12">
        <v>1354</v>
      </c>
      <c r="M284" s="12">
        <v>0.83</v>
      </c>
      <c r="N284" s="19">
        <f t="shared" si="85"/>
        <v>4.2521824686941</v>
      </c>
      <c r="O284" s="20">
        <v>5936</v>
      </c>
      <c r="P284" s="12">
        <v>0.99</v>
      </c>
      <c r="Q284" s="12">
        <v>3.41</v>
      </c>
      <c r="R284" s="9">
        <f t="shared" si="86"/>
        <v>4.3759</v>
      </c>
      <c r="S284" s="10">
        <v>1.225</v>
      </c>
      <c r="T284" s="20">
        <v>1</v>
      </c>
      <c r="U284" s="22">
        <f t="shared" si="87"/>
        <v>121095.486642564</v>
      </c>
    </row>
    <row r="285" s="1" customFormat="1" customHeight="1" spans="1:21">
      <c r="F285" s="12">
        <v>1354</v>
      </c>
      <c r="G285" s="12">
        <v>2.304</v>
      </c>
      <c r="H285" s="13">
        <v>1.35</v>
      </c>
      <c r="I285" s="14">
        <v>1.24</v>
      </c>
      <c r="J285" s="15">
        <f t="shared" si="84"/>
        <v>5222.237184</v>
      </c>
      <c r="K285" s="12">
        <v>1</v>
      </c>
      <c r="L285" s="12">
        <v>1354</v>
      </c>
      <c r="M285" s="12">
        <v>0.83</v>
      </c>
      <c r="N285" s="19">
        <f t="shared" si="85"/>
        <v>4.2521824686941</v>
      </c>
      <c r="O285" s="20">
        <v>5936</v>
      </c>
      <c r="P285" s="12">
        <v>0.99</v>
      </c>
      <c r="Q285" s="12">
        <v>3.41</v>
      </c>
      <c r="R285" s="9">
        <f t="shared" si="86"/>
        <v>4.3759</v>
      </c>
      <c r="S285" s="10">
        <v>1.225</v>
      </c>
      <c r="T285" s="20">
        <v>1</v>
      </c>
      <c r="U285" s="22">
        <f t="shared" si="87"/>
        <v>150854.050710085</v>
      </c>
    </row>
    <row r="286" s="1" customFormat="1" customHeight="1" spans="1:21">
      <c r="F286" s="12">
        <v>1354</v>
      </c>
      <c r="G286" s="12">
        <v>1.728</v>
      </c>
      <c r="H286" s="13">
        <v>1.35</v>
      </c>
      <c r="I286" s="14">
        <v>1.24</v>
      </c>
      <c r="J286" s="15">
        <f t="shared" si="84"/>
        <v>3916.677888</v>
      </c>
      <c r="K286" s="12">
        <v>1</v>
      </c>
      <c r="L286" s="12">
        <v>1354</v>
      </c>
      <c r="M286" s="12">
        <v>0.83</v>
      </c>
      <c r="N286" s="19">
        <f t="shared" si="85"/>
        <v>4.2521824686941</v>
      </c>
      <c r="O286" s="20">
        <v>5936</v>
      </c>
      <c r="P286" s="12">
        <v>0.99</v>
      </c>
      <c r="Q286" s="12">
        <v>3.41</v>
      </c>
      <c r="R286" s="9">
        <f t="shared" si="86"/>
        <v>4.3759</v>
      </c>
      <c r="S286" s="10">
        <v>1.225</v>
      </c>
      <c r="T286" s="20">
        <v>1</v>
      </c>
      <c r="U286" s="22">
        <f t="shared" si="87"/>
        <v>121095.486642564</v>
      </c>
    </row>
    <row r="287" s="1" customFormat="1" customHeight="1" spans="1:21">
      <c r="F287" s="12">
        <v>1354</v>
      </c>
      <c r="G287" s="12">
        <v>1.728</v>
      </c>
      <c r="H287" s="13">
        <v>1.35</v>
      </c>
      <c r="I287" s="14">
        <v>1.24</v>
      </c>
      <c r="J287" s="15">
        <f t="shared" si="84"/>
        <v>3916.677888</v>
      </c>
      <c r="K287" s="12">
        <v>1</v>
      </c>
      <c r="L287" s="12">
        <v>1354</v>
      </c>
      <c r="M287" s="12">
        <v>0.83</v>
      </c>
      <c r="N287" s="19">
        <f t="shared" si="85"/>
        <v>4.2521824686941</v>
      </c>
      <c r="O287" s="20">
        <v>5936</v>
      </c>
      <c r="P287" s="12">
        <v>0.99</v>
      </c>
      <c r="Q287" s="12">
        <v>3.41</v>
      </c>
      <c r="R287" s="9">
        <f t="shared" si="86"/>
        <v>4.3759</v>
      </c>
      <c r="S287" s="10">
        <v>1.225</v>
      </c>
      <c r="T287" s="20">
        <v>1</v>
      </c>
      <c r="U287" s="22">
        <f t="shared" si="87"/>
        <v>121095.486642564</v>
      </c>
    </row>
    <row r="288" s="1" customFormat="1" customHeight="1" spans="1:21">
      <c r="F288" s="12">
        <v>1354</v>
      </c>
      <c r="G288" s="12">
        <v>2.304</v>
      </c>
      <c r="H288" s="13">
        <v>1.35</v>
      </c>
      <c r="I288" s="14">
        <v>1.24</v>
      </c>
      <c r="J288" s="15">
        <f t="shared" si="84"/>
        <v>5222.237184</v>
      </c>
      <c r="K288" s="12">
        <v>1</v>
      </c>
      <c r="L288" s="12">
        <v>1354</v>
      </c>
      <c r="M288" s="12">
        <v>0.83</v>
      </c>
      <c r="N288" s="19">
        <f t="shared" si="85"/>
        <v>4.2521824686941</v>
      </c>
      <c r="O288" s="20">
        <v>5936</v>
      </c>
      <c r="P288" s="12">
        <v>0.99</v>
      </c>
      <c r="Q288" s="12">
        <v>3.41</v>
      </c>
      <c r="R288" s="9">
        <f t="shared" si="86"/>
        <v>4.3759</v>
      </c>
      <c r="S288" s="10">
        <v>1.225</v>
      </c>
      <c r="T288" s="20">
        <v>1</v>
      </c>
      <c r="U288" s="22">
        <f t="shared" si="87"/>
        <v>150854.050710085</v>
      </c>
    </row>
    <row r="289" s="1" customFormat="1" customHeight="1" spans="6:21">
      <c r="F289" s="12">
        <v>1354</v>
      </c>
      <c r="G289" s="12">
        <v>1.728</v>
      </c>
      <c r="H289" s="13">
        <v>1.35</v>
      </c>
      <c r="I289" s="14">
        <v>1.24</v>
      </c>
      <c r="J289" s="15">
        <f t="shared" si="84"/>
        <v>3916.677888</v>
      </c>
      <c r="K289" s="12">
        <v>1</v>
      </c>
      <c r="L289" s="12">
        <v>1354</v>
      </c>
      <c r="M289" s="12">
        <v>0.83</v>
      </c>
      <c r="N289" s="19">
        <f t="shared" si="85"/>
        <v>4.2521824686941</v>
      </c>
      <c r="O289" s="20">
        <v>5936</v>
      </c>
      <c r="P289" s="12">
        <v>0.99</v>
      </c>
      <c r="Q289" s="12">
        <v>3.41</v>
      </c>
      <c r="R289" s="9">
        <f t="shared" si="86"/>
        <v>4.3759</v>
      </c>
      <c r="S289" s="10">
        <v>1.225</v>
      </c>
      <c r="T289" s="20">
        <v>1</v>
      </c>
      <c r="U289" s="22">
        <f t="shared" si="87"/>
        <v>121095.486642564</v>
      </c>
    </row>
    <row r="290" s="1" customFormat="1" customHeight="1" spans="6:21">
      <c r="F290" s="12">
        <v>1354</v>
      </c>
      <c r="G290" s="12">
        <v>1.728</v>
      </c>
      <c r="H290" s="13">
        <v>1.35</v>
      </c>
      <c r="I290" s="14">
        <v>1.24</v>
      </c>
      <c r="J290" s="15">
        <f t="shared" si="84"/>
        <v>3916.677888</v>
      </c>
      <c r="K290" s="12">
        <v>1</v>
      </c>
      <c r="L290" s="12">
        <v>1354</v>
      </c>
      <c r="M290" s="12">
        <v>0.83</v>
      </c>
      <c r="N290" s="19">
        <f t="shared" si="85"/>
        <v>4.2521824686941</v>
      </c>
      <c r="O290" s="20">
        <v>5936</v>
      </c>
      <c r="P290" s="12">
        <v>0.99</v>
      </c>
      <c r="Q290" s="12">
        <v>3.41</v>
      </c>
      <c r="R290" s="9">
        <f t="shared" si="86"/>
        <v>4.3759</v>
      </c>
      <c r="S290" s="10">
        <v>1.225</v>
      </c>
      <c r="T290" s="20">
        <v>1</v>
      </c>
      <c r="U290" s="22">
        <f t="shared" si="87"/>
        <v>121095.486642564</v>
      </c>
    </row>
    <row r="291" s="1" customFormat="1" customHeight="1" spans="6:21">
      <c r="F291" s="12">
        <v>1354</v>
      </c>
      <c r="G291" s="12">
        <v>2.304</v>
      </c>
      <c r="H291" s="13">
        <v>1.35</v>
      </c>
      <c r="I291" s="14">
        <v>1.24</v>
      </c>
      <c r="J291" s="15">
        <f t="shared" si="84"/>
        <v>5222.237184</v>
      </c>
      <c r="K291" s="12">
        <v>1</v>
      </c>
      <c r="L291" s="12">
        <v>1354</v>
      </c>
      <c r="M291" s="12">
        <v>0.83</v>
      </c>
      <c r="N291" s="19">
        <f t="shared" si="85"/>
        <v>4.2521824686941</v>
      </c>
      <c r="O291" s="20">
        <v>5936</v>
      </c>
      <c r="P291" s="12">
        <v>0.99</v>
      </c>
      <c r="Q291" s="12">
        <v>3.41</v>
      </c>
      <c r="R291" s="9">
        <f t="shared" si="86"/>
        <v>4.3759</v>
      </c>
      <c r="S291" s="10">
        <v>1.225</v>
      </c>
      <c r="T291" s="20">
        <v>1</v>
      </c>
      <c r="U291" s="22">
        <f t="shared" si="87"/>
        <v>150854.050710085</v>
      </c>
    </row>
    <row r="292" s="1" customFormat="1" customHeight="1" spans="6:21">
      <c r="F292" s="12">
        <v>1354</v>
      </c>
      <c r="G292" s="12">
        <v>1.728</v>
      </c>
      <c r="H292" s="13">
        <v>1.35</v>
      </c>
      <c r="I292" s="14">
        <v>1.24</v>
      </c>
      <c r="J292" s="15">
        <f t="shared" si="84"/>
        <v>3916.677888</v>
      </c>
      <c r="K292" s="12">
        <v>1</v>
      </c>
      <c r="L292" s="12">
        <v>1354</v>
      </c>
      <c r="M292" s="12">
        <v>0.83</v>
      </c>
      <c r="N292" s="19">
        <f t="shared" si="85"/>
        <v>4.2521824686941</v>
      </c>
      <c r="O292" s="20">
        <v>5936</v>
      </c>
      <c r="P292" s="12">
        <v>0.99</v>
      </c>
      <c r="Q292" s="12">
        <v>3.41</v>
      </c>
      <c r="R292" s="9">
        <f t="shared" si="86"/>
        <v>4.3759</v>
      </c>
      <c r="S292" s="10">
        <v>1.225</v>
      </c>
      <c r="T292" s="20">
        <v>1</v>
      </c>
      <c r="U292" s="22">
        <f t="shared" si="87"/>
        <v>121095.486642564</v>
      </c>
    </row>
    <row r="293" s="1" customFormat="1" customHeight="1" spans="6:21">
      <c r="F293" s="12">
        <v>1354</v>
      </c>
      <c r="G293" s="12">
        <v>1.728</v>
      </c>
      <c r="H293" s="13">
        <v>1.35</v>
      </c>
      <c r="I293" s="14">
        <v>1.24</v>
      </c>
      <c r="J293" s="15">
        <f t="shared" si="84"/>
        <v>3916.677888</v>
      </c>
      <c r="K293" s="12">
        <v>1</v>
      </c>
      <c r="L293" s="12">
        <v>1354</v>
      </c>
      <c r="M293" s="12">
        <v>0.83</v>
      </c>
      <c r="N293" s="19">
        <f t="shared" si="85"/>
        <v>4.2521824686941</v>
      </c>
      <c r="O293" s="20">
        <v>5936</v>
      </c>
      <c r="P293" s="12">
        <v>0.99</v>
      </c>
      <c r="Q293" s="12">
        <v>3.41</v>
      </c>
      <c r="R293" s="9">
        <f t="shared" si="86"/>
        <v>4.3759</v>
      </c>
      <c r="S293" s="10">
        <v>1.225</v>
      </c>
      <c r="T293" s="20">
        <v>1</v>
      </c>
      <c r="U293" s="22">
        <f t="shared" si="87"/>
        <v>121095.486642564</v>
      </c>
    </row>
    <row r="294" s="1" customFormat="1" customHeight="1" spans="6:21">
      <c r="F294" s="12">
        <v>1354</v>
      </c>
      <c r="G294" s="12">
        <v>2.304</v>
      </c>
      <c r="H294" s="13">
        <v>1.35</v>
      </c>
      <c r="I294" s="14">
        <v>1.24</v>
      </c>
      <c r="J294" s="15">
        <f t="shared" si="84"/>
        <v>5222.237184</v>
      </c>
      <c r="K294" s="12">
        <v>1</v>
      </c>
      <c r="L294" s="12">
        <v>1354</v>
      </c>
      <c r="M294" s="12">
        <v>0.83</v>
      </c>
      <c r="N294" s="19">
        <f t="shared" si="85"/>
        <v>4.2521824686941</v>
      </c>
      <c r="O294" s="20">
        <v>5936</v>
      </c>
      <c r="P294" s="12">
        <v>0.99</v>
      </c>
      <c r="Q294" s="12">
        <v>3.41</v>
      </c>
      <c r="R294" s="9">
        <f t="shared" si="86"/>
        <v>4.3759</v>
      </c>
      <c r="S294" s="10">
        <v>1.225</v>
      </c>
      <c r="T294" s="20">
        <v>1</v>
      </c>
      <c r="U294" s="22">
        <f t="shared" si="87"/>
        <v>150854.050710085</v>
      </c>
    </row>
    <row r="295" s="1" customFormat="1" customHeight="1" spans="6:21">
      <c r="F295" s="28" t="s">
        <v>1</v>
      </c>
      <c r="G295" s="29"/>
      <c r="H295" s="29"/>
      <c r="I295" s="29"/>
      <c r="J295" s="29"/>
      <c r="K295" s="29"/>
      <c r="L295" s="29"/>
      <c r="M295" s="29"/>
      <c r="N295" s="30">
        <f>SUM(U277:U294)</f>
        <v>2358270.14397128</v>
      </c>
      <c r="O295" s="30"/>
      <c r="P295" s="30"/>
      <c r="Q295" s="30"/>
      <c r="R295" s="30"/>
      <c r="S295" s="30"/>
      <c r="T295" s="30"/>
      <c r="U295" s="30"/>
    </row>
    <row r="296" s="1" customFormat="1" customHeight="1" spans="6:21">
      <c r="F296" s="29"/>
      <c r="G296" s="29"/>
      <c r="H296" s="29"/>
      <c r="I296" s="29"/>
      <c r="J296" s="29"/>
      <c r="K296" s="29"/>
      <c r="L296" s="29"/>
      <c r="M296" s="29"/>
      <c r="N296" s="30"/>
      <c r="O296" s="30"/>
      <c r="P296" s="30"/>
      <c r="Q296" s="30"/>
      <c r="R296" s="30"/>
      <c r="S296" s="30"/>
      <c r="T296" s="30"/>
      <c r="U296" s="30"/>
    </row>
    <row r="297" s="1" customFormat="1" customHeight="1" spans="6:21">
      <c r="F297" s="3" t="s">
        <v>28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="1" customFormat="1" customHeight="1" spans="6:21">
      <c r="F298" s="4" t="s">
        <v>3</v>
      </c>
      <c r="G298" s="5"/>
      <c r="H298" s="5"/>
      <c r="I298" s="5"/>
      <c r="J298" s="6"/>
      <c r="K298" s="7" t="s">
        <v>4</v>
      </c>
      <c r="L298" s="7"/>
      <c r="M298" s="7"/>
      <c r="N298" s="7"/>
      <c r="O298" s="8" t="s">
        <v>5</v>
      </c>
      <c r="P298" s="9" t="s">
        <v>6</v>
      </c>
      <c r="Q298" s="9"/>
      <c r="R298" s="9"/>
      <c r="S298" s="10" t="s">
        <v>7</v>
      </c>
      <c r="T298" s="8" t="s">
        <v>8</v>
      </c>
      <c r="U298" s="11" t="s">
        <v>9</v>
      </c>
    </row>
    <row r="299" s="1" customFormat="1" customHeight="1" spans="6:21">
      <c r="F299" s="12" t="s">
        <v>29</v>
      </c>
      <c r="G299" s="12" t="s">
        <v>16</v>
      </c>
      <c r="H299" s="13" t="s">
        <v>17</v>
      </c>
      <c r="I299" s="14" t="s">
        <v>18</v>
      </c>
      <c r="J299" s="15" t="s">
        <v>3</v>
      </c>
      <c r="K299" s="12" t="s">
        <v>19</v>
      </c>
      <c r="L299" s="12" t="s">
        <v>15</v>
      </c>
      <c r="M299" s="12" t="s">
        <v>20</v>
      </c>
      <c r="N299" s="7" t="s">
        <v>21</v>
      </c>
      <c r="O299" s="16"/>
      <c r="P299" s="12" t="s">
        <v>22</v>
      </c>
      <c r="Q299" s="12" t="s">
        <v>23</v>
      </c>
      <c r="R299" s="9" t="s">
        <v>24</v>
      </c>
      <c r="S299" s="10" t="s">
        <v>25</v>
      </c>
      <c r="T299" s="16"/>
      <c r="U299" s="17"/>
    </row>
    <row r="300" s="1" customFormat="1" customHeight="1" spans="6:21">
      <c r="F300" s="12">
        <v>36844</v>
      </c>
      <c r="G300" s="12">
        <v>0.0253</v>
      </c>
      <c r="H300" s="13">
        <v>1.35</v>
      </c>
      <c r="I300" s="14">
        <v>1</v>
      </c>
      <c r="J300" s="15">
        <f t="shared" ref="J300:J324" si="88">F300*G300*H300*I300</f>
        <v>1258.40682</v>
      </c>
      <c r="K300" s="12">
        <v>1</v>
      </c>
      <c r="L300" s="12">
        <v>280</v>
      </c>
      <c r="M300" s="12">
        <v>1.43</v>
      </c>
      <c r="N300" s="19">
        <f t="shared" ref="N300:N324" si="89">1+6*L300/(L300+2000)+M300</f>
        <v>3.16684210526316</v>
      </c>
      <c r="O300" s="20">
        <v>5936</v>
      </c>
      <c r="P300" s="12">
        <v>0.92</v>
      </c>
      <c r="Q300" s="12">
        <v>1.78</v>
      </c>
      <c r="R300" s="9">
        <f t="shared" ref="R300:R324" si="90">1+P300*Q300</f>
        <v>2.6376</v>
      </c>
      <c r="S300" s="10">
        <v>1.225</v>
      </c>
      <c r="T300" s="20">
        <v>1</v>
      </c>
      <c r="U300" s="22">
        <f t="shared" ref="U300:U324" si="91">((J300*K300*N300)+O300)*R300*S300*T300</f>
        <v>32055.9139673433</v>
      </c>
    </row>
    <row r="301" s="1" customFormat="1" customHeight="1" spans="6:21">
      <c r="F301" s="12">
        <v>36844</v>
      </c>
      <c r="G301" s="12">
        <v>0.0253</v>
      </c>
      <c r="H301" s="13">
        <v>1.35</v>
      </c>
      <c r="I301" s="14">
        <v>1</v>
      </c>
      <c r="J301" s="15">
        <f t="shared" si="88"/>
        <v>1258.40682</v>
      </c>
      <c r="K301" s="12">
        <v>1</v>
      </c>
      <c r="L301" s="12">
        <v>280</v>
      </c>
      <c r="M301" s="12">
        <v>1.43</v>
      </c>
      <c r="N301" s="19">
        <f t="shared" si="89"/>
        <v>3.16684210526316</v>
      </c>
      <c r="O301" s="20">
        <v>5936</v>
      </c>
      <c r="P301" s="12">
        <v>0.92</v>
      </c>
      <c r="Q301" s="12">
        <v>1.78</v>
      </c>
      <c r="R301" s="9">
        <f t="shared" si="90"/>
        <v>2.6376</v>
      </c>
      <c r="S301" s="10">
        <v>1.225</v>
      </c>
      <c r="T301" s="20">
        <v>1</v>
      </c>
      <c r="U301" s="22">
        <f t="shared" si="91"/>
        <v>32055.9139673433</v>
      </c>
    </row>
    <row r="302" s="1" customFormat="1" customHeight="1" spans="6:21">
      <c r="F302" s="12">
        <v>36844</v>
      </c>
      <c r="G302" s="12">
        <v>0.0253</v>
      </c>
      <c r="H302" s="13">
        <v>1.35</v>
      </c>
      <c r="I302" s="14">
        <v>1</v>
      </c>
      <c r="J302" s="15">
        <f t="shared" si="88"/>
        <v>1258.40682</v>
      </c>
      <c r="K302" s="12">
        <v>1</v>
      </c>
      <c r="L302" s="12">
        <v>280</v>
      </c>
      <c r="M302" s="12">
        <v>1.43</v>
      </c>
      <c r="N302" s="19">
        <f t="shared" si="89"/>
        <v>3.16684210526316</v>
      </c>
      <c r="O302" s="20">
        <v>5936</v>
      </c>
      <c r="P302" s="12">
        <v>0.92</v>
      </c>
      <c r="Q302" s="12">
        <v>1.78</v>
      </c>
      <c r="R302" s="9">
        <f t="shared" si="90"/>
        <v>2.6376</v>
      </c>
      <c r="S302" s="10">
        <v>1.225</v>
      </c>
      <c r="T302" s="20">
        <v>1</v>
      </c>
      <c r="U302" s="22">
        <f t="shared" si="91"/>
        <v>32055.9139673433</v>
      </c>
    </row>
    <row r="303" s="1" customFormat="1" customHeight="1" spans="6:21">
      <c r="F303" s="12">
        <v>36844</v>
      </c>
      <c r="G303" s="12">
        <v>0.0253</v>
      </c>
      <c r="H303" s="13">
        <v>1.35</v>
      </c>
      <c r="I303" s="14">
        <v>1</v>
      </c>
      <c r="J303" s="15">
        <f t="shared" si="88"/>
        <v>1258.40682</v>
      </c>
      <c r="K303" s="12">
        <v>1</v>
      </c>
      <c r="L303" s="12">
        <v>280</v>
      </c>
      <c r="M303" s="12">
        <v>1.43</v>
      </c>
      <c r="N303" s="19">
        <f t="shared" si="89"/>
        <v>3.16684210526316</v>
      </c>
      <c r="O303" s="20">
        <v>5936</v>
      </c>
      <c r="P303" s="12">
        <v>0.92</v>
      </c>
      <c r="Q303" s="12">
        <v>1.78</v>
      </c>
      <c r="R303" s="9">
        <f t="shared" si="90"/>
        <v>2.6376</v>
      </c>
      <c r="S303" s="10">
        <v>1.225</v>
      </c>
      <c r="T303" s="20">
        <v>1</v>
      </c>
      <c r="U303" s="22">
        <f t="shared" si="91"/>
        <v>32055.9139673433</v>
      </c>
    </row>
    <row r="304" s="1" customFormat="1" customHeight="1" spans="6:21">
      <c r="F304" s="12">
        <v>36844</v>
      </c>
      <c r="G304" s="12">
        <v>0.0253</v>
      </c>
      <c r="H304" s="13">
        <v>1.35</v>
      </c>
      <c r="I304" s="14">
        <v>1</v>
      </c>
      <c r="J304" s="15">
        <f t="shared" si="88"/>
        <v>1258.40682</v>
      </c>
      <c r="K304" s="12">
        <v>1</v>
      </c>
      <c r="L304" s="12">
        <v>280</v>
      </c>
      <c r="M304" s="12">
        <v>1.43</v>
      </c>
      <c r="N304" s="19">
        <f t="shared" si="89"/>
        <v>3.16684210526316</v>
      </c>
      <c r="O304" s="20">
        <v>5936</v>
      </c>
      <c r="P304" s="12">
        <v>0.92</v>
      </c>
      <c r="Q304" s="12">
        <v>1.78</v>
      </c>
      <c r="R304" s="9">
        <f t="shared" si="90"/>
        <v>2.6376</v>
      </c>
      <c r="S304" s="10">
        <v>1.225</v>
      </c>
      <c r="T304" s="20">
        <v>1</v>
      </c>
      <c r="U304" s="22">
        <f t="shared" si="91"/>
        <v>32055.9139673433</v>
      </c>
    </row>
    <row r="305" s="1" customFormat="1" customHeight="1" spans="6:21">
      <c r="F305" s="12">
        <v>36844</v>
      </c>
      <c r="G305" s="12">
        <v>0.0253</v>
      </c>
      <c r="H305" s="13">
        <v>1.35</v>
      </c>
      <c r="I305" s="14">
        <v>1</v>
      </c>
      <c r="J305" s="15">
        <f t="shared" si="88"/>
        <v>1258.40682</v>
      </c>
      <c r="K305" s="12">
        <v>1</v>
      </c>
      <c r="L305" s="12">
        <v>280</v>
      </c>
      <c r="M305" s="12">
        <v>1.43</v>
      </c>
      <c r="N305" s="19">
        <f t="shared" si="89"/>
        <v>3.16684210526316</v>
      </c>
      <c r="O305" s="20">
        <v>5936</v>
      </c>
      <c r="P305" s="12">
        <v>0.92</v>
      </c>
      <c r="Q305" s="12">
        <v>1.78</v>
      </c>
      <c r="R305" s="9">
        <f t="shared" si="90"/>
        <v>2.6376</v>
      </c>
      <c r="S305" s="10">
        <v>1.225</v>
      </c>
      <c r="T305" s="20">
        <v>1</v>
      </c>
      <c r="U305" s="22">
        <f t="shared" si="91"/>
        <v>32055.9139673433</v>
      </c>
    </row>
    <row r="306" s="1" customFormat="1" customHeight="1" spans="6:21">
      <c r="F306" s="12">
        <v>36844</v>
      </c>
      <c r="G306" s="12">
        <v>0.0253</v>
      </c>
      <c r="H306" s="13">
        <v>1.35</v>
      </c>
      <c r="I306" s="14">
        <v>1</v>
      </c>
      <c r="J306" s="15">
        <f t="shared" si="88"/>
        <v>1258.40682</v>
      </c>
      <c r="K306" s="12">
        <v>1</v>
      </c>
      <c r="L306" s="12">
        <v>280</v>
      </c>
      <c r="M306" s="12">
        <v>1.43</v>
      </c>
      <c r="N306" s="19">
        <f t="shared" si="89"/>
        <v>3.16684210526316</v>
      </c>
      <c r="O306" s="20">
        <v>5936</v>
      </c>
      <c r="P306" s="12">
        <v>0.92</v>
      </c>
      <c r="Q306" s="12">
        <v>1.78</v>
      </c>
      <c r="R306" s="9">
        <f t="shared" si="90"/>
        <v>2.6376</v>
      </c>
      <c r="S306" s="10">
        <v>1.225</v>
      </c>
      <c r="T306" s="20">
        <v>1</v>
      </c>
      <c r="U306" s="22">
        <f t="shared" si="91"/>
        <v>32055.9139673433</v>
      </c>
    </row>
    <row r="307" s="1" customFormat="1" customHeight="1" spans="6:21">
      <c r="F307" s="12">
        <v>36844</v>
      </c>
      <c r="G307" s="12">
        <v>0.0253</v>
      </c>
      <c r="H307" s="13">
        <v>1.35</v>
      </c>
      <c r="I307" s="14">
        <v>1</v>
      </c>
      <c r="J307" s="15">
        <f t="shared" si="88"/>
        <v>1258.40682</v>
      </c>
      <c r="K307" s="12">
        <v>1</v>
      </c>
      <c r="L307" s="12">
        <v>280</v>
      </c>
      <c r="M307" s="12">
        <v>1.43</v>
      </c>
      <c r="N307" s="19">
        <f t="shared" si="89"/>
        <v>3.16684210526316</v>
      </c>
      <c r="O307" s="20">
        <v>5936</v>
      </c>
      <c r="P307" s="12">
        <v>0.92</v>
      </c>
      <c r="Q307" s="12">
        <v>1.78</v>
      </c>
      <c r="R307" s="9">
        <f t="shared" si="90"/>
        <v>2.6376</v>
      </c>
      <c r="S307" s="10">
        <v>1.225</v>
      </c>
      <c r="T307" s="20">
        <v>1</v>
      </c>
      <c r="U307" s="22">
        <f t="shared" si="91"/>
        <v>32055.9139673433</v>
      </c>
    </row>
    <row r="308" s="1" customFormat="1" customHeight="1" spans="6:21">
      <c r="F308" s="12">
        <v>36844</v>
      </c>
      <c r="G308" s="12">
        <v>0.0253</v>
      </c>
      <c r="H308" s="13">
        <v>1.35</v>
      </c>
      <c r="I308" s="14">
        <v>1</v>
      </c>
      <c r="J308" s="15">
        <f t="shared" si="88"/>
        <v>1258.40682</v>
      </c>
      <c r="K308" s="12">
        <v>1</v>
      </c>
      <c r="L308" s="12">
        <v>280</v>
      </c>
      <c r="M308" s="12">
        <v>1.43</v>
      </c>
      <c r="N308" s="19">
        <f t="shared" si="89"/>
        <v>3.16684210526316</v>
      </c>
      <c r="O308" s="20">
        <v>5936</v>
      </c>
      <c r="P308" s="12">
        <v>0.92</v>
      </c>
      <c r="Q308" s="12">
        <v>1.78</v>
      </c>
      <c r="R308" s="9">
        <f t="shared" si="90"/>
        <v>2.6376</v>
      </c>
      <c r="S308" s="10">
        <v>1.225</v>
      </c>
      <c r="T308" s="20">
        <v>1</v>
      </c>
      <c r="U308" s="22">
        <f t="shared" si="91"/>
        <v>32055.9139673433</v>
      </c>
    </row>
    <row r="309" s="1" customFormat="1" customHeight="1" spans="6:21">
      <c r="F309" s="12">
        <v>36844</v>
      </c>
      <c r="G309" s="12">
        <v>0.0253</v>
      </c>
      <c r="H309" s="13">
        <v>1.35</v>
      </c>
      <c r="I309" s="14">
        <v>1</v>
      </c>
      <c r="J309" s="15">
        <f t="shared" si="88"/>
        <v>1258.40682</v>
      </c>
      <c r="K309" s="12">
        <v>1</v>
      </c>
      <c r="L309" s="12">
        <v>280</v>
      </c>
      <c r="M309" s="12">
        <v>1.43</v>
      </c>
      <c r="N309" s="19">
        <f t="shared" si="89"/>
        <v>3.16684210526316</v>
      </c>
      <c r="O309" s="20">
        <v>5936</v>
      </c>
      <c r="P309" s="12">
        <v>0.92</v>
      </c>
      <c r="Q309" s="12">
        <v>1.78</v>
      </c>
      <c r="R309" s="9">
        <f t="shared" si="90"/>
        <v>2.6376</v>
      </c>
      <c r="S309" s="10">
        <v>1.225</v>
      </c>
      <c r="T309" s="20">
        <v>1</v>
      </c>
      <c r="U309" s="22">
        <f t="shared" si="91"/>
        <v>32055.9139673433</v>
      </c>
    </row>
    <row r="310" s="1" customFormat="1" customHeight="1" spans="6:21">
      <c r="F310" s="12">
        <v>36844</v>
      </c>
      <c r="G310" s="12">
        <v>0.0253</v>
      </c>
      <c r="H310" s="13">
        <v>1.35</v>
      </c>
      <c r="I310" s="14">
        <v>1</v>
      </c>
      <c r="J310" s="15">
        <f t="shared" si="88"/>
        <v>1258.40682</v>
      </c>
      <c r="K310" s="12">
        <v>1</v>
      </c>
      <c r="L310" s="12">
        <v>280</v>
      </c>
      <c r="M310" s="12">
        <v>1.43</v>
      </c>
      <c r="N310" s="19">
        <f t="shared" si="89"/>
        <v>3.16684210526316</v>
      </c>
      <c r="O310" s="20">
        <v>5936</v>
      </c>
      <c r="P310" s="12">
        <v>0.92</v>
      </c>
      <c r="Q310" s="12">
        <v>1.78</v>
      </c>
      <c r="R310" s="9">
        <f t="shared" si="90"/>
        <v>2.6376</v>
      </c>
      <c r="S310" s="10">
        <v>1.225</v>
      </c>
      <c r="T310" s="20">
        <v>1</v>
      </c>
      <c r="U310" s="22">
        <f t="shared" si="91"/>
        <v>32055.9139673433</v>
      </c>
    </row>
    <row r="311" s="1" customFormat="1" customHeight="1" spans="6:21">
      <c r="F311" s="12">
        <v>36844</v>
      </c>
      <c r="G311" s="12">
        <v>0.0253</v>
      </c>
      <c r="H311" s="13">
        <v>1.35</v>
      </c>
      <c r="I311" s="14">
        <v>1</v>
      </c>
      <c r="J311" s="15">
        <f t="shared" si="88"/>
        <v>1258.40682</v>
      </c>
      <c r="K311" s="12">
        <v>1</v>
      </c>
      <c r="L311" s="12">
        <v>280</v>
      </c>
      <c r="M311" s="12">
        <v>1.43</v>
      </c>
      <c r="N311" s="19">
        <f t="shared" si="89"/>
        <v>3.16684210526316</v>
      </c>
      <c r="O311" s="20">
        <v>5936</v>
      </c>
      <c r="P311" s="12">
        <v>0.92</v>
      </c>
      <c r="Q311" s="12">
        <v>1.78</v>
      </c>
      <c r="R311" s="9">
        <f t="shared" si="90"/>
        <v>2.6376</v>
      </c>
      <c r="S311" s="10">
        <v>1.225</v>
      </c>
      <c r="T311" s="20">
        <v>1</v>
      </c>
      <c r="U311" s="22">
        <f t="shared" si="91"/>
        <v>32055.9139673433</v>
      </c>
    </row>
    <row r="312" s="1" customFormat="1" customHeight="1" spans="6:21">
      <c r="F312" s="12">
        <v>36844</v>
      </c>
      <c r="G312" s="12">
        <v>0.0253</v>
      </c>
      <c r="H312" s="13">
        <v>1.35</v>
      </c>
      <c r="I312" s="14">
        <v>1</v>
      </c>
      <c r="J312" s="15">
        <f t="shared" si="88"/>
        <v>1258.40682</v>
      </c>
      <c r="K312" s="12">
        <v>1</v>
      </c>
      <c r="L312" s="12">
        <v>280</v>
      </c>
      <c r="M312" s="12">
        <v>1.43</v>
      </c>
      <c r="N312" s="19">
        <f t="shared" si="89"/>
        <v>3.16684210526316</v>
      </c>
      <c r="O312" s="20">
        <v>5936</v>
      </c>
      <c r="P312" s="12">
        <v>0.92</v>
      </c>
      <c r="Q312" s="12">
        <v>1.78</v>
      </c>
      <c r="R312" s="9">
        <f t="shared" si="90"/>
        <v>2.6376</v>
      </c>
      <c r="S312" s="10">
        <v>1.225</v>
      </c>
      <c r="T312" s="20">
        <v>1</v>
      </c>
      <c r="U312" s="22">
        <f t="shared" si="91"/>
        <v>32055.9139673433</v>
      </c>
    </row>
    <row r="313" s="1" customFormat="1" customHeight="1" spans="6:21">
      <c r="F313" s="12">
        <v>36844</v>
      </c>
      <c r="G313" s="12">
        <v>0.0253</v>
      </c>
      <c r="H313" s="13">
        <v>1.35</v>
      </c>
      <c r="I313" s="14">
        <v>1</v>
      </c>
      <c r="J313" s="15">
        <f t="shared" si="88"/>
        <v>1258.40682</v>
      </c>
      <c r="K313" s="12">
        <v>1</v>
      </c>
      <c r="L313" s="12">
        <v>280</v>
      </c>
      <c r="M313" s="12">
        <v>1.43</v>
      </c>
      <c r="N313" s="19">
        <f t="shared" si="89"/>
        <v>3.16684210526316</v>
      </c>
      <c r="O313" s="20">
        <v>5936</v>
      </c>
      <c r="P313" s="12">
        <v>0.92</v>
      </c>
      <c r="Q313" s="12">
        <v>1.78</v>
      </c>
      <c r="R313" s="9">
        <f t="shared" si="90"/>
        <v>2.6376</v>
      </c>
      <c r="S313" s="10">
        <v>1.225</v>
      </c>
      <c r="T313" s="20">
        <v>1</v>
      </c>
      <c r="U313" s="22">
        <f t="shared" si="91"/>
        <v>32055.9139673433</v>
      </c>
    </row>
    <row r="314" s="1" customFormat="1" customHeight="1" spans="6:21">
      <c r="F314" s="12">
        <v>36844</v>
      </c>
      <c r="G314" s="12">
        <v>0.0253</v>
      </c>
      <c r="H314" s="13">
        <v>1.35</v>
      </c>
      <c r="I314" s="14">
        <v>1</v>
      </c>
      <c r="J314" s="15">
        <f t="shared" si="88"/>
        <v>1258.40682</v>
      </c>
      <c r="K314" s="12">
        <v>1</v>
      </c>
      <c r="L314" s="12">
        <v>280</v>
      </c>
      <c r="M314" s="12">
        <v>1.43</v>
      </c>
      <c r="N314" s="19">
        <f t="shared" si="89"/>
        <v>3.16684210526316</v>
      </c>
      <c r="O314" s="20">
        <v>5936</v>
      </c>
      <c r="P314" s="12">
        <v>0.92</v>
      </c>
      <c r="Q314" s="12">
        <v>1.78</v>
      </c>
      <c r="R314" s="9">
        <f t="shared" si="90"/>
        <v>2.6376</v>
      </c>
      <c r="S314" s="10">
        <v>1.225</v>
      </c>
      <c r="T314" s="20">
        <v>1</v>
      </c>
      <c r="U314" s="22">
        <f t="shared" si="91"/>
        <v>32055.9139673433</v>
      </c>
    </row>
    <row r="315" s="1" customFormat="1" customHeight="1" spans="6:21">
      <c r="F315" s="12">
        <v>36844</v>
      </c>
      <c r="G315" s="12">
        <v>0</v>
      </c>
      <c r="H315" s="13">
        <v>1.35</v>
      </c>
      <c r="I315" s="14">
        <v>1</v>
      </c>
      <c r="J315" s="15">
        <f t="shared" si="88"/>
        <v>0</v>
      </c>
      <c r="K315" s="12">
        <v>1</v>
      </c>
      <c r="L315" s="12">
        <v>280</v>
      </c>
      <c r="M315" s="12">
        <v>1.43</v>
      </c>
      <c r="N315" s="19">
        <f t="shared" si="89"/>
        <v>3.16684210526316</v>
      </c>
      <c r="O315" s="20">
        <v>0</v>
      </c>
      <c r="P315" s="12">
        <v>0.92</v>
      </c>
      <c r="Q315" s="12">
        <v>1.78</v>
      </c>
      <c r="R315" s="9">
        <f t="shared" si="90"/>
        <v>2.6376</v>
      </c>
      <c r="S315" s="10">
        <v>1.225</v>
      </c>
      <c r="T315" s="20">
        <v>1</v>
      </c>
      <c r="U315" s="22">
        <f t="shared" si="91"/>
        <v>0</v>
      </c>
    </row>
    <row r="316" s="1" customFormat="1" customHeight="1" spans="6:21">
      <c r="F316" s="12">
        <v>36844</v>
      </c>
      <c r="G316" s="12">
        <v>0</v>
      </c>
      <c r="H316" s="13">
        <v>1.35</v>
      </c>
      <c r="I316" s="14">
        <v>1</v>
      </c>
      <c r="J316" s="15">
        <f t="shared" si="88"/>
        <v>0</v>
      </c>
      <c r="K316" s="12">
        <v>1</v>
      </c>
      <c r="L316" s="12">
        <v>280</v>
      </c>
      <c r="M316" s="12">
        <v>1.43</v>
      </c>
      <c r="N316" s="19">
        <f t="shared" si="89"/>
        <v>3.16684210526316</v>
      </c>
      <c r="O316" s="20">
        <v>0</v>
      </c>
      <c r="P316" s="12">
        <v>0.92</v>
      </c>
      <c r="Q316" s="12">
        <v>1.78</v>
      </c>
      <c r="R316" s="9">
        <f t="shared" si="90"/>
        <v>2.6376</v>
      </c>
      <c r="S316" s="10">
        <v>1.225</v>
      </c>
      <c r="T316" s="20">
        <v>1</v>
      </c>
      <c r="U316" s="22">
        <f t="shared" si="91"/>
        <v>0</v>
      </c>
    </row>
    <row r="317" s="1" customFormat="1" customHeight="1" spans="6:21">
      <c r="F317" s="12">
        <v>36844</v>
      </c>
      <c r="G317" s="12">
        <v>0</v>
      </c>
      <c r="H317" s="13">
        <v>1.35</v>
      </c>
      <c r="I317" s="14">
        <v>1</v>
      </c>
      <c r="J317" s="15">
        <f t="shared" si="88"/>
        <v>0</v>
      </c>
      <c r="K317" s="12">
        <v>1</v>
      </c>
      <c r="L317" s="12">
        <v>280</v>
      </c>
      <c r="M317" s="12">
        <v>1.43</v>
      </c>
      <c r="N317" s="19">
        <f t="shared" si="89"/>
        <v>3.16684210526316</v>
      </c>
      <c r="O317" s="20">
        <v>0</v>
      </c>
      <c r="P317" s="12">
        <v>0.92</v>
      </c>
      <c r="Q317" s="12">
        <v>1.78</v>
      </c>
      <c r="R317" s="9">
        <f t="shared" si="90"/>
        <v>2.6376</v>
      </c>
      <c r="S317" s="10">
        <v>1.225</v>
      </c>
      <c r="T317" s="20">
        <v>1</v>
      </c>
      <c r="U317" s="22">
        <f t="shared" si="91"/>
        <v>0</v>
      </c>
    </row>
    <row r="318" s="1" customFormat="1" customHeight="1" spans="6:21">
      <c r="F318" s="12">
        <v>36844</v>
      </c>
      <c r="G318" s="12">
        <v>0</v>
      </c>
      <c r="H318" s="13">
        <v>1.35</v>
      </c>
      <c r="I318" s="14">
        <v>1</v>
      </c>
      <c r="J318" s="15">
        <f t="shared" si="88"/>
        <v>0</v>
      </c>
      <c r="K318" s="12">
        <v>1</v>
      </c>
      <c r="L318" s="12">
        <v>280</v>
      </c>
      <c r="M318" s="12">
        <v>1.43</v>
      </c>
      <c r="N318" s="19">
        <f t="shared" si="89"/>
        <v>3.16684210526316</v>
      </c>
      <c r="O318" s="20">
        <v>0</v>
      </c>
      <c r="P318" s="12">
        <v>0.92</v>
      </c>
      <c r="Q318" s="12">
        <v>1.78</v>
      </c>
      <c r="R318" s="9">
        <f t="shared" si="90"/>
        <v>2.6376</v>
      </c>
      <c r="S318" s="10">
        <v>1.225</v>
      </c>
      <c r="T318" s="20">
        <v>1</v>
      </c>
      <c r="U318" s="22">
        <f t="shared" si="91"/>
        <v>0</v>
      </c>
    </row>
    <row r="319" s="1" customFormat="1" customHeight="1" spans="6:21">
      <c r="F319" s="12">
        <v>36844</v>
      </c>
      <c r="G319" s="12">
        <v>0</v>
      </c>
      <c r="H319" s="13">
        <v>1.35</v>
      </c>
      <c r="I319" s="14">
        <v>1</v>
      </c>
      <c r="J319" s="15">
        <f t="shared" si="88"/>
        <v>0</v>
      </c>
      <c r="K319" s="12">
        <v>1</v>
      </c>
      <c r="L319" s="12">
        <v>280</v>
      </c>
      <c r="M319" s="12">
        <v>1.43</v>
      </c>
      <c r="N319" s="19">
        <f t="shared" si="89"/>
        <v>3.16684210526316</v>
      </c>
      <c r="O319" s="20">
        <v>0</v>
      </c>
      <c r="P319" s="12">
        <v>0.92</v>
      </c>
      <c r="Q319" s="12">
        <v>1.78</v>
      </c>
      <c r="R319" s="9">
        <f t="shared" si="90"/>
        <v>2.6376</v>
      </c>
      <c r="S319" s="10">
        <v>1.225</v>
      </c>
      <c r="T319" s="20">
        <v>1</v>
      </c>
      <c r="U319" s="22">
        <f t="shared" si="91"/>
        <v>0</v>
      </c>
    </row>
    <row r="320" s="1" customFormat="1" customHeight="1" spans="6:21">
      <c r="F320" s="12">
        <v>36844</v>
      </c>
      <c r="G320" s="12">
        <v>0</v>
      </c>
      <c r="H320" s="13">
        <v>1.35</v>
      </c>
      <c r="I320" s="14">
        <v>1</v>
      </c>
      <c r="J320" s="15">
        <f t="shared" si="88"/>
        <v>0</v>
      </c>
      <c r="K320" s="12">
        <v>1</v>
      </c>
      <c r="L320" s="12">
        <v>280</v>
      </c>
      <c r="M320" s="12">
        <v>1.43</v>
      </c>
      <c r="N320" s="19">
        <f t="shared" si="89"/>
        <v>3.16684210526316</v>
      </c>
      <c r="O320" s="20">
        <v>0</v>
      </c>
      <c r="P320" s="12">
        <v>0.92</v>
      </c>
      <c r="Q320" s="12">
        <v>1.78</v>
      </c>
      <c r="R320" s="9">
        <f t="shared" si="90"/>
        <v>2.6376</v>
      </c>
      <c r="S320" s="10">
        <v>1.225</v>
      </c>
      <c r="T320" s="20">
        <v>1</v>
      </c>
      <c r="U320" s="22">
        <f t="shared" si="91"/>
        <v>0</v>
      </c>
    </row>
    <row r="321" s="1" customFormat="1" customHeight="1" spans="6:21">
      <c r="F321" s="12">
        <v>36844</v>
      </c>
      <c r="G321" s="12">
        <v>0</v>
      </c>
      <c r="H321" s="13">
        <v>1.35</v>
      </c>
      <c r="I321" s="14">
        <v>1</v>
      </c>
      <c r="J321" s="15">
        <f t="shared" si="88"/>
        <v>0</v>
      </c>
      <c r="K321" s="12">
        <v>1</v>
      </c>
      <c r="L321" s="12">
        <v>280</v>
      </c>
      <c r="M321" s="12">
        <v>1.43</v>
      </c>
      <c r="N321" s="19">
        <f t="shared" si="89"/>
        <v>3.16684210526316</v>
      </c>
      <c r="O321" s="20">
        <v>0</v>
      </c>
      <c r="P321" s="12">
        <v>0.92</v>
      </c>
      <c r="Q321" s="12">
        <v>1.78</v>
      </c>
      <c r="R321" s="9">
        <f t="shared" si="90"/>
        <v>2.6376</v>
      </c>
      <c r="S321" s="10">
        <v>1.225</v>
      </c>
      <c r="T321" s="20">
        <v>1</v>
      </c>
      <c r="U321" s="22">
        <f t="shared" si="91"/>
        <v>0</v>
      </c>
    </row>
    <row r="322" s="1" customFormat="1" customHeight="1" spans="6:21">
      <c r="F322" s="12">
        <v>36844</v>
      </c>
      <c r="G322" s="12">
        <v>0</v>
      </c>
      <c r="H322" s="13">
        <v>1.35</v>
      </c>
      <c r="I322" s="14">
        <v>1</v>
      </c>
      <c r="J322" s="15">
        <f t="shared" si="88"/>
        <v>0</v>
      </c>
      <c r="K322" s="12">
        <v>1</v>
      </c>
      <c r="L322" s="12">
        <v>280</v>
      </c>
      <c r="M322" s="12">
        <v>1.43</v>
      </c>
      <c r="N322" s="19">
        <f t="shared" si="89"/>
        <v>3.16684210526316</v>
      </c>
      <c r="O322" s="20">
        <v>0</v>
      </c>
      <c r="P322" s="12">
        <v>0.92</v>
      </c>
      <c r="Q322" s="12">
        <v>1.78</v>
      </c>
      <c r="R322" s="9">
        <f t="shared" si="90"/>
        <v>2.6376</v>
      </c>
      <c r="S322" s="10">
        <v>1.225</v>
      </c>
      <c r="T322" s="20">
        <v>1</v>
      </c>
      <c r="U322" s="22">
        <f t="shared" si="91"/>
        <v>0</v>
      </c>
    </row>
    <row r="323" s="1" customFormat="1" customHeight="1" spans="6:21">
      <c r="F323" s="12">
        <v>36844</v>
      </c>
      <c r="G323" s="12">
        <v>0</v>
      </c>
      <c r="H323" s="13">
        <v>1.35</v>
      </c>
      <c r="I323" s="14">
        <v>1</v>
      </c>
      <c r="J323" s="15">
        <f t="shared" si="88"/>
        <v>0</v>
      </c>
      <c r="K323" s="12">
        <v>1</v>
      </c>
      <c r="L323" s="12">
        <v>280</v>
      </c>
      <c r="M323" s="12">
        <v>1.43</v>
      </c>
      <c r="N323" s="19">
        <f t="shared" si="89"/>
        <v>3.16684210526316</v>
      </c>
      <c r="O323" s="20">
        <v>0</v>
      </c>
      <c r="P323" s="12">
        <v>0.92</v>
      </c>
      <c r="Q323" s="12">
        <v>1.78</v>
      </c>
      <c r="R323" s="9">
        <f t="shared" si="90"/>
        <v>2.6376</v>
      </c>
      <c r="S323" s="10">
        <v>1.225</v>
      </c>
      <c r="T323" s="20">
        <v>1</v>
      </c>
      <c r="U323" s="22">
        <f t="shared" si="91"/>
        <v>0</v>
      </c>
    </row>
    <row r="324" s="1" customFormat="1" customHeight="1" spans="6:21">
      <c r="F324" s="12">
        <v>36844</v>
      </c>
      <c r="G324" s="12">
        <v>0</v>
      </c>
      <c r="H324" s="13">
        <v>1.35</v>
      </c>
      <c r="I324" s="14">
        <v>1</v>
      </c>
      <c r="J324" s="15">
        <f t="shared" si="88"/>
        <v>0</v>
      </c>
      <c r="K324" s="12">
        <v>1</v>
      </c>
      <c r="L324" s="12">
        <v>280</v>
      </c>
      <c r="M324" s="12">
        <v>1.43</v>
      </c>
      <c r="N324" s="19">
        <f t="shared" si="89"/>
        <v>3.16684210526316</v>
      </c>
      <c r="O324" s="20">
        <v>0</v>
      </c>
      <c r="P324" s="12">
        <v>0.92</v>
      </c>
      <c r="Q324" s="12">
        <v>1.78</v>
      </c>
      <c r="R324" s="9">
        <f t="shared" si="90"/>
        <v>2.6376</v>
      </c>
      <c r="S324" s="10">
        <v>1.225</v>
      </c>
      <c r="T324" s="20">
        <v>1</v>
      </c>
      <c r="U324" s="22">
        <f t="shared" si="91"/>
        <v>0</v>
      </c>
    </row>
    <row r="325" s="1" customFormat="1" customHeight="1" spans="6:21">
      <c r="F325" s="28" t="s">
        <v>28</v>
      </c>
      <c r="G325" s="29"/>
      <c r="H325" s="29"/>
      <c r="I325" s="29"/>
      <c r="J325" s="29"/>
      <c r="K325" s="29"/>
      <c r="L325" s="29"/>
      <c r="M325" s="29"/>
      <c r="N325" s="30">
        <f>SUM(U300:U324)</f>
        <v>480838.70951015</v>
      </c>
      <c r="O325" s="30"/>
      <c r="P325" s="30"/>
      <c r="Q325" s="30"/>
      <c r="R325" s="30"/>
      <c r="S325" s="30"/>
      <c r="T325" s="30"/>
      <c r="U325" s="30"/>
    </row>
    <row r="326" s="1" customFormat="1" customHeight="1" spans="6:21">
      <c r="F326" s="29"/>
      <c r="G326" s="29"/>
      <c r="H326" s="29"/>
      <c r="I326" s="29"/>
      <c r="J326" s="29"/>
      <c r="K326" s="29"/>
      <c r="L326" s="29"/>
      <c r="M326" s="29"/>
      <c r="N326" s="30"/>
      <c r="O326" s="30"/>
      <c r="P326" s="30"/>
      <c r="Q326" s="30"/>
      <c r="R326" s="30"/>
      <c r="S326" s="30"/>
      <c r="T326" s="30"/>
      <c r="U326" s="30"/>
    </row>
    <row r="327" s="1" customFormat="1" customHeight="1" spans="6:21"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="1" customFormat="1" customHeight="1" spans="6:21">
      <c r="F328" s="15" t="s">
        <v>3</v>
      </c>
      <c r="G328" s="15"/>
      <c r="H328" s="15"/>
      <c r="I328" s="15"/>
      <c r="J328" s="15"/>
      <c r="K328" s="9" t="s">
        <v>30</v>
      </c>
      <c r="L328" s="9"/>
      <c r="M328" s="9"/>
      <c r="N328" s="9"/>
      <c r="O328" s="10" t="s">
        <v>31</v>
      </c>
      <c r="P328" s="10"/>
      <c r="Q328" s="31" t="s">
        <v>9</v>
      </c>
      <c r="R328"/>
      <c r="S328"/>
      <c r="T328"/>
      <c r="U328"/>
    </row>
    <row r="329" s="1" customFormat="1" customHeight="1" spans="6:21">
      <c r="F329" s="12" t="s">
        <v>32</v>
      </c>
      <c r="G329" s="12" t="s">
        <v>15</v>
      </c>
      <c r="H329" s="32" t="s">
        <v>33</v>
      </c>
      <c r="I329" s="33" t="s">
        <v>34</v>
      </c>
      <c r="J329" s="15" t="s">
        <v>3</v>
      </c>
      <c r="K329" s="12" t="s">
        <v>35</v>
      </c>
      <c r="L329" s="12" t="s">
        <v>22</v>
      </c>
      <c r="M329" s="12" t="s">
        <v>23</v>
      </c>
      <c r="N329" s="9" t="s">
        <v>36</v>
      </c>
      <c r="O329" s="12" t="s">
        <v>25</v>
      </c>
      <c r="P329" s="12" t="s">
        <v>37</v>
      </c>
      <c r="Q329" s="31"/>
      <c r="R329"/>
      <c r="S329"/>
      <c r="T329"/>
      <c r="U329"/>
    </row>
    <row r="330" s="1" customFormat="1" customHeight="1" spans="6:21">
      <c r="F330" s="12">
        <v>1197</v>
      </c>
      <c r="G330" s="12">
        <v>1354</v>
      </c>
      <c r="H330" s="32">
        <v>0.444</v>
      </c>
      <c r="I330" s="33">
        <v>0.887</v>
      </c>
      <c r="J330" s="34">
        <f t="shared" ref="J330:J343" si="92">F330*H330+G330*I330</f>
        <v>1732.466</v>
      </c>
      <c r="K330" s="12">
        <v>1</v>
      </c>
      <c r="L330" s="12">
        <v>0.89</v>
      </c>
      <c r="M330" s="12">
        <v>3.21</v>
      </c>
      <c r="N330" s="35">
        <f t="shared" ref="N330:N343" si="93">1+L330*M330</f>
        <v>3.8569</v>
      </c>
      <c r="O330" s="12">
        <v>1.225</v>
      </c>
      <c r="P330" s="12">
        <v>0.5</v>
      </c>
      <c r="Q330" s="36">
        <f t="shared" ref="Q330:Q343" si="94">J330*K330*N330*O330*P330</f>
        <v>4092.6932206825</v>
      </c>
      <c r="R330"/>
      <c r="S330"/>
      <c r="T330"/>
      <c r="U330"/>
    </row>
    <row r="331" s="1" customFormat="1" customHeight="1" spans="6:21">
      <c r="F331" s="12">
        <v>1197</v>
      </c>
      <c r="G331" s="12">
        <v>1354</v>
      </c>
      <c r="H331" s="32">
        <v>0.577</v>
      </c>
      <c r="I331" s="33">
        <v>1.153</v>
      </c>
      <c r="J331" s="34">
        <f t="shared" si="92"/>
        <v>2251.831</v>
      </c>
      <c r="K331" s="12">
        <v>1</v>
      </c>
      <c r="L331" s="12">
        <v>0.89</v>
      </c>
      <c r="M331" s="12">
        <v>3.21</v>
      </c>
      <c r="N331" s="35">
        <f t="shared" si="93"/>
        <v>3.8569</v>
      </c>
      <c r="O331" s="12">
        <v>1.225</v>
      </c>
      <c r="P331" s="12">
        <v>0.5</v>
      </c>
      <c r="Q331" s="36">
        <f t="shared" si="94"/>
        <v>5319.61577763875</v>
      </c>
      <c r="R331"/>
      <c r="S331"/>
      <c r="T331"/>
      <c r="U331"/>
    </row>
    <row r="332" s="1" customFormat="1" customHeight="1" spans="6:21">
      <c r="F332" s="12">
        <v>1197</v>
      </c>
      <c r="G332" s="12">
        <v>1354</v>
      </c>
      <c r="H332" s="32">
        <v>0.444</v>
      </c>
      <c r="I332" s="33">
        <v>0.887</v>
      </c>
      <c r="J332" s="34">
        <f t="shared" si="92"/>
        <v>1732.466</v>
      </c>
      <c r="K332" s="12">
        <v>1</v>
      </c>
      <c r="L332" s="12">
        <v>0.89</v>
      </c>
      <c r="M332" s="12">
        <v>3.21</v>
      </c>
      <c r="N332" s="35">
        <f t="shared" si="93"/>
        <v>3.8569</v>
      </c>
      <c r="O332" s="12">
        <v>1.225</v>
      </c>
      <c r="P332" s="12">
        <v>0.5</v>
      </c>
      <c r="Q332" s="36">
        <f t="shared" si="94"/>
        <v>4092.6932206825</v>
      </c>
      <c r="R332"/>
      <c r="S332"/>
      <c r="T332"/>
      <c r="U332"/>
    </row>
    <row r="333" s="1" customFormat="1" customHeight="1" spans="6:21">
      <c r="F333" s="12">
        <v>1197</v>
      </c>
      <c r="G333" s="12">
        <v>1354</v>
      </c>
      <c r="H333" s="32">
        <v>0.577</v>
      </c>
      <c r="I333" s="33">
        <v>1.153</v>
      </c>
      <c r="J333" s="34">
        <f t="shared" si="92"/>
        <v>2251.831</v>
      </c>
      <c r="K333" s="12">
        <v>1</v>
      </c>
      <c r="L333" s="12">
        <v>0.89</v>
      </c>
      <c r="M333" s="12">
        <v>3.21</v>
      </c>
      <c r="N333" s="35">
        <f t="shared" si="93"/>
        <v>3.8569</v>
      </c>
      <c r="O333" s="12">
        <v>1.225</v>
      </c>
      <c r="P333" s="12">
        <v>0.5</v>
      </c>
      <c r="Q333" s="36">
        <f t="shared" si="94"/>
        <v>5319.61577763875</v>
      </c>
      <c r="R333"/>
      <c r="S333"/>
      <c r="T333"/>
      <c r="U333"/>
    </row>
    <row r="334" s="1" customFormat="1" customHeight="1" spans="6:21">
      <c r="F334" s="12">
        <v>1197</v>
      </c>
      <c r="G334" s="12">
        <v>1354</v>
      </c>
      <c r="H334" s="32">
        <v>0.444</v>
      </c>
      <c r="I334" s="33">
        <v>0.887</v>
      </c>
      <c r="J334" s="34">
        <f t="shared" si="92"/>
        <v>1732.466</v>
      </c>
      <c r="K334" s="12">
        <v>1</v>
      </c>
      <c r="L334" s="12">
        <v>0.89</v>
      </c>
      <c r="M334" s="12">
        <v>3.21</v>
      </c>
      <c r="N334" s="35">
        <f t="shared" si="93"/>
        <v>3.8569</v>
      </c>
      <c r="O334" s="12">
        <v>1.225</v>
      </c>
      <c r="P334" s="12">
        <v>0.5</v>
      </c>
      <c r="Q334" s="36">
        <f t="shared" si="94"/>
        <v>4092.6932206825</v>
      </c>
      <c r="R334"/>
      <c r="S334"/>
      <c r="T334"/>
      <c r="U334"/>
    </row>
    <row r="335" s="1" customFormat="1" customHeight="1" spans="6:21">
      <c r="F335" s="12">
        <v>1197</v>
      </c>
      <c r="G335" s="12">
        <v>1354</v>
      </c>
      <c r="H335" s="32">
        <v>0.577</v>
      </c>
      <c r="I335" s="33">
        <v>1.153</v>
      </c>
      <c r="J335" s="34">
        <f t="shared" si="92"/>
        <v>2251.831</v>
      </c>
      <c r="K335" s="12">
        <v>1</v>
      </c>
      <c r="L335" s="12">
        <v>0.89</v>
      </c>
      <c r="M335" s="12">
        <v>3.21</v>
      </c>
      <c r="N335" s="35">
        <f t="shared" si="93"/>
        <v>3.8569</v>
      </c>
      <c r="O335" s="12">
        <v>1.225</v>
      </c>
      <c r="P335" s="12">
        <v>0.5</v>
      </c>
      <c r="Q335" s="36">
        <f t="shared" si="94"/>
        <v>5319.61577763875</v>
      </c>
      <c r="R335"/>
      <c r="S335"/>
      <c r="T335"/>
      <c r="U335"/>
    </row>
    <row r="336" s="1" customFormat="1" customHeight="1" spans="6:21">
      <c r="F336" s="12">
        <v>1197</v>
      </c>
      <c r="G336" s="12">
        <v>1354</v>
      </c>
      <c r="H336" s="32">
        <v>0.444</v>
      </c>
      <c r="I336" s="33">
        <v>0.887</v>
      </c>
      <c r="J336" s="34">
        <f t="shared" si="92"/>
        <v>1732.466</v>
      </c>
      <c r="K336" s="12">
        <v>1</v>
      </c>
      <c r="L336" s="12">
        <v>0.89</v>
      </c>
      <c r="M336" s="12">
        <v>3.21</v>
      </c>
      <c r="N336" s="35">
        <f t="shared" si="93"/>
        <v>3.8569</v>
      </c>
      <c r="O336" s="12">
        <v>1.225</v>
      </c>
      <c r="P336" s="12">
        <v>0.5</v>
      </c>
      <c r="Q336" s="36">
        <f t="shared" si="94"/>
        <v>4092.6932206825</v>
      </c>
      <c r="R336"/>
      <c r="S336"/>
      <c r="T336"/>
      <c r="U336"/>
    </row>
    <row r="337" s="1" customFormat="1" customHeight="1" spans="6:21">
      <c r="F337" s="12">
        <v>1197</v>
      </c>
      <c r="G337" s="12">
        <v>1354</v>
      </c>
      <c r="H337" s="32">
        <v>0.577</v>
      </c>
      <c r="I337" s="33">
        <v>1.153</v>
      </c>
      <c r="J337" s="34">
        <f t="shared" si="92"/>
        <v>2251.831</v>
      </c>
      <c r="K337" s="12">
        <v>1</v>
      </c>
      <c r="L337" s="12">
        <v>0.89</v>
      </c>
      <c r="M337" s="12">
        <v>3.21</v>
      </c>
      <c r="N337" s="35">
        <f t="shared" si="93"/>
        <v>3.8569</v>
      </c>
      <c r="O337" s="12">
        <v>1.225</v>
      </c>
      <c r="P337" s="12">
        <v>0.5</v>
      </c>
      <c r="Q337" s="36">
        <f t="shared" si="94"/>
        <v>5319.61577763875</v>
      </c>
      <c r="R337"/>
      <c r="S337"/>
      <c r="T337"/>
      <c r="U337"/>
    </row>
    <row r="338" s="1" customFormat="1" customHeight="1" spans="6:21">
      <c r="F338" s="12">
        <v>1197</v>
      </c>
      <c r="G338" s="12">
        <v>1354</v>
      </c>
      <c r="H338" s="32">
        <v>0.444</v>
      </c>
      <c r="I338" s="33">
        <v>0.887</v>
      </c>
      <c r="J338" s="34">
        <f t="shared" si="92"/>
        <v>1732.466</v>
      </c>
      <c r="K338" s="12">
        <v>1</v>
      </c>
      <c r="L338" s="12">
        <v>0.89</v>
      </c>
      <c r="M338" s="12">
        <v>3.21</v>
      </c>
      <c r="N338" s="35">
        <f t="shared" si="93"/>
        <v>3.8569</v>
      </c>
      <c r="O338" s="12">
        <v>1.225</v>
      </c>
      <c r="P338" s="12">
        <v>0.5</v>
      </c>
      <c r="Q338" s="36">
        <f t="shared" si="94"/>
        <v>4092.6932206825</v>
      </c>
      <c r="R338"/>
      <c r="S338"/>
      <c r="T338"/>
      <c r="U338"/>
    </row>
    <row r="339" s="1" customFormat="1" customHeight="1" spans="6:21">
      <c r="F339" s="12">
        <v>1197</v>
      </c>
      <c r="G339" s="12">
        <v>1354</v>
      </c>
      <c r="H339" s="32">
        <v>0.577</v>
      </c>
      <c r="I339" s="33">
        <v>1.153</v>
      </c>
      <c r="J339" s="34">
        <f t="shared" si="92"/>
        <v>2251.831</v>
      </c>
      <c r="K339" s="12">
        <v>1</v>
      </c>
      <c r="L339" s="12">
        <v>0.89</v>
      </c>
      <c r="M339" s="12">
        <v>3.21</v>
      </c>
      <c r="N339" s="35">
        <f t="shared" si="93"/>
        <v>3.8569</v>
      </c>
      <c r="O339" s="12">
        <v>1.225</v>
      </c>
      <c r="P339" s="12">
        <v>0.5</v>
      </c>
      <c r="Q339" s="36">
        <f t="shared" si="94"/>
        <v>5319.61577763875</v>
      </c>
      <c r="R339"/>
      <c r="S339"/>
      <c r="T339"/>
      <c r="U339"/>
    </row>
    <row r="340" s="1" customFormat="1" customHeight="1" spans="6:21">
      <c r="F340" s="12">
        <v>1197</v>
      </c>
      <c r="G340" s="12">
        <v>1354</v>
      </c>
      <c r="H340" s="32">
        <v>0.444</v>
      </c>
      <c r="I340" s="33">
        <v>0.887</v>
      </c>
      <c r="J340" s="34">
        <f t="shared" si="92"/>
        <v>1732.466</v>
      </c>
      <c r="K340" s="12">
        <v>1</v>
      </c>
      <c r="L340" s="12">
        <v>0.89</v>
      </c>
      <c r="M340" s="12">
        <v>3.21</v>
      </c>
      <c r="N340" s="35">
        <f t="shared" si="93"/>
        <v>3.8569</v>
      </c>
      <c r="O340" s="12">
        <v>1.225</v>
      </c>
      <c r="P340" s="12">
        <v>0.5</v>
      </c>
      <c r="Q340" s="36">
        <f t="shared" si="94"/>
        <v>4092.6932206825</v>
      </c>
      <c r="R340"/>
      <c r="S340"/>
      <c r="T340"/>
      <c r="U340"/>
    </row>
    <row r="341" s="1" customFormat="1" customHeight="1" spans="6:21">
      <c r="F341" s="12">
        <v>1197</v>
      </c>
      <c r="G341" s="12">
        <v>1354</v>
      </c>
      <c r="H341" s="32">
        <v>0.577</v>
      </c>
      <c r="I341" s="33">
        <v>1.153</v>
      </c>
      <c r="J341" s="34">
        <f t="shared" si="92"/>
        <v>2251.831</v>
      </c>
      <c r="K341" s="12">
        <v>1</v>
      </c>
      <c r="L341" s="12">
        <v>0.89</v>
      </c>
      <c r="M341" s="12">
        <v>3.21</v>
      </c>
      <c r="N341" s="35">
        <f t="shared" si="93"/>
        <v>3.8569</v>
      </c>
      <c r="O341" s="12">
        <v>1.225</v>
      </c>
      <c r="P341" s="12">
        <v>0.5</v>
      </c>
      <c r="Q341" s="36">
        <f t="shared" si="94"/>
        <v>5319.61577763875</v>
      </c>
      <c r="R341"/>
      <c r="S341"/>
      <c r="T341"/>
      <c r="U341"/>
    </row>
    <row r="342" s="1" customFormat="1" customHeight="1" spans="6:21">
      <c r="F342" s="12">
        <v>1197</v>
      </c>
      <c r="G342" s="12">
        <v>1354</v>
      </c>
      <c r="H342" s="32">
        <v>4.04</v>
      </c>
      <c r="I342" s="33">
        <v>8.09</v>
      </c>
      <c r="J342" s="34">
        <f t="shared" si="92"/>
        <v>15789.74</v>
      </c>
      <c r="K342" s="12">
        <v>2.2</v>
      </c>
      <c r="L342" s="12">
        <v>0.89</v>
      </c>
      <c r="M342" s="12">
        <v>3.21</v>
      </c>
      <c r="N342" s="35">
        <f t="shared" si="93"/>
        <v>3.8569</v>
      </c>
      <c r="O342" s="12">
        <v>1.225</v>
      </c>
      <c r="P342" s="12">
        <v>0.5</v>
      </c>
      <c r="Q342" s="36">
        <f t="shared" si="94"/>
        <v>82062.006457585</v>
      </c>
      <c r="R342"/>
      <c r="S342"/>
      <c r="T342"/>
      <c r="U342"/>
    </row>
    <row r="343" s="1" customFormat="1" customHeight="1" spans="6:21">
      <c r="F343" s="12">
        <v>1197</v>
      </c>
      <c r="G343" s="12">
        <v>1354</v>
      </c>
      <c r="H343" s="32">
        <v>6.07</v>
      </c>
      <c r="I343" s="33">
        <v>12.13</v>
      </c>
      <c r="J343" s="34">
        <f t="shared" si="92"/>
        <v>23689.81</v>
      </c>
      <c r="K343" s="12">
        <v>2.2</v>
      </c>
      <c r="L343" s="12">
        <v>0.89</v>
      </c>
      <c r="M343" s="12">
        <v>3.21</v>
      </c>
      <c r="N343" s="35">
        <f t="shared" si="93"/>
        <v>3.8569</v>
      </c>
      <c r="O343" s="12">
        <v>1.225</v>
      </c>
      <c r="P343" s="12">
        <v>0.5</v>
      </c>
      <c r="Q343" s="36">
        <f t="shared" si="94"/>
        <v>123120.034984678</v>
      </c>
      <c r="R343"/>
      <c r="S343"/>
      <c r="T343"/>
      <c r="U343"/>
    </row>
    <row r="344" s="1" customFormat="1" customHeight="1" spans="6:21">
      <c r="F344" s="37" t="s">
        <v>38</v>
      </c>
      <c r="G344" s="37"/>
      <c r="H344" s="37"/>
      <c r="I344" s="37"/>
      <c r="J344" s="37"/>
      <c r="K344" s="38">
        <f>SUM(Q330:Q343)</f>
        <v>261655.89543219</v>
      </c>
      <c r="L344" s="38"/>
      <c r="M344" s="38"/>
      <c r="N344" s="38"/>
      <c r="O344" s="38"/>
      <c r="P344" s="38"/>
      <c r="Q344" s="38"/>
      <c r="R344"/>
      <c r="S344"/>
      <c r="T344"/>
      <c r="U344"/>
    </row>
    <row r="345" s="1" customFormat="1" customHeight="1" spans="6:21">
      <c r="F345" s="37"/>
      <c r="G345" s="37"/>
      <c r="H345" s="37"/>
      <c r="I345" s="37"/>
      <c r="J345" s="37"/>
      <c r="K345" s="38"/>
      <c r="L345" s="38"/>
      <c r="M345" s="38"/>
      <c r="N345" s="38"/>
      <c r="O345" s="38"/>
      <c r="P345" s="38"/>
      <c r="Q345" s="38"/>
      <c r="R345"/>
      <c r="S345"/>
      <c r="T345"/>
      <c r="U345"/>
    </row>
    <row r="346" s="1" customFormat="1" customHeight="1" spans="6:21">
      <c r="F346" s="37"/>
      <c r="G346" s="37"/>
      <c r="H346" s="37"/>
      <c r="I346" s="37"/>
      <c r="J346" s="37"/>
      <c r="K346" s="38"/>
      <c r="L346" s="38"/>
      <c r="M346" s="38"/>
      <c r="N346" s="38"/>
      <c r="O346" s="38"/>
      <c r="P346" s="38"/>
      <c r="Q346" s="38"/>
      <c r="R346"/>
      <c r="S346"/>
      <c r="T346"/>
      <c r="U346"/>
    </row>
    <row r="347" s="1" customFormat="1" customHeight="1" spans="6:21">
      <c r="F347" s="39" t="s">
        <v>13</v>
      </c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/>
      <c r="S347"/>
      <c r="T347"/>
      <c r="U347"/>
    </row>
    <row r="348" s="1" customFormat="1" customHeight="1" spans="6:21">
      <c r="F348" s="15" t="s">
        <v>3</v>
      </c>
      <c r="G348" s="15"/>
      <c r="H348" s="15"/>
      <c r="I348" s="15"/>
      <c r="J348" s="15"/>
      <c r="K348" s="9" t="s">
        <v>30</v>
      </c>
      <c r="L348" s="9"/>
      <c r="M348" s="9"/>
      <c r="N348" s="9"/>
      <c r="O348" s="10" t="s">
        <v>31</v>
      </c>
      <c r="P348" s="10"/>
      <c r="Q348" s="40" t="s">
        <v>9</v>
      </c>
      <c r="R348"/>
      <c r="S348"/>
      <c r="T348"/>
      <c r="U348"/>
    </row>
    <row r="349" s="1" customFormat="1" customHeight="1" spans="6:21">
      <c r="F349" s="15" t="s">
        <v>39</v>
      </c>
      <c r="G349" s="15" t="s">
        <v>40</v>
      </c>
      <c r="H349" s="15" t="s">
        <v>41</v>
      </c>
      <c r="I349" s="15" t="s">
        <v>42</v>
      </c>
      <c r="J349" s="15" t="s">
        <v>3</v>
      </c>
      <c r="K349" s="9" t="s">
        <v>35</v>
      </c>
      <c r="L349" s="9" t="s">
        <v>22</v>
      </c>
      <c r="M349" s="9" t="s">
        <v>23</v>
      </c>
      <c r="N349" s="35" t="s">
        <v>24</v>
      </c>
      <c r="O349" s="10" t="s">
        <v>43</v>
      </c>
      <c r="P349" s="10" t="s">
        <v>44</v>
      </c>
      <c r="Q349" s="40"/>
      <c r="R349"/>
      <c r="S349"/>
      <c r="T349"/>
      <c r="U349"/>
    </row>
    <row r="350" s="1" customFormat="1" customHeight="1" spans="6:21">
      <c r="F350" s="12">
        <v>36844</v>
      </c>
      <c r="G350" s="13">
        <v>0.168</v>
      </c>
      <c r="H350" s="12">
        <v>1</v>
      </c>
      <c r="I350" s="12">
        <v>0</v>
      </c>
      <c r="J350" s="15">
        <f t="shared" ref="J350:J359" si="95">F350*G350*H350+I350</f>
        <v>6189.792</v>
      </c>
      <c r="K350" s="12">
        <v>1</v>
      </c>
      <c r="L350" s="12">
        <v>0.92</v>
      </c>
      <c r="M350" s="12">
        <v>1.78</v>
      </c>
      <c r="N350" s="35">
        <f t="shared" ref="N350:N359" si="96">L350*M350+1</f>
        <v>2.6376</v>
      </c>
      <c r="O350" s="12">
        <v>0.9</v>
      </c>
      <c r="P350" s="10">
        <v>0.5</v>
      </c>
      <c r="Q350" s="41">
        <f t="shared" ref="Q350:Q359" si="97">J350*K350*N350*O350*P350</f>
        <v>7346.78792064</v>
      </c>
      <c r="R350"/>
      <c r="S350"/>
      <c r="T350"/>
      <c r="U350"/>
    </row>
    <row r="351" s="1" customFormat="1" customHeight="1" spans="6:21">
      <c r="F351" s="12">
        <v>36844</v>
      </c>
      <c r="G351" s="13">
        <v>0.168</v>
      </c>
      <c r="H351" s="12">
        <v>1</v>
      </c>
      <c r="I351" s="12">
        <v>0</v>
      </c>
      <c r="J351" s="15">
        <f t="shared" si="95"/>
        <v>6189.792</v>
      </c>
      <c r="K351" s="12">
        <v>1</v>
      </c>
      <c r="L351" s="12">
        <v>0.92</v>
      </c>
      <c r="M351" s="12">
        <v>1.78</v>
      </c>
      <c r="N351" s="35">
        <f t="shared" si="96"/>
        <v>2.6376</v>
      </c>
      <c r="O351" s="12">
        <v>0.9</v>
      </c>
      <c r="P351" s="10">
        <v>0.5</v>
      </c>
      <c r="Q351" s="41">
        <f t="shared" si="97"/>
        <v>7346.78792064</v>
      </c>
      <c r="R351"/>
      <c r="S351"/>
      <c r="T351"/>
      <c r="U351"/>
    </row>
    <row r="352" s="1" customFormat="1" customHeight="1" spans="6:21">
      <c r="F352" s="12">
        <v>36844</v>
      </c>
      <c r="G352" s="13">
        <v>0.168</v>
      </c>
      <c r="H352" s="12">
        <v>1</v>
      </c>
      <c r="I352" s="12">
        <v>0</v>
      </c>
      <c r="J352" s="15">
        <f t="shared" si="95"/>
        <v>6189.792</v>
      </c>
      <c r="K352" s="12">
        <v>1</v>
      </c>
      <c r="L352" s="12">
        <v>0.92</v>
      </c>
      <c r="M352" s="12">
        <v>1.78</v>
      </c>
      <c r="N352" s="35">
        <f t="shared" si="96"/>
        <v>2.6376</v>
      </c>
      <c r="O352" s="12">
        <v>0.9</v>
      </c>
      <c r="P352" s="10">
        <v>0.5</v>
      </c>
      <c r="Q352" s="41">
        <f t="shared" si="97"/>
        <v>7346.78792064</v>
      </c>
    </row>
    <row r="353" s="1" customFormat="1" customHeight="1" spans="1:42">
      <c r="F353" s="12">
        <v>36844</v>
      </c>
      <c r="G353" s="13">
        <v>0.168</v>
      </c>
      <c r="H353" s="12">
        <v>1</v>
      </c>
      <c r="I353" s="12">
        <v>0</v>
      </c>
      <c r="J353" s="15">
        <f t="shared" si="95"/>
        <v>6189.792</v>
      </c>
      <c r="K353" s="12">
        <v>1</v>
      </c>
      <c r="L353" s="12">
        <v>0.92</v>
      </c>
      <c r="M353" s="12">
        <v>1.78</v>
      </c>
      <c r="N353" s="35">
        <f t="shared" si="96"/>
        <v>2.6376</v>
      </c>
      <c r="O353" s="12">
        <v>0.9</v>
      </c>
      <c r="P353" s="10">
        <v>0.5</v>
      </c>
      <c r="Q353" s="41">
        <f t="shared" si="97"/>
        <v>7346.78792064</v>
      </c>
    </row>
    <row r="354" s="1" customFormat="1" customHeight="1" spans="1:42">
      <c r="F354" s="12">
        <v>36844</v>
      </c>
      <c r="G354" s="13">
        <v>0.168</v>
      </c>
      <c r="H354" s="12">
        <v>1</v>
      </c>
      <c r="I354" s="12">
        <v>0</v>
      </c>
      <c r="J354" s="15">
        <f t="shared" si="95"/>
        <v>6189.792</v>
      </c>
      <c r="K354" s="12">
        <v>1</v>
      </c>
      <c r="L354" s="12">
        <v>0.92</v>
      </c>
      <c r="M354" s="12">
        <v>1.78</v>
      </c>
      <c r="N354" s="35">
        <f t="shared" si="96"/>
        <v>2.6376</v>
      </c>
      <c r="O354" s="12">
        <v>0.9</v>
      </c>
      <c r="P354" s="10">
        <v>0.5</v>
      </c>
      <c r="Q354" s="41">
        <f t="shared" si="97"/>
        <v>7346.78792064</v>
      </c>
    </row>
    <row r="355" s="1" customFormat="1" customHeight="1" spans="1:42">
      <c r="F355" s="12">
        <v>36844</v>
      </c>
      <c r="G355" s="13">
        <v>0.168</v>
      </c>
      <c r="H355" s="12">
        <v>1</v>
      </c>
      <c r="I355" s="12">
        <v>0</v>
      </c>
      <c r="J355" s="15">
        <f t="shared" si="95"/>
        <v>6189.792</v>
      </c>
      <c r="K355" s="12">
        <v>1</v>
      </c>
      <c r="L355" s="12">
        <v>0.92</v>
      </c>
      <c r="M355" s="12">
        <v>1.78</v>
      </c>
      <c r="N355" s="35">
        <f t="shared" si="96"/>
        <v>2.6376</v>
      </c>
      <c r="O355" s="12">
        <v>0.9</v>
      </c>
      <c r="P355" s="10">
        <v>0.5</v>
      </c>
      <c r="Q355" s="41">
        <f t="shared" si="97"/>
        <v>7346.78792064</v>
      </c>
    </row>
    <row r="356" s="1" customFormat="1" customHeight="1" spans="1:42">
      <c r="F356" s="12">
        <v>36844</v>
      </c>
      <c r="G356" s="13">
        <v>0.168</v>
      </c>
      <c r="H356" s="12">
        <v>1</v>
      </c>
      <c r="I356" s="12">
        <v>0</v>
      </c>
      <c r="J356" s="15">
        <f t="shared" si="95"/>
        <v>6189.792</v>
      </c>
      <c r="K356" s="12">
        <v>1</v>
      </c>
      <c r="L356" s="12">
        <v>0.92</v>
      </c>
      <c r="M356" s="12">
        <v>1.78</v>
      </c>
      <c r="N356" s="35">
        <f t="shared" si="96"/>
        <v>2.6376</v>
      </c>
      <c r="O356" s="12">
        <v>0.9</v>
      </c>
      <c r="P356" s="10">
        <v>0.5</v>
      </c>
      <c r="Q356" s="41">
        <f t="shared" si="97"/>
        <v>7346.78792064</v>
      </c>
    </row>
    <row r="357" s="1" customFormat="1" customHeight="1" spans="1:42">
      <c r="F357" s="12">
        <v>36844</v>
      </c>
      <c r="G357" s="13">
        <v>0.168</v>
      </c>
      <c r="H357" s="12">
        <v>1</v>
      </c>
      <c r="I357" s="12">
        <v>0</v>
      </c>
      <c r="J357" s="15">
        <f t="shared" si="95"/>
        <v>6189.792</v>
      </c>
      <c r="K357" s="12">
        <v>1</v>
      </c>
      <c r="L357" s="12">
        <v>0.92</v>
      </c>
      <c r="M357" s="12">
        <v>1.78</v>
      </c>
      <c r="N357" s="35">
        <f t="shared" si="96"/>
        <v>2.6376</v>
      </c>
      <c r="O357" s="12">
        <v>0.9</v>
      </c>
      <c r="P357" s="10">
        <v>0.5</v>
      </c>
      <c r="Q357" s="41">
        <f t="shared" si="97"/>
        <v>7346.78792064</v>
      </c>
    </row>
    <row r="358" s="1" customFormat="1" customHeight="1" spans="1:42">
      <c r="F358" s="12">
        <v>36844</v>
      </c>
      <c r="G358" s="13">
        <v>0.3</v>
      </c>
      <c r="H358" s="12">
        <v>1</v>
      </c>
      <c r="I358" s="12">
        <v>0</v>
      </c>
      <c r="J358" s="15">
        <f t="shared" si="95"/>
        <v>11053.2</v>
      </c>
      <c r="K358" s="12">
        <v>1</v>
      </c>
      <c r="L358" s="12">
        <v>0.92</v>
      </c>
      <c r="M358" s="12">
        <v>1.78</v>
      </c>
      <c r="N358" s="35">
        <f t="shared" si="96"/>
        <v>2.6376</v>
      </c>
      <c r="O358" s="12">
        <v>0.9</v>
      </c>
      <c r="P358" s="10">
        <v>0.5</v>
      </c>
      <c r="Q358" s="41">
        <f t="shared" si="97"/>
        <v>13119.264144</v>
      </c>
    </row>
    <row r="359" s="1" customFormat="1" customHeight="1" spans="1:42">
      <c r="F359" s="12">
        <v>36844</v>
      </c>
      <c r="G359" s="13">
        <v>0.58</v>
      </c>
      <c r="H359" s="12">
        <v>1</v>
      </c>
      <c r="I359" s="12">
        <v>0</v>
      </c>
      <c r="J359" s="15">
        <f t="shared" si="95"/>
        <v>21369.52</v>
      </c>
      <c r="K359" s="12">
        <v>1</v>
      </c>
      <c r="L359" s="12">
        <v>0.92</v>
      </c>
      <c r="M359" s="12">
        <v>1.78</v>
      </c>
      <c r="N359" s="35">
        <f t="shared" si="96"/>
        <v>2.6376</v>
      </c>
      <c r="O359" s="12">
        <v>0.9</v>
      </c>
      <c r="P359" s="10">
        <v>0.5</v>
      </c>
      <c r="Q359" s="41">
        <f t="shared" si="97"/>
        <v>25363.9106784</v>
      </c>
    </row>
    <row r="360" s="1" customFormat="1" customHeight="1" spans="1:42">
      <c r="F360" s="42" t="s">
        <v>45</v>
      </c>
      <c r="G360" s="37"/>
      <c r="H360" s="37"/>
      <c r="I360" s="37"/>
      <c r="J360" s="37"/>
      <c r="K360" s="37"/>
      <c r="L360" s="37"/>
      <c r="M360" s="38">
        <f>SUM(Q350:Q359)</f>
        <v>97257.47818752</v>
      </c>
      <c r="N360" s="38"/>
      <c r="O360" s="38"/>
      <c r="P360" s="38"/>
      <c r="Q360" s="38"/>
    </row>
    <row r="361" s="1" customFormat="1" customHeight="1" spans="1:42">
      <c r="F361" s="37"/>
      <c r="G361" s="37"/>
      <c r="H361" s="37"/>
      <c r="I361" s="37"/>
      <c r="J361" s="37"/>
      <c r="K361" s="37"/>
      <c r="L361" s="37"/>
      <c r="M361" s="38"/>
      <c r="N361" s="38"/>
      <c r="O361" s="38"/>
      <c r="P361" s="38"/>
      <c r="Q361" s="38"/>
    </row>
    <row r="362" s="1" customFormat="1" customHeight="1" spans="1:42">
      <c r="F362" s="37"/>
      <c r="G362" s="37"/>
      <c r="H362" s="37"/>
      <c r="I362" s="37"/>
      <c r="J362" s="37"/>
      <c r="K362" s="37"/>
      <c r="L362" s="37"/>
      <c r="M362" s="38"/>
      <c r="N362" s="38"/>
      <c r="O362" s="38"/>
      <c r="P362" s="38"/>
      <c r="Q362" s="38"/>
    </row>
    <row r="365" s="1" customFormat="1" customHeight="1" spans="1:42">
      <c r="A365" s="2" t="s">
        <v>51</v>
      </c>
      <c r="B365" s="2"/>
      <c r="C365" s="2"/>
      <c r="D365" s="2"/>
      <c r="E365" s="2"/>
      <c r="F365" s="3" t="s">
        <v>1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2" t="s">
        <v>52</v>
      </c>
      <c r="W365" s="2"/>
      <c r="X365" s="2"/>
      <c r="Y365" s="2"/>
      <c r="Z365" s="2"/>
      <c r="AA365" s="3" t="s">
        <v>1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 s="1" customFormat="1" customHeight="1" spans="1:42">
      <c r="A366" s="2"/>
      <c r="B366" s="2"/>
      <c r="C366" s="2"/>
      <c r="D366" s="2"/>
      <c r="E366" s="2"/>
      <c r="F366" s="4" t="s">
        <v>3</v>
      </c>
      <c r="G366" s="5"/>
      <c r="H366" s="5"/>
      <c r="I366" s="5"/>
      <c r="J366" s="6"/>
      <c r="K366" s="7" t="s">
        <v>4</v>
      </c>
      <c r="L366" s="7"/>
      <c r="M366" s="7"/>
      <c r="N366" s="7"/>
      <c r="O366" s="8" t="s">
        <v>5</v>
      </c>
      <c r="P366" s="9" t="s">
        <v>6</v>
      </c>
      <c r="Q366" s="9"/>
      <c r="R366" s="9"/>
      <c r="S366" s="10" t="s">
        <v>7</v>
      </c>
      <c r="T366" s="8" t="s">
        <v>8</v>
      </c>
      <c r="U366" s="11" t="s">
        <v>9</v>
      </c>
      <c r="V366" s="2"/>
      <c r="W366" s="2"/>
      <c r="X366" s="2"/>
      <c r="Y366" s="2"/>
      <c r="Z366" s="2"/>
      <c r="AA366" s="4" t="s">
        <v>3</v>
      </c>
      <c r="AB366" s="5"/>
      <c r="AC366" s="5"/>
      <c r="AD366" s="5"/>
      <c r="AE366" s="6"/>
      <c r="AF366" s="7" t="s">
        <v>4</v>
      </c>
      <c r="AG366" s="7"/>
      <c r="AH366" s="7"/>
      <c r="AI366" s="7"/>
      <c r="AJ366" s="8" t="s">
        <v>5</v>
      </c>
      <c r="AK366" s="9" t="s">
        <v>6</v>
      </c>
      <c r="AL366" s="9"/>
      <c r="AM366" s="9"/>
      <c r="AN366" s="10" t="s">
        <v>7</v>
      </c>
      <c r="AO366" s="8" t="s">
        <v>8</v>
      </c>
      <c r="AP366" s="11" t="s">
        <v>9</v>
      </c>
    </row>
    <row r="367" s="1" customFormat="1" customHeight="1" spans="1:42">
      <c r="A367" s="1" t="s">
        <v>10</v>
      </c>
      <c r="B367" s="1" t="s">
        <v>11</v>
      </c>
      <c r="C367" s="1" t="s">
        <v>12</v>
      </c>
      <c r="D367" s="1" t="s">
        <v>13</v>
      </c>
      <c r="E367" s="1" t="s">
        <v>14</v>
      </c>
      <c r="F367" s="12" t="s">
        <v>15</v>
      </c>
      <c r="G367" s="12" t="s">
        <v>16</v>
      </c>
      <c r="H367" s="13" t="s">
        <v>17</v>
      </c>
      <c r="I367" s="14" t="s">
        <v>18</v>
      </c>
      <c r="J367" s="15" t="s">
        <v>3</v>
      </c>
      <c r="K367" s="12" t="s">
        <v>19</v>
      </c>
      <c r="L367" s="12" t="s">
        <v>15</v>
      </c>
      <c r="M367" s="12" t="s">
        <v>20</v>
      </c>
      <c r="N367" s="7" t="s">
        <v>21</v>
      </c>
      <c r="O367" s="16"/>
      <c r="P367" s="12" t="s">
        <v>22</v>
      </c>
      <c r="Q367" s="12" t="s">
        <v>23</v>
      </c>
      <c r="R367" s="9" t="s">
        <v>24</v>
      </c>
      <c r="S367" s="10" t="s">
        <v>25</v>
      </c>
      <c r="T367" s="16"/>
      <c r="U367" s="17"/>
      <c r="V367" s="1" t="s">
        <v>10</v>
      </c>
      <c r="W367" s="1" t="s">
        <v>11</v>
      </c>
      <c r="X367" s="1" t="s">
        <v>12</v>
      </c>
      <c r="Y367" s="1" t="s">
        <v>13</v>
      </c>
      <c r="Z367" s="1" t="s">
        <v>14</v>
      </c>
      <c r="AA367" s="12" t="s">
        <v>15</v>
      </c>
      <c r="AB367" s="12" t="s">
        <v>16</v>
      </c>
      <c r="AC367" s="13" t="s">
        <v>17</v>
      </c>
      <c r="AD367" s="14" t="s">
        <v>18</v>
      </c>
      <c r="AE367" s="15" t="s">
        <v>3</v>
      </c>
      <c r="AF367" s="12" t="s">
        <v>19</v>
      </c>
      <c r="AG367" s="12" t="s">
        <v>15</v>
      </c>
      <c r="AH367" s="12" t="s">
        <v>20</v>
      </c>
      <c r="AI367" s="7" t="s">
        <v>21</v>
      </c>
      <c r="AJ367" s="16"/>
      <c r="AK367" s="12" t="s">
        <v>22</v>
      </c>
      <c r="AL367" s="12" t="s">
        <v>23</v>
      </c>
      <c r="AM367" s="9" t="s">
        <v>24</v>
      </c>
      <c r="AN367" s="10" t="s">
        <v>25</v>
      </c>
      <c r="AO367" s="16"/>
      <c r="AP367" s="17"/>
    </row>
    <row r="368" s="1" customFormat="1" customHeight="1" spans="1:42">
      <c r="A368" s="18">
        <f>N386</f>
        <v>2358270.14397128</v>
      </c>
      <c r="B368" s="18">
        <f>K435</f>
        <v>261655.89543219</v>
      </c>
      <c r="C368" s="18">
        <f>N416</f>
        <v>525107.370957327</v>
      </c>
      <c r="D368" s="18">
        <f>M451</f>
        <v>100995.7840416</v>
      </c>
      <c r="E368" s="18">
        <v>18</v>
      </c>
      <c r="F368" s="12">
        <v>1354</v>
      </c>
      <c r="G368" s="12">
        <v>1.728</v>
      </c>
      <c r="H368" s="13">
        <v>1.35</v>
      </c>
      <c r="I368" s="14">
        <v>1.24</v>
      </c>
      <c r="J368" s="15">
        <f t="shared" ref="J368:J385" si="98">F368*G368*H368*I368</f>
        <v>3916.677888</v>
      </c>
      <c r="K368" s="12">
        <v>1</v>
      </c>
      <c r="L368" s="12">
        <v>1354</v>
      </c>
      <c r="M368" s="12">
        <v>0.83</v>
      </c>
      <c r="N368" s="19">
        <f t="shared" ref="N368:N385" si="99">1+6*L368/(L368+2000)+M368</f>
        <v>4.2521824686941</v>
      </c>
      <c r="O368" s="20">
        <v>5936</v>
      </c>
      <c r="P368" s="12">
        <v>0.99</v>
      </c>
      <c r="Q368" s="12">
        <v>3.41</v>
      </c>
      <c r="R368" s="9">
        <f t="shared" ref="R368:R385" si="100">1+P368*Q368</f>
        <v>4.3759</v>
      </c>
      <c r="S368" s="10">
        <v>1.225</v>
      </c>
      <c r="T368" s="20">
        <v>1</v>
      </c>
      <c r="U368" s="22">
        <f t="shared" ref="U368:U385" si="101">((J368*K368*N368)+O368)*R368*S368*T368</f>
        <v>121095.486642564</v>
      </c>
      <c r="V368" s="18">
        <f>AI386</f>
        <v>2358270.14397128</v>
      </c>
      <c r="W368" s="18">
        <f>AF435</f>
        <v>261655.89543219</v>
      </c>
      <c r="X368" s="18">
        <f>AI416</f>
        <v>542791.288256639</v>
      </c>
      <c r="Y368" s="18">
        <f>AH451</f>
        <v>102339.20592</v>
      </c>
      <c r="Z368" s="18">
        <v>18</v>
      </c>
      <c r="AA368" s="12">
        <v>1354</v>
      </c>
      <c r="AB368" s="12">
        <v>1.728</v>
      </c>
      <c r="AC368" s="13">
        <v>1.35</v>
      </c>
      <c r="AD368" s="14">
        <v>1.24</v>
      </c>
      <c r="AE368" s="15">
        <f t="shared" ref="AE368:AE385" si="102">AA368*AB368*AC368*AD368</f>
        <v>3916.677888</v>
      </c>
      <c r="AF368" s="12">
        <v>1</v>
      </c>
      <c r="AG368" s="12">
        <v>1354</v>
      </c>
      <c r="AH368" s="12">
        <v>0.83</v>
      </c>
      <c r="AI368" s="19">
        <f t="shared" ref="AI368:AI385" si="103">1+6*AG368/(AG368+2000)+AH368</f>
        <v>4.2521824686941</v>
      </c>
      <c r="AJ368" s="20">
        <v>5936</v>
      </c>
      <c r="AK368" s="12">
        <v>0.99</v>
      </c>
      <c r="AL368" s="12">
        <v>3.41</v>
      </c>
      <c r="AM368" s="9">
        <f t="shared" ref="AM368:AM385" si="104">1+AK368*AL368</f>
        <v>4.3759</v>
      </c>
      <c r="AN368" s="10">
        <v>1.225</v>
      </c>
      <c r="AO368" s="20">
        <v>1</v>
      </c>
      <c r="AP368" s="22">
        <f t="shared" ref="AP368:AP385" si="105">((AE368*AF368*AI368)+AJ368)*AM368*AN368*AO368</f>
        <v>121095.486642564</v>
      </c>
    </row>
    <row r="369" s="1" customFormat="1" customHeight="1" spans="1:42">
      <c r="A369" s="23" t="s">
        <v>26</v>
      </c>
      <c r="B369" s="23"/>
      <c r="C369" s="23"/>
      <c r="D369" s="24" t="s">
        <v>27</v>
      </c>
      <c r="E369" s="24"/>
      <c r="F369" s="12">
        <v>1354</v>
      </c>
      <c r="G369" s="12">
        <v>1.728</v>
      </c>
      <c r="H369" s="13">
        <v>1.35</v>
      </c>
      <c r="I369" s="14">
        <v>1.24</v>
      </c>
      <c r="J369" s="15">
        <f t="shared" si="98"/>
        <v>3916.677888</v>
      </c>
      <c r="K369" s="12">
        <v>1</v>
      </c>
      <c r="L369" s="12">
        <v>1354</v>
      </c>
      <c r="M369" s="12">
        <v>0.83</v>
      </c>
      <c r="N369" s="19">
        <f t="shared" si="99"/>
        <v>4.2521824686941</v>
      </c>
      <c r="O369" s="20">
        <v>5936</v>
      </c>
      <c r="P369" s="12">
        <v>0.99</v>
      </c>
      <c r="Q369" s="12">
        <v>3.41</v>
      </c>
      <c r="R369" s="9">
        <f t="shared" si="100"/>
        <v>4.3759</v>
      </c>
      <c r="S369" s="10">
        <v>1.225</v>
      </c>
      <c r="T369" s="20">
        <v>1</v>
      </c>
      <c r="U369" s="22">
        <f t="shared" si="101"/>
        <v>121095.486642564</v>
      </c>
      <c r="V369" s="23" t="s">
        <v>26</v>
      </c>
      <c r="W369" s="23"/>
      <c r="X369" s="23"/>
      <c r="Y369" s="24" t="s">
        <v>27</v>
      </c>
      <c r="Z369" s="24"/>
      <c r="AA369" s="12">
        <v>1354</v>
      </c>
      <c r="AB369" s="12">
        <v>1.728</v>
      </c>
      <c r="AC369" s="13">
        <v>1.35</v>
      </c>
      <c r="AD369" s="14">
        <v>1.24</v>
      </c>
      <c r="AE369" s="15">
        <f t="shared" si="102"/>
        <v>3916.677888</v>
      </c>
      <c r="AF369" s="12">
        <v>1</v>
      </c>
      <c r="AG369" s="12">
        <v>1354</v>
      </c>
      <c r="AH369" s="12">
        <v>0.83</v>
      </c>
      <c r="AI369" s="19">
        <f t="shared" si="103"/>
        <v>4.2521824686941</v>
      </c>
      <c r="AJ369" s="20">
        <v>5936</v>
      </c>
      <c r="AK369" s="12">
        <v>0.99</v>
      </c>
      <c r="AL369" s="12">
        <v>3.41</v>
      </c>
      <c r="AM369" s="9">
        <f t="shared" si="104"/>
        <v>4.3759</v>
      </c>
      <c r="AN369" s="10">
        <v>1.225</v>
      </c>
      <c r="AO369" s="20">
        <v>1</v>
      </c>
      <c r="AP369" s="22">
        <f t="shared" si="105"/>
        <v>121095.486642564</v>
      </c>
    </row>
    <row r="370" s="1" customFormat="1" customHeight="1" spans="1:42">
      <c r="A370" s="23"/>
      <c r="B370" s="23"/>
      <c r="C370" s="23"/>
      <c r="D370" s="24"/>
      <c r="E370" s="24"/>
      <c r="F370" s="12">
        <v>1354</v>
      </c>
      <c r="G370" s="12">
        <v>2.304</v>
      </c>
      <c r="H370" s="13">
        <v>1.35</v>
      </c>
      <c r="I370" s="14">
        <v>1.24</v>
      </c>
      <c r="J370" s="15">
        <f t="shared" si="98"/>
        <v>5222.237184</v>
      </c>
      <c r="K370" s="12">
        <v>1</v>
      </c>
      <c r="L370" s="12">
        <v>1354</v>
      </c>
      <c r="M370" s="12">
        <v>0.83</v>
      </c>
      <c r="N370" s="19">
        <f t="shared" si="99"/>
        <v>4.2521824686941</v>
      </c>
      <c r="O370" s="20">
        <v>5936</v>
      </c>
      <c r="P370" s="12">
        <v>0.99</v>
      </c>
      <c r="Q370" s="12">
        <v>3.41</v>
      </c>
      <c r="R370" s="9">
        <f t="shared" si="100"/>
        <v>4.3759</v>
      </c>
      <c r="S370" s="10">
        <v>1.225</v>
      </c>
      <c r="T370" s="20">
        <v>1</v>
      </c>
      <c r="U370" s="22">
        <f t="shared" si="101"/>
        <v>150854.050710085</v>
      </c>
      <c r="V370" s="23"/>
      <c r="W370" s="23"/>
      <c r="X370" s="23"/>
      <c r="Y370" s="24"/>
      <c r="Z370" s="24"/>
      <c r="AA370" s="12">
        <v>1354</v>
      </c>
      <c r="AB370" s="12">
        <v>2.304</v>
      </c>
      <c r="AC370" s="13">
        <v>1.35</v>
      </c>
      <c r="AD370" s="14">
        <v>1.24</v>
      </c>
      <c r="AE370" s="15">
        <f t="shared" si="102"/>
        <v>5222.237184</v>
      </c>
      <c r="AF370" s="12">
        <v>1</v>
      </c>
      <c r="AG370" s="12">
        <v>1354</v>
      </c>
      <c r="AH370" s="12">
        <v>0.83</v>
      </c>
      <c r="AI370" s="19">
        <f t="shared" si="103"/>
        <v>4.2521824686941</v>
      </c>
      <c r="AJ370" s="20">
        <v>5936</v>
      </c>
      <c r="AK370" s="12">
        <v>0.99</v>
      </c>
      <c r="AL370" s="12">
        <v>3.41</v>
      </c>
      <c r="AM370" s="9">
        <f t="shared" si="104"/>
        <v>4.3759</v>
      </c>
      <c r="AN370" s="10">
        <v>1.225</v>
      </c>
      <c r="AO370" s="20">
        <v>1</v>
      </c>
      <c r="AP370" s="22">
        <f t="shared" si="105"/>
        <v>150854.050710085</v>
      </c>
    </row>
    <row r="371" s="1" customFormat="1" customHeight="1" spans="1:42">
      <c r="A371" s="25">
        <f>SUM(A368:D368)</f>
        <v>3246029.1944024</v>
      </c>
      <c r="B371" s="25"/>
      <c r="C371" s="25"/>
      <c r="D371" s="26">
        <f>A371/E368</f>
        <v>180334.955244578</v>
      </c>
      <c r="E371" s="26"/>
      <c r="F371" s="12">
        <v>1354</v>
      </c>
      <c r="G371" s="12">
        <v>1.728</v>
      </c>
      <c r="H371" s="13">
        <v>1.35</v>
      </c>
      <c r="I371" s="14">
        <v>1.24</v>
      </c>
      <c r="J371" s="15">
        <f t="shared" si="98"/>
        <v>3916.677888</v>
      </c>
      <c r="K371" s="12">
        <v>1</v>
      </c>
      <c r="L371" s="12">
        <v>1354</v>
      </c>
      <c r="M371" s="12">
        <v>0.83</v>
      </c>
      <c r="N371" s="19">
        <f t="shared" si="99"/>
        <v>4.2521824686941</v>
      </c>
      <c r="O371" s="20">
        <v>5936</v>
      </c>
      <c r="P371" s="12">
        <v>0.99</v>
      </c>
      <c r="Q371" s="12">
        <v>3.41</v>
      </c>
      <c r="R371" s="9">
        <f t="shared" si="100"/>
        <v>4.3759</v>
      </c>
      <c r="S371" s="10">
        <v>1.225</v>
      </c>
      <c r="T371" s="20">
        <v>1</v>
      </c>
      <c r="U371" s="22">
        <f t="shared" si="101"/>
        <v>121095.486642564</v>
      </c>
      <c r="V371" s="25">
        <f>SUM(V368:Y368)</f>
        <v>3265056.53358011</v>
      </c>
      <c r="W371" s="25"/>
      <c r="X371" s="25"/>
      <c r="Y371" s="26">
        <f>V371/Z368</f>
        <v>181392.029643339</v>
      </c>
      <c r="Z371" s="26"/>
      <c r="AA371" s="12">
        <v>1354</v>
      </c>
      <c r="AB371" s="12">
        <v>1.728</v>
      </c>
      <c r="AC371" s="13">
        <v>1.35</v>
      </c>
      <c r="AD371" s="14">
        <v>1.24</v>
      </c>
      <c r="AE371" s="15">
        <f t="shared" si="102"/>
        <v>3916.677888</v>
      </c>
      <c r="AF371" s="12">
        <v>1</v>
      </c>
      <c r="AG371" s="12">
        <v>1354</v>
      </c>
      <c r="AH371" s="12">
        <v>0.83</v>
      </c>
      <c r="AI371" s="19">
        <f t="shared" si="103"/>
        <v>4.2521824686941</v>
      </c>
      <c r="AJ371" s="20">
        <v>5936</v>
      </c>
      <c r="AK371" s="12">
        <v>0.99</v>
      </c>
      <c r="AL371" s="12">
        <v>3.41</v>
      </c>
      <c r="AM371" s="9">
        <f t="shared" si="104"/>
        <v>4.3759</v>
      </c>
      <c r="AN371" s="10">
        <v>1.225</v>
      </c>
      <c r="AO371" s="20">
        <v>1</v>
      </c>
      <c r="AP371" s="22">
        <f t="shared" si="105"/>
        <v>121095.486642564</v>
      </c>
    </row>
    <row r="372" s="1" customFormat="1" customHeight="1" spans="1:42">
      <c r="A372" s="25"/>
      <c r="B372" s="25"/>
      <c r="C372" s="25"/>
      <c r="D372" s="26"/>
      <c r="E372" s="26"/>
      <c r="F372" s="12">
        <v>1354</v>
      </c>
      <c r="G372" s="12">
        <v>1.728</v>
      </c>
      <c r="H372" s="13">
        <v>1.35</v>
      </c>
      <c r="I372" s="14">
        <v>1.24</v>
      </c>
      <c r="J372" s="15">
        <f t="shared" si="98"/>
        <v>3916.677888</v>
      </c>
      <c r="K372" s="12">
        <v>1</v>
      </c>
      <c r="L372" s="12">
        <v>1354</v>
      </c>
      <c r="M372" s="12">
        <v>0.83</v>
      </c>
      <c r="N372" s="19">
        <f t="shared" si="99"/>
        <v>4.2521824686941</v>
      </c>
      <c r="O372" s="20">
        <v>5936</v>
      </c>
      <c r="P372" s="12">
        <v>0.99</v>
      </c>
      <c r="Q372" s="12">
        <v>3.41</v>
      </c>
      <c r="R372" s="9">
        <f t="shared" si="100"/>
        <v>4.3759</v>
      </c>
      <c r="S372" s="10">
        <v>1.225</v>
      </c>
      <c r="T372" s="20">
        <v>1</v>
      </c>
      <c r="U372" s="22">
        <f t="shared" si="101"/>
        <v>121095.486642564</v>
      </c>
      <c r="V372" s="25"/>
      <c r="W372" s="25"/>
      <c r="X372" s="25"/>
      <c r="Y372" s="26"/>
      <c r="Z372" s="26"/>
      <c r="AA372" s="12">
        <v>1354</v>
      </c>
      <c r="AB372" s="12">
        <v>1.728</v>
      </c>
      <c r="AC372" s="13">
        <v>1.35</v>
      </c>
      <c r="AD372" s="14">
        <v>1.24</v>
      </c>
      <c r="AE372" s="15">
        <f t="shared" si="102"/>
        <v>3916.677888</v>
      </c>
      <c r="AF372" s="12">
        <v>1</v>
      </c>
      <c r="AG372" s="12">
        <v>1354</v>
      </c>
      <c r="AH372" s="12">
        <v>0.83</v>
      </c>
      <c r="AI372" s="19">
        <f t="shared" si="103"/>
        <v>4.2521824686941</v>
      </c>
      <c r="AJ372" s="20">
        <v>5936</v>
      </c>
      <c r="AK372" s="12">
        <v>0.99</v>
      </c>
      <c r="AL372" s="12">
        <v>3.41</v>
      </c>
      <c r="AM372" s="9">
        <f t="shared" si="104"/>
        <v>4.3759</v>
      </c>
      <c r="AN372" s="10">
        <v>1.225</v>
      </c>
      <c r="AO372" s="20">
        <v>1</v>
      </c>
      <c r="AP372" s="22">
        <f t="shared" si="105"/>
        <v>121095.486642564</v>
      </c>
    </row>
    <row r="373" s="1" customFormat="1" customHeight="1" spans="1:42">
      <c r="A373" s="27"/>
      <c r="B373" s="27"/>
      <c r="C373" s="27"/>
      <c r="D373" s="27"/>
      <c r="E373" s="27"/>
      <c r="F373" s="12">
        <v>1354</v>
      </c>
      <c r="G373" s="12">
        <v>2.304</v>
      </c>
      <c r="H373" s="13">
        <v>1.35</v>
      </c>
      <c r="I373" s="14">
        <v>1.24</v>
      </c>
      <c r="J373" s="15">
        <f t="shared" si="98"/>
        <v>5222.237184</v>
      </c>
      <c r="K373" s="12">
        <v>1</v>
      </c>
      <c r="L373" s="12">
        <v>1354</v>
      </c>
      <c r="M373" s="12">
        <v>0.83</v>
      </c>
      <c r="N373" s="19">
        <f t="shared" si="99"/>
        <v>4.2521824686941</v>
      </c>
      <c r="O373" s="20">
        <v>5936</v>
      </c>
      <c r="P373" s="12">
        <v>0.99</v>
      </c>
      <c r="Q373" s="12">
        <v>3.41</v>
      </c>
      <c r="R373" s="9">
        <f t="shared" si="100"/>
        <v>4.3759</v>
      </c>
      <c r="S373" s="10">
        <v>1.225</v>
      </c>
      <c r="T373" s="20">
        <v>1</v>
      </c>
      <c r="U373" s="22">
        <f t="shared" si="101"/>
        <v>150854.050710085</v>
      </c>
      <c r="V373" s="27"/>
      <c r="W373" s="27"/>
      <c r="X373" s="27"/>
      <c r="Y373" s="27"/>
      <c r="Z373" s="27"/>
      <c r="AA373" s="12">
        <v>1354</v>
      </c>
      <c r="AB373" s="12">
        <v>2.304</v>
      </c>
      <c r="AC373" s="13">
        <v>1.35</v>
      </c>
      <c r="AD373" s="14">
        <v>1.24</v>
      </c>
      <c r="AE373" s="15">
        <f t="shared" si="102"/>
        <v>5222.237184</v>
      </c>
      <c r="AF373" s="12">
        <v>1</v>
      </c>
      <c r="AG373" s="12">
        <v>1354</v>
      </c>
      <c r="AH373" s="12">
        <v>0.83</v>
      </c>
      <c r="AI373" s="19">
        <f t="shared" si="103"/>
        <v>4.2521824686941</v>
      </c>
      <c r="AJ373" s="20">
        <v>5936</v>
      </c>
      <c r="AK373" s="12">
        <v>0.99</v>
      </c>
      <c r="AL373" s="12">
        <v>3.41</v>
      </c>
      <c r="AM373" s="9">
        <f t="shared" si="104"/>
        <v>4.3759</v>
      </c>
      <c r="AN373" s="10">
        <v>1.225</v>
      </c>
      <c r="AO373" s="20">
        <v>1</v>
      </c>
      <c r="AP373" s="22">
        <f t="shared" si="105"/>
        <v>150854.050710085</v>
      </c>
    </row>
    <row r="374" s="1" customFormat="1" customHeight="1" spans="1:42">
      <c r="A374" s="27"/>
      <c r="B374" s="27"/>
      <c r="C374" s="27"/>
      <c r="D374" s="27"/>
      <c r="E374" s="27"/>
      <c r="F374" s="12">
        <v>1354</v>
      </c>
      <c r="G374" s="12">
        <v>1.728</v>
      </c>
      <c r="H374" s="13">
        <v>1.35</v>
      </c>
      <c r="I374" s="14">
        <v>1.24</v>
      </c>
      <c r="J374" s="15">
        <f t="shared" si="98"/>
        <v>3916.677888</v>
      </c>
      <c r="K374" s="12">
        <v>1</v>
      </c>
      <c r="L374" s="12">
        <v>1354</v>
      </c>
      <c r="M374" s="12">
        <v>0.83</v>
      </c>
      <c r="N374" s="19">
        <f t="shared" si="99"/>
        <v>4.2521824686941</v>
      </c>
      <c r="O374" s="20">
        <v>5936</v>
      </c>
      <c r="P374" s="12">
        <v>0.99</v>
      </c>
      <c r="Q374" s="12">
        <v>3.41</v>
      </c>
      <c r="R374" s="9">
        <f t="shared" si="100"/>
        <v>4.3759</v>
      </c>
      <c r="S374" s="10">
        <v>1.225</v>
      </c>
      <c r="T374" s="20">
        <v>1</v>
      </c>
      <c r="U374" s="22">
        <f t="shared" si="101"/>
        <v>121095.486642564</v>
      </c>
      <c r="V374" s="27"/>
      <c r="W374" s="27"/>
      <c r="X374" s="27"/>
      <c r="Y374" s="27"/>
      <c r="Z374" s="27"/>
      <c r="AA374" s="12">
        <v>1354</v>
      </c>
      <c r="AB374" s="12">
        <v>1.728</v>
      </c>
      <c r="AC374" s="13">
        <v>1.35</v>
      </c>
      <c r="AD374" s="14">
        <v>1.24</v>
      </c>
      <c r="AE374" s="15">
        <f t="shared" si="102"/>
        <v>3916.677888</v>
      </c>
      <c r="AF374" s="12">
        <v>1</v>
      </c>
      <c r="AG374" s="12">
        <v>1354</v>
      </c>
      <c r="AH374" s="12">
        <v>0.83</v>
      </c>
      <c r="AI374" s="19">
        <f t="shared" si="103"/>
        <v>4.2521824686941</v>
      </c>
      <c r="AJ374" s="20">
        <v>5936</v>
      </c>
      <c r="AK374" s="12">
        <v>0.99</v>
      </c>
      <c r="AL374" s="12">
        <v>3.41</v>
      </c>
      <c r="AM374" s="9">
        <f t="shared" si="104"/>
        <v>4.3759</v>
      </c>
      <c r="AN374" s="10">
        <v>1.225</v>
      </c>
      <c r="AO374" s="20">
        <v>1</v>
      </c>
      <c r="AP374" s="22">
        <f t="shared" si="105"/>
        <v>121095.486642564</v>
      </c>
    </row>
    <row r="375" s="1" customFormat="1" customHeight="1" spans="1:42">
      <c r="F375" s="12">
        <v>1354</v>
      </c>
      <c r="G375" s="12">
        <v>1.728</v>
      </c>
      <c r="H375" s="13">
        <v>1.35</v>
      </c>
      <c r="I375" s="14">
        <v>1.24</v>
      </c>
      <c r="J375" s="15">
        <f t="shared" si="98"/>
        <v>3916.677888</v>
      </c>
      <c r="K375" s="12">
        <v>1</v>
      </c>
      <c r="L375" s="12">
        <v>1354</v>
      </c>
      <c r="M375" s="12">
        <v>0.83</v>
      </c>
      <c r="N375" s="19">
        <f t="shared" si="99"/>
        <v>4.2521824686941</v>
      </c>
      <c r="O375" s="20">
        <v>5936</v>
      </c>
      <c r="P375" s="12">
        <v>0.99</v>
      </c>
      <c r="Q375" s="12">
        <v>3.41</v>
      </c>
      <c r="R375" s="9">
        <f t="shared" si="100"/>
        <v>4.3759</v>
      </c>
      <c r="S375" s="10">
        <v>1.225</v>
      </c>
      <c r="T375" s="20">
        <v>1</v>
      </c>
      <c r="U375" s="22">
        <f t="shared" si="101"/>
        <v>121095.486642564</v>
      </c>
      <c r="AA375" s="12">
        <v>1354</v>
      </c>
      <c r="AB375" s="12">
        <v>1.728</v>
      </c>
      <c r="AC375" s="13">
        <v>1.35</v>
      </c>
      <c r="AD375" s="14">
        <v>1.24</v>
      </c>
      <c r="AE375" s="15">
        <f t="shared" si="102"/>
        <v>3916.677888</v>
      </c>
      <c r="AF375" s="12">
        <v>1</v>
      </c>
      <c r="AG375" s="12">
        <v>1354</v>
      </c>
      <c r="AH375" s="12">
        <v>0.83</v>
      </c>
      <c r="AI375" s="19">
        <f t="shared" si="103"/>
        <v>4.2521824686941</v>
      </c>
      <c r="AJ375" s="20">
        <v>5936</v>
      </c>
      <c r="AK375" s="12">
        <v>0.99</v>
      </c>
      <c r="AL375" s="12">
        <v>3.41</v>
      </c>
      <c r="AM375" s="9">
        <f t="shared" si="104"/>
        <v>4.3759</v>
      </c>
      <c r="AN375" s="10">
        <v>1.225</v>
      </c>
      <c r="AO375" s="20">
        <v>1</v>
      </c>
      <c r="AP375" s="22">
        <f t="shared" si="105"/>
        <v>121095.486642564</v>
      </c>
    </row>
    <row r="376" s="1" customFormat="1" customHeight="1" spans="1:42">
      <c r="F376" s="12">
        <v>1354</v>
      </c>
      <c r="G376" s="12">
        <v>2.304</v>
      </c>
      <c r="H376" s="13">
        <v>1.35</v>
      </c>
      <c r="I376" s="14">
        <v>1.24</v>
      </c>
      <c r="J376" s="15">
        <f t="shared" si="98"/>
        <v>5222.237184</v>
      </c>
      <c r="K376" s="12">
        <v>1</v>
      </c>
      <c r="L376" s="12">
        <v>1354</v>
      </c>
      <c r="M376" s="12">
        <v>0.83</v>
      </c>
      <c r="N376" s="19">
        <f t="shared" si="99"/>
        <v>4.2521824686941</v>
      </c>
      <c r="O376" s="20">
        <v>5936</v>
      </c>
      <c r="P376" s="12">
        <v>0.99</v>
      </c>
      <c r="Q376" s="12">
        <v>3.41</v>
      </c>
      <c r="R376" s="9">
        <f t="shared" si="100"/>
        <v>4.3759</v>
      </c>
      <c r="S376" s="10">
        <v>1.225</v>
      </c>
      <c r="T376" s="20">
        <v>1</v>
      </c>
      <c r="U376" s="22">
        <f t="shared" si="101"/>
        <v>150854.050710085</v>
      </c>
      <c r="AA376" s="12">
        <v>1354</v>
      </c>
      <c r="AB376" s="12">
        <v>2.304</v>
      </c>
      <c r="AC376" s="13">
        <v>1.35</v>
      </c>
      <c r="AD376" s="14">
        <v>1.24</v>
      </c>
      <c r="AE376" s="15">
        <f t="shared" si="102"/>
        <v>5222.237184</v>
      </c>
      <c r="AF376" s="12">
        <v>1</v>
      </c>
      <c r="AG376" s="12">
        <v>1354</v>
      </c>
      <c r="AH376" s="12">
        <v>0.83</v>
      </c>
      <c r="AI376" s="19">
        <f t="shared" si="103"/>
        <v>4.2521824686941</v>
      </c>
      <c r="AJ376" s="20">
        <v>5936</v>
      </c>
      <c r="AK376" s="12">
        <v>0.99</v>
      </c>
      <c r="AL376" s="12">
        <v>3.41</v>
      </c>
      <c r="AM376" s="9">
        <f t="shared" si="104"/>
        <v>4.3759</v>
      </c>
      <c r="AN376" s="10">
        <v>1.225</v>
      </c>
      <c r="AO376" s="20">
        <v>1</v>
      </c>
      <c r="AP376" s="22">
        <f t="shared" si="105"/>
        <v>150854.050710085</v>
      </c>
    </row>
    <row r="377" s="1" customFormat="1" customHeight="1" spans="1:42">
      <c r="F377" s="12">
        <v>1354</v>
      </c>
      <c r="G377" s="12">
        <v>1.728</v>
      </c>
      <c r="H377" s="13">
        <v>1.35</v>
      </c>
      <c r="I377" s="14">
        <v>1.24</v>
      </c>
      <c r="J377" s="15">
        <f t="shared" si="98"/>
        <v>3916.677888</v>
      </c>
      <c r="K377" s="12">
        <v>1</v>
      </c>
      <c r="L377" s="12">
        <v>1354</v>
      </c>
      <c r="M377" s="12">
        <v>0.83</v>
      </c>
      <c r="N377" s="19">
        <f t="shared" si="99"/>
        <v>4.2521824686941</v>
      </c>
      <c r="O377" s="20">
        <v>5936</v>
      </c>
      <c r="P377" s="12">
        <v>0.99</v>
      </c>
      <c r="Q377" s="12">
        <v>3.41</v>
      </c>
      <c r="R377" s="9">
        <f t="shared" si="100"/>
        <v>4.3759</v>
      </c>
      <c r="S377" s="10">
        <v>1.225</v>
      </c>
      <c r="T377" s="20">
        <v>1</v>
      </c>
      <c r="U377" s="22">
        <f t="shared" si="101"/>
        <v>121095.486642564</v>
      </c>
      <c r="AA377" s="12">
        <v>1354</v>
      </c>
      <c r="AB377" s="12">
        <v>1.728</v>
      </c>
      <c r="AC377" s="13">
        <v>1.35</v>
      </c>
      <c r="AD377" s="14">
        <v>1.24</v>
      </c>
      <c r="AE377" s="15">
        <f t="shared" si="102"/>
        <v>3916.677888</v>
      </c>
      <c r="AF377" s="12">
        <v>1</v>
      </c>
      <c r="AG377" s="12">
        <v>1354</v>
      </c>
      <c r="AH377" s="12">
        <v>0.83</v>
      </c>
      <c r="AI377" s="19">
        <f t="shared" si="103"/>
        <v>4.2521824686941</v>
      </c>
      <c r="AJ377" s="20">
        <v>5936</v>
      </c>
      <c r="AK377" s="12">
        <v>0.99</v>
      </c>
      <c r="AL377" s="12">
        <v>3.41</v>
      </c>
      <c r="AM377" s="9">
        <f t="shared" si="104"/>
        <v>4.3759</v>
      </c>
      <c r="AN377" s="10">
        <v>1.225</v>
      </c>
      <c r="AO377" s="20">
        <v>1</v>
      </c>
      <c r="AP377" s="22">
        <f t="shared" si="105"/>
        <v>121095.486642564</v>
      </c>
    </row>
    <row r="378" s="1" customFormat="1" customHeight="1" spans="1:42">
      <c r="F378" s="12">
        <v>1354</v>
      </c>
      <c r="G378" s="12">
        <v>1.728</v>
      </c>
      <c r="H378" s="13">
        <v>1.35</v>
      </c>
      <c r="I378" s="14">
        <v>1.24</v>
      </c>
      <c r="J378" s="15">
        <f t="shared" si="98"/>
        <v>3916.677888</v>
      </c>
      <c r="K378" s="12">
        <v>1</v>
      </c>
      <c r="L378" s="12">
        <v>1354</v>
      </c>
      <c r="M378" s="12">
        <v>0.83</v>
      </c>
      <c r="N378" s="19">
        <f t="shared" si="99"/>
        <v>4.2521824686941</v>
      </c>
      <c r="O378" s="20">
        <v>5936</v>
      </c>
      <c r="P378" s="12">
        <v>0.99</v>
      </c>
      <c r="Q378" s="12">
        <v>3.41</v>
      </c>
      <c r="R378" s="9">
        <f t="shared" si="100"/>
        <v>4.3759</v>
      </c>
      <c r="S378" s="10">
        <v>1.225</v>
      </c>
      <c r="T378" s="20">
        <v>1</v>
      </c>
      <c r="U378" s="22">
        <f t="shared" si="101"/>
        <v>121095.486642564</v>
      </c>
      <c r="AA378" s="12">
        <v>1354</v>
      </c>
      <c r="AB378" s="12">
        <v>1.728</v>
      </c>
      <c r="AC378" s="13">
        <v>1.35</v>
      </c>
      <c r="AD378" s="14">
        <v>1.24</v>
      </c>
      <c r="AE378" s="15">
        <f t="shared" si="102"/>
        <v>3916.677888</v>
      </c>
      <c r="AF378" s="12">
        <v>1</v>
      </c>
      <c r="AG378" s="12">
        <v>1354</v>
      </c>
      <c r="AH378" s="12">
        <v>0.83</v>
      </c>
      <c r="AI378" s="19">
        <f t="shared" si="103"/>
        <v>4.2521824686941</v>
      </c>
      <c r="AJ378" s="20">
        <v>5936</v>
      </c>
      <c r="AK378" s="12">
        <v>0.99</v>
      </c>
      <c r="AL378" s="12">
        <v>3.41</v>
      </c>
      <c r="AM378" s="9">
        <f t="shared" si="104"/>
        <v>4.3759</v>
      </c>
      <c r="AN378" s="10">
        <v>1.225</v>
      </c>
      <c r="AO378" s="20">
        <v>1</v>
      </c>
      <c r="AP378" s="22">
        <f t="shared" si="105"/>
        <v>121095.486642564</v>
      </c>
    </row>
    <row r="379" s="1" customFormat="1" customHeight="1" spans="1:42">
      <c r="F379" s="12">
        <v>1354</v>
      </c>
      <c r="G379" s="12">
        <v>2.304</v>
      </c>
      <c r="H379" s="13">
        <v>1.35</v>
      </c>
      <c r="I379" s="14">
        <v>1.24</v>
      </c>
      <c r="J379" s="15">
        <f t="shared" si="98"/>
        <v>5222.237184</v>
      </c>
      <c r="K379" s="12">
        <v>1</v>
      </c>
      <c r="L379" s="12">
        <v>1354</v>
      </c>
      <c r="M379" s="12">
        <v>0.83</v>
      </c>
      <c r="N379" s="19">
        <f t="shared" si="99"/>
        <v>4.2521824686941</v>
      </c>
      <c r="O379" s="20">
        <v>5936</v>
      </c>
      <c r="P379" s="12">
        <v>0.99</v>
      </c>
      <c r="Q379" s="12">
        <v>3.41</v>
      </c>
      <c r="R379" s="9">
        <f t="shared" si="100"/>
        <v>4.3759</v>
      </c>
      <c r="S379" s="10">
        <v>1.225</v>
      </c>
      <c r="T379" s="20">
        <v>1</v>
      </c>
      <c r="U379" s="22">
        <f t="shared" si="101"/>
        <v>150854.050710085</v>
      </c>
      <c r="AA379" s="12">
        <v>1354</v>
      </c>
      <c r="AB379" s="12">
        <v>2.304</v>
      </c>
      <c r="AC379" s="13">
        <v>1.35</v>
      </c>
      <c r="AD379" s="14">
        <v>1.24</v>
      </c>
      <c r="AE379" s="15">
        <f t="shared" si="102"/>
        <v>5222.237184</v>
      </c>
      <c r="AF379" s="12">
        <v>1</v>
      </c>
      <c r="AG379" s="12">
        <v>1354</v>
      </c>
      <c r="AH379" s="12">
        <v>0.83</v>
      </c>
      <c r="AI379" s="19">
        <f t="shared" si="103"/>
        <v>4.2521824686941</v>
      </c>
      <c r="AJ379" s="20">
        <v>5936</v>
      </c>
      <c r="AK379" s="12">
        <v>0.99</v>
      </c>
      <c r="AL379" s="12">
        <v>3.41</v>
      </c>
      <c r="AM379" s="9">
        <f t="shared" si="104"/>
        <v>4.3759</v>
      </c>
      <c r="AN379" s="10">
        <v>1.225</v>
      </c>
      <c r="AO379" s="20">
        <v>1</v>
      </c>
      <c r="AP379" s="22">
        <f t="shared" si="105"/>
        <v>150854.050710085</v>
      </c>
    </row>
    <row r="380" s="1" customFormat="1" customHeight="1" spans="1:42">
      <c r="F380" s="12">
        <v>1354</v>
      </c>
      <c r="G380" s="12">
        <v>1.728</v>
      </c>
      <c r="H380" s="13">
        <v>1.35</v>
      </c>
      <c r="I380" s="14">
        <v>1.24</v>
      </c>
      <c r="J380" s="15">
        <f t="shared" si="98"/>
        <v>3916.677888</v>
      </c>
      <c r="K380" s="12">
        <v>1</v>
      </c>
      <c r="L380" s="12">
        <v>1354</v>
      </c>
      <c r="M380" s="12">
        <v>0.83</v>
      </c>
      <c r="N380" s="19">
        <f t="shared" si="99"/>
        <v>4.2521824686941</v>
      </c>
      <c r="O380" s="20">
        <v>5936</v>
      </c>
      <c r="P380" s="12">
        <v>0.99</v>
      </c>
      <c r="Q380" s="12">
        <v>3.41</v>
      </c>
      <c r="R380" s="9">
        <f t="shared" si="100"/>
        <v>4.3759</v>
      </c>
      <c r="S380" s="10">
        <v>1.225</v>
      </c>
      <c r="T380" s="20">
        <v>1</v>
      </c>
      <c r="U380" s="22">
        <f t="shared" si="101"/>
        <v>121095.486642564</v>
      </c>
      <c r="AA380" s="12">
        <v>1354</v>
      </c>
      <c r="AB380" s="12">
        <v>1.728</v>
      </c>
      <c r="AC380" s="13">
        <v>1.35</v>
      </c>
      <c r="AD380" s="14">
        <v>1.24</v>
      </c>
      <c r="AE380" s="15">
        <f t="shared" si="102"/>
        <v>3916.677888</v>
      </c>
      <c r="AF380" s="12">
        <v>1</v>
      </c>
      <c r="AG380" s="12">
        <v>1354</v>
      </c>
      <c r="AH380" s="12">
        <v>0.83</v>
      </c>
      <c r="AI380" s="19">
        <f t="shared" si="103"/>
        <v>4.2521824686941</v>
      </c>
      <c r="AJ380" s="20">
        <v>5936</v>
      </c>
      <c r="AK380" s="12">
        <v>0.99</v>
      </c>
      <c r="AL380" s="12">
        <v>3.41</v>
      </c>
      <c r="AM380" s="9">
        <f t="shared" si="104"/>
        <v>4.3759</v>
      </c>
      <c r="AN380" s="10">
        <v>1.225</v>
      </c>
      <c r="AO380" s="20">
        <v>1</v>
      </c>
      <c r="AP380" s="22">
        <f t="shared" si="105"/>
        <v>121095.486642564</v>
      </c>
    </row>
    <row r="381" s="1" customFormat="1" customHeight="1" spans="1:42">
      <c r="F381" s="12">
        <v>1354</v>
      </c>
      <c r="G381" s="12">
        <v>1.728</v>
      </c>
      <c r="H381" s="13">
        <v>1.35</v>
      </c>
      <c r="I381" s="14">
        <v>1.24</v>
      </c>
      <c r="J381" s="15">
        <f t="shared" si="98"/>
        <v>3916.677888</v>
      </c>
      <c r="K381" s="12">
        <v>1</v>
      </c>
      <c r="L381" s="12">
        <v>1354</v>
      </c>
      <c r="M381" s="12">
        <v>0.83</v>
      </c>
      <c r="N381" s="19">
        <f t="shared" si="99"/>
        <v>4.2521824686941</v>
      </c>
      <c r="O381" s="20">
        <v>5936</v>
      </c>
      <c r="P381" s="12">
        <v>0.99</v>
      </c>
      <c r="Q381" s="12">
        <v>3.41</v>
      </c>
      <c r="R381" s="9">
        <f t="shared" si="100"/>
        <v>4.3759</v>
      </c>
      <c r="S381" s="10">
        <v>1.225</v>
      </c>
      <c r="T381" s="20">
        <v>1</v>
      </c>
      <c r="U381" s="22">
        <f t="shared" si="101"/>
        <v>121095.486642564</v>
      </c>
      <c r="AA381" s="12">
        <v>1354</v>
      </c>
      <c r="AB381" s="12">
        <v>1.728</v>
      </c>
      <c r="AC381" s="13">
        <v>1.35</v>
      </c>
      <c r="AD381" s="14">
        <v>1.24</v>
      </c>
      <c r="AE381" s="15">
        <f t="shared" si="102"/>
        <v>3916.677888</v>
      </c>
      <c r="AF381" s="12">
        <v>1</v>
      </c>
      <c r="AG381" s="12">
        <v>1354</v>
      </c>
      <c r="AH381" s="12">
        <v>0.83</v>
      </c>
      <c r="AI381" s="19">
        <f t="shared" si="103"/>
        <v>4.2521824686941</v>
      </c>
      <c r="AJ381" s="20">
        <v>5936</v>
      </c>
      <c r="AK381" s="12">
        <v>0.99</v>
      </c>
      <c r="AL381" s="12">
        <v>3.41</v>
      </c>
      <c r="AM381" s="9">
        <f t="shared" si="104"/>
        <v>4.3759</v>
      </c>
      <c r="AN381" s="10">
        <v>1.225</v>
      </c>
      <c r="AO381" s="20">
        <v>1</v>
      </c>
      <c r="AP381" s="22">
        <f t="shared" si="105"/>
        <v>121095.486642564</v>
      </c>
    </row>
    <row r="382" s="1" customFormat="1" customHeight="1" spans="1:42">
      <c r="F382" s="12">
        <v>1354</v>
      </c>
      <c r="G382" s="12">
        <v>2.304</v>
      </c>
      <c r="H382" s="13">
        <v>1.35</v>
      </c>
      <c r="I382" s="14">
        <v>1.24</v>
      </c>
      <c r="J382" s="15">
        <f t="shared" si="98"/>
        <v>5222.237184</v>
      </c>
      <c r="K382" s="12">
        <v>1</v>
      </c>
      <c r="L382" s="12">
        <v>1354</v>
      </c>
      <c r="M382" s="12">
        <v>0.83</v>
      </c>
      <c r="N382" s="19">
        <f t="shared" si="99"/>
        <v>4.2521824686941</v>
      </c>
      <c r="O382" s="20">
        <v>5936</v>
      </c>
      <c r="P382" s="12">
        <v>0.99</v>
      </c>
      <c r="Q382" s="12">
        <v>3.41</v>
      </c>
      <c r="R382" s="9">
        <f t="shared" si="100"/>
        <v>4.3759</v>
      </c>
      <c r="S382" s="10">
        <v>1.225</v>
      </c>
      <c r="T382" s="20">
        <v>1</v>
      </c>
      <c r="U382" s="22">
        <f t="shared" si="101"/>
        <v>150854.050710085</v>
      </c>
      <c r="AA382" s="12">
        <v>1354</v>
      </c>
      <c r="AB382" s="12">
        <v>2.304</v>
      </c>
      <c r="AC382" s="13">
        <v>1.35</v>
      </c>
      <c r="AD382" s="14">
        <v>1.24</v>
      </c>
      <c r="AE382" s="15">
        <f t="shared" si="102"/>
        <v>5222.237184</v>
      </c>
      <c r="AF382" s="12">
        <v>1</v>
      </c>
      <c r="AG382" s="12">
        <v>1354</v>
      </c>
      <c r="AH382" s="12">
        <v>0.83</v>
      </c>
      <c r="AI382" s="19">
        <f t="shared" si="103"/>
        <v>4.2521824686941</v>
      </c>
      <c r="AJ382" s="20">
        <v>5936</v>
      </c>
      <c r="AK382" s="12">
        <v>0.99</v>
      </c>
      <c r="AL382" s="12">
        <v>3.41</v>
      </c>
      <c r="AM382" s="9">
        <f t="shared" si="104"/>
        <v>4.3759</v>
      </c>
      <c r="AN382" s="10">
        <v>1.225</v>
      </c>
      <c r="AO382" s="20">
        <v>1</v>
      </c>
      <c r="AP382" s="22">
        <f t="shared" si="105"/>
        <v>150854.050710085</v>
      </c>
    </row>
    <row r="383" s="1" customFormat="1" customHeight="1" spans="1:42">
      <c r="F383" s="12">
        <v>1354</v>
      </c>
      <c r="G383" s="12">
        <v>1.728</v>
      </c>
      <c r="H383" s="13">
        <v>1.35</v>
      </c>
      <c r="I383" s="14">
        <v>1.24</v>
      </c>
      <c r="J383" s="15">
        <f t="shared" si="98"/>
        <v>3916.677888</v>
      </c>
      <c r="K383" s="12">
        <v>1</v>
      </c>
      <c r="L383" s="12">
        <v>1354</v>
      </c>
      <c r="M383" s="12">
        <v>0.83</v>
      </c>
      <c r="N383" s="19">
        <f t="shared" si="99"/>
        <v>4.2521824686941</v>
      </c>
      <c r="O383" s="20">
        <v>5936</v>
      </c>
      <c r="P383" s="12">
        <v>0.99</v>
      </c>
      <c r="Q383" s="12">
        <v>3.41</v>
      </c>
      <c r="R383" s="9">
        <f t="shared" si="100"/>
        <v>4.3759</v>
      </c>
      <c r="S383" s="10">
        <v>1.225</v>
      </c>
      <c r="T383" s="20">
        <v>1</v>
      </c>
      <c r="U383" s="22">
        <f t="shared" si="101"/>
        <v>121095.486642564</v>
      </c>
      <c r="AA383" s="12">
        <v>1354</v>
      </c>
      <c r="AB383" s="12">
        <v>1.728</v>
      </c>
      <c r="AC383" s="13">
        <v>1.35</v>
      </c>
      <c r="AD383" s="14">
        <v>1.24</v>
      </c>
      <c r="AE383" s="15">
        <f t="shared" si="102"/>
        <v>3916.677888</v>
      </c>
      <c r="AF383" s="12">
        <v>1</v>
      </c>
      <c r="AG383" s="12">
        <v>1354</v>
      </c>
      <c r="AH383" s="12">
        <v>0.83</v>
      </c>
      <c r="AI383" s="19">
        <f t="shared" si="103"/>
        <v>4.2521824686941</v>
      </c>
      <c r="AJ383" s="20">
        <v>5936</v>
      </c>
      <c r="AK383" s="12">
        <v>0.99</v>
      </c>
      <c r="AL383" s="12">
        <v>3.41</v>
      </c>
      <c r="AM383" s="9">
        <f t="shared" si="104"/>
        <v>4.3759</v>
      </c>
      <c r="AN383" s="10">
        <v>1.225</v>
      </c>
      <c r="AO383" s="20">
        <v>1</v>
      </c>
      <c r="AP383" s="22">
        <f t="shared" si="105"/>
        <v>121095.486642564</v>
      </c>
    </row>
    <row r="384" s="1" customFormat="1" customHeight="1" spans="1:42">
      <c r="F384" s="12">
        <v>1354</v>
      </c>
      <c r="G384" s="12">
        <v>1.728</v>
      </c>
      <c r="H384" s="13">
        <v>1.35</v>
      </c>
      <c r="I384" s="14">
        <v>1.24</v>
      </c>
      <c r="J384" s="15">
        <f t="shared" si="98"/>
        <v>3916.677888</v>
      </c>
      <c r="K384" s="12">
        <v>1</v>
      </c>
      <c r="L384" s="12">
        <v>1354</v>
      </c>
      <c r="M384" s="12">
        <v>0.83</v>
      </c>
      <c r="N384" s="19">
        <f t="shared" si="99"/>
        <v>4.2521824686941</v>
      </c>
      <c r="O384" s="20">
        <v>5936</v>
      </c>
      <c r="P384" s="12">
        <v>0.99</v>
      </c>
      <c r="Q384" s="12">
        <v>3.41</v>
      </c>
      <c r="R384" s="9">
        <f t="shared" si="100"/>
        <v>4.3759</v>
      </c>
      <c r="S384" s="10">
        <v>1.225</v>
      </c>
      <c r="T384" s="20">
        <v>1</v>
      </c>
      <c r="U384" s="22">
        <f t="shared" si="101"/>
        <v>121095.486642564</v>
      </c>
      <c r="AA384" s="12">
        <v>1354</v>
      </c>
      <c r="AB384" s="12">
        <v>1.728</v>
      </c>
      <c r="AC384" s="13">
        <v>1.35</v>
      </c>
      <c r="AD384" s="14">
        <v>1.24</v>
      </c>
      <c r="AE384" s="15">
        <f t="shared" si="102"/>
        <v>3916.677888</v>
      </c>
      <c r="AF384" s="12">
        <v>1</v>
      </c>
      <c r="AG384" s="12">
        <v>1354</v>
      </c>
      <c r="AH384" s="12">
        <v>0.83</v>
      </c>
      <c r="AI384" s="19">
        <f t="shared" si="103"/>
        <v>4.2521824686941</v>
      </c>
      <c r="AJ384" s="20">
        <v>5936</v>
      </c>
      <c r="AK384" s="12">
        <v>0.99</v>
      </c>
      <c r="AL384" s="12">
        <v>3.41</v>
      </c>
      <c r="AM384" s="9">
        <f t="shared" si="104"/>
        <v>4.3759</v>
      </c>
      <c r="AN384" s="10">
        <v>1.225</v>
      </c>
      <c r="AO384" s="20">
        <v>1</v>
      </c>
      <c r="AP384" s="22">
        <f t="shared" si="105"/>
        <v>121095.486642564</v>
      </c>
    </row>
    <row r="385" s="1" customFormat="1" customHeight="1" spans="6:42">
      <c r="F385" s="12">
        <v>1354</v>
      </c>
      <c r="G385" s="12">
        <v>2.304</v>
      </c>
      <c r="H385" s="13">
        <v>1.35</v>
      </c>
      <c r="I385" s="14">
        <v>1.24</v>
      </c>
      <c r="J385" s="15">
        <f t="shared" si="98"/>
        <v>5222.237184</v>
      </c>
      <c r="K385" s="12">
        <v>1</v>
      </c>
      <c r="L385" s="12">
        <v>1354</v>
      </c>
      <c r="M385" s="12">
        <v>0.83</v>
      </c>
      <c r="N385" s="19">
        <f t="shared" si="99"/>
        <v>4.2521824686941</v>
      </c>
      <c r="O385" s="20">
        <v>5936</v>
      </c>
      <c r="P385" s="12">
        <v>0.99</v>
      </c>
      <c r="Q385" s="12">
        <v>3.41</v>
      </c>
      <c r="R385" s="9">
        <f t="shared" si="100"/>
        <v>4.3759</v>
      </c>
      <c r="S385" s="10">
        <v>1.225</v>
      </c>
      <c r="T385" s="20">
        <v>1</v>
      </c>
      <c r="U385" s="22">
        <f t="shared" si="101"/>
        <v>150854.050710085</v>
      </c>
      <c r="AA385" s="12">
        <v>1354</v>
      </c>
      <c r="AB385" s="12">
        <v>2.304</v>
      </c>
      <c r="AC385" s="13">
        <v>1.35</v>
      </c>
      <c r="AD385" s="14">
        <v>1.24</v>
      </c>
      <c r="AE385" s="15">
        <f t="shared" si="102"/>
        <v>5222.237184</v>
      </c>
      <c r="AF385" s="12">
        <v>1</v>
      </c>
      <c r="AG385" s="12">
        <v>1354</v>
      </c>
      <c r="AH385" s="12">
        <v>0.83</v>
      </c>
      <c r="AI385" s="19">
        <f t="shared" si="103"/>
        <v>4.2521824686941</v>
      </c>
      <c r="AJ385" s="20">
        <v>5936</v>
      </c>
      <c r="AK385" s="12">
        <v>0.99</v>
      </c>
      <c r="AL385" s="12">
        <v>3.41</v>
      </c>
      <c r="AM385" s="9">
        <f t="shared" si="104"/>
        <v>4.3759</v>
      </c>
      <c r="AN385" s="10">
        <v>1.225</v>
      </c>
      <c r="AO385" s="20">
        <v>1</v>
      </c>
      <c r="AP385" s="22">
        <f t="shared" si="105"/>
        <v>150854.050710085</v>
      </c>
    </row>
    <row r="386" s="1" customFormat="1" customHeight="1" spans="6:42">
      <c r="F386" s="28" t="s">
        <v>1</v>
      </c>
      <c r="G386" s="29"/>
      <c r="H386" s="29"/>
      <c r="I386" s="29"/>
      <c r="J386" s="29"/>
      <c r="K386" s="29"/>
      <c r="L386" s="29"/>
      <c r="M386" s="29"/>
      <c r="N386" s="30">
        <f>SUM(U368:U385)</f>
        <v>2358270.14397128</v>
      </c>
      <c r="O386" s="30"/>
      <c r="P386" s="30"/>
      <c r="Q386" s="30"/>
      <c r="R386" s="30"/>
      <c r="S386" s="30"/>
      <c r="T386" s="30"/>
      <c r="U386" s="30"/>
      <c r="AA386" s="28" t="s">
        <v>1</v>
      </c>
      <c r="AB386" s="29"/>
      <c r="AC386" s="29"/>
      <c r="AD386" s="29"/>
      <c r="AE386" s="29"/>
      <c r="AF386" s="29"/>
      <c r="AG386" s="29"/>
      <c r="AH386" s="29"/>
      <c r="AI386" s="30">
        <f>SUM(AP368:AP385)</f>
        <v>2358270.14397128</v>
      </c>
      <c r="AJ386" s="30"/>
      <c r="AK386" s="30"/>
      <c r="AL386" s="30"/>
      <c r="AM386" s="30"/>
      <c r="AN386" s="30"/>
      <c r="AO386" s="30"/>
      <c r="AP386" s="30"/>
    </row>
    <row r="387" s="1" customFormat="1" customHeight="1" spans="6:42">
      <c r="F387" s="29"/>
      <c r="G387" s="29"/>
      <c r="H387" s="29"/>
      <c r="I387" s="29"/>
      <c r="J387" s="29"/>
      <c r="K387" s="29"/>
      <c r="L387" s="29"/>
      <c r="M387" s="29"/>
      <c r="N387" s="30"/>
      <c r="O387" s="30"/>
      <c r="P387" s="30"/>
      <c r="Q387" s="30"/>
      <c r="R387" s="30"/>
      <c r="S387" s="30"/>
      <c r="T387" s="30"/>
      <c r="U387" s="30"/>
      <c r="AA387" s="29"/>
      <c r="AB387" s="29"/>
      <c r="AC387" s="29"/>
      <c r="AD387" s="29"/>
      <c r="AE387" s="29"/>
      <c r="AF387" s="29"/>
      <c r="AG387" s="29"/>
      <c r="AH387" s="29"/>
      <c r="AI387" s="30"/>
      <c r="AJ387" s="30"/>
      <c r="AK387" s="30"/>
      <c r="AL387" s="30"/>
      <c r="AM387" s="30"/>
      <c r="AN387" s="30"/>
      <c r="AO387" s="30"/>
      <c r="AP387" s="30"/>
    </row>
    <row r="388" s="1" customFormat="1" customHeight="1" spans="6:42">
      <c r="F388" s="3" t="s">
        <v>28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AA388" s="3" t="s">
        <v>28</v>
      </c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</row>
    <row r="389" s="1" customFormat="1" customHeight="1" spans="6:42">
      <c r="F389" s="4" t="s">
        <v>3</v>
      </c>
      <c r="G389" s="5"/>
      <c r="H389" s="5"/>
      <c r="I389" s="5"/>
      <c r="J389" s="6"/>
      <c r="K389" s="7" t="s">
        <v>4</v>
      </c>
      <c r="L389" s="7"/>
      <c r="M389" s="7"/>
      <c r="N389" s="7"/>
      <c r="O389" s="8" t="s">
        <v>5</v>
      </c>
      <c r="P389" s="9" t="s">
        <v>6</v>
      </c>
      <c r="Q389" s="9"/>
      <c r="R389" s="9"/>
      <c r="S389" s="10" t="s">
        <v>7</v>
      </c>
      <c r="T389" s="8" t="s">
        <v>8</v>
      </c>
      <c r="U389" s="11" t="s">
        <v>9</v>
      </c>
      <c r="AA389" s="4" t="s">
        <v>3</v>
      </c>
      <c r="AB389" s="5"/>
      <c r="AC389" s="5"/>
      <c r="AD389" s="5"/>
      <c r="AE389" s="6"/>
      <c r="AF389" s="7" t="s">
        <v>4</v>
      </c>
      <c r="AG389" s="7"/>
      <c r="AH389" s="7"/>
      <c r="AI389" s="7"/>
      <c r="AJ389" s="8" t="s">
        <v>5</v>
      </c>
      <c r="AK389" s="9" t="s">
        <v>6</v>
      </c>
      <c r="AL389" s="9"/>
      <c r="AM389" s="9"/>
      <c r="AN389" s="10" t="s">
        <v>7</v>
      </c>
      <c r="AO389" s="8" t="s">
        <v>8</v>
      </c>
      <c r="AP389" s="11" t="s">
        <v>9</v>
      </c>
    </row>
    <row r="390" s="1" customFormat="1" customHeight="1" spans="6:42">
      <c r="F390" s="12" t="s">
        <v>29</v>
      </c>
      <c r="G390" s="12" t="s">
        <v>16</v>
      </c>
      <c r="H390" s="13" t="s">
        <v>17</v>
      </c>
      <c r="I390" s="14" t="s">
        <v>18</v>
      </c>
      <c r="J390" s="15" t="s">
        <v>3</v>
      </c>
      <c r="K390" s="12" t="s">
        <v>19</v>
      </c>
      <c r="L390" s="12" t="s">
        <v>15</v>
      </c>
      <c r="M390" s="12" t="s">
        <v>20</v>
      </c>
      <c r="N390" s="7" t="s">
        <v>21</v>
      </c>
      <c r="O390" s="16"/>
      <c r="P390" s="12" t="s">
        <v>22</v>
      </c>
      <c r="Q390" s="12" t="s">
        <v>23</v>
      </c>
      <c r="R390" s="9" t="s">
        <v>24</v>
      </c>
      <c r="S390" s="10" t="s">
        <v>25</v>
      </c>
      <c r="T390" s="16"/>
      <c r="U390" s="17"/>
      <c r="AA390" s="12" t="s">
        <v>29</v>
      </c>
      <c r="AB390" s="12" t="s">
        <v>16</v>
      </c>
      <c r="AC390" s="13" t="s">
        <v>17</v>
      </c>
      <c r="AD390" s="14" t="s">
        <v>18</v>
      </c>
      <c r="AE390" s="15" t="s">
        <v>3</v>
      </c>
      <c r="AF390" s="12" t="s">
        <v>19</v>
      </c>
      <c r="AG390" s="12" t="s">
        <v>15</v>
      </c>
      <c r="AH390" s="12" t="s">
        <v>20</v>
      </c>
      <c r="AI390" s="7" t="s">
        <v>21</v>
      </c>
      <c r="AJ390" s="16"/>
      <c r="AK390" s="12" t="s">
        <v>22</v>
      </c>
      <c r="AL390" s="12" t="s">
        <v>23</v>
      </c>
      <c r="AM390" s="9" t="s">
        <v>24</v>
      </c>
      <c r="AN390" s="10" t="s">
        <v>25</v>
      </c>
      <c r="AO390" s="16"/>
      <c r="AP390" s="17"/>
    </row>
    <row r="391" s="1" customFormat="1" customHeight="1" spans="6:42">
      <c r="F391" s="12">
        <v>35140</v>
      </c>
      <c r="G391" s="12">
        <v>0.0253</v>
      </c>
      <c r="H391" s="13">
        <v>1.35</v>
      </c>
      <c r="I391" s="14">
        <v>1</v>
      </c>
      <c r="J391" s="15">
        <f t="shared" ref="J391:J415" si="106">F391*G391*H391*I391</f>
        <v>1200.2067</v>
      </c>
      <c r="K391" s="12">
        <v>1</v>
      </c>
      <c r="L391" s="12">
        <v>360</v>
      </c>
      <c r="M391" s="12">
        <v>1.43</v>
      </c>
      <c r="N391" s="19">
        <f t="shared" ref="N391:N415" si="107">1+6*L391/(L391+2000)+M391</f>
        <v>3.34525423728814</v>
      </c>
      <c r="O391" s="20">
        <v>5936</v>
      </c>
      <c r="P391" s="12">
        <v>0.98</v>
      </c>
      <c r="Q391" s="12">
        <v>1.91</v>
      </c>
      <c r="R391" s="9">
        <f t="shared" ref="R391:R415" si="108">1+P391*Q391</f>
        <v>2.8718</v>
      </c>
      <c r="S391" s="10">
        <v>1.225</v>
      </c>
      <c r="T391" s="20">
        <v>1</v>
      </c>
      <c r="U391" s="22">
        <f t="shared" ref="U391:U415" si="109">((J391*K391*N391)+O391)*R391*S391*T391</f>
        <v>35007.1580638218</v>
      </c>
      <c r="AA391" s="12">
        <v>35140</v>
      </c>
      <c r="AB391" s="12">
        <v>0.0253</v>
      </c>
      <c r="AC391" s="13">
        <v>1.35</v>
      </c>
      <c r="AD391" s="14">
        <v>1</v>
      </c>
      <c r="AE391" s="15">
        <f t="shared" ref="AE391:AE415" si="110">AA391*AB391*AC391*AD391</f>
        <v>1200.2067</v>
      </c>
      <c r="AF391" s="12">
        <v>1</v>
      </c>
      <c r="AG391" s="12">
        <v>440</v>
      </c>
      <c r="AH391" s="12">
        <v>1.43</v>
      </c>
      <c r="AI391" s="19">
        <f t="shared" ref="AI391:AI415" si="111">1+6*AG391/(AG391+2000)+AH391</f>
        <v>3.51196721311475</v>
      </c>
      <c r="AJ391" s="20">
        <v>5936</v>
      </c>
      <c r="AK391" s="12">
        <v>1</v>
      </c>
      <c r="AL391" s="12">
        <v>1.91</v>
      </c>
      <c r="AM391" s="9">
        <f t="shared" ref="AM391:AM415" si="112">1+AK391*AL391</f>
        <v>2.91</v>
      </c>
      <c r="AN391" s="10">
        <v>1.225</v>
      </c>
      <c r="AO391" s="20">
        <v>1</v>
      </c>
      <c r="AP391" s="22">
        <f t="shared" ref="AP391:AP415" si="113">((AE391*AF391*AI391)+AJ391)*AM391*AN391*AO391</f>
        <v>36186.0858837759</v>
      </c>
    </row>
    <row r="392" s="1" customFormat="1" customHeight="1" spans="6:42">
      <c r="F392" s="12">
        <v>35140</v>
      </c>
      <c r="G392" s="12">
        <v>0.0253</v>
      </c>
      <c r="H392" s="13">
        <v>1.35</v>
      </c>
      <c r="I392" s="14">
        <v>1</v>
      </c>
      <c r="J392" s="15">
        <f t="shared" si="106"/>
        <v>1200.2067</v>
      </c>
      <c r="K392" s="12">
        <v>1</v>
      </c>
      <c r="L392" s="12">
        <v>360</v>
      </c>
      <c r="M392" s="12">
        <v>1.43</v>
      </c>
      <c r="N392" s="19">
        <f t="shared" si="107"/>
        <v>3.34525423728814</v>
      </c>
      <c r="O392" s="20">
        <v>5936</v>
      </c>
      <c r="P392" s="12">
        <v>0.98</v>
      </c>
      <c r="Q392" s="12">
        <v>1.91</v>
      </c>
      <c r="R392" s="9">
        <f t="shared" si="108"/>
        <v>2.8718</v>
      </c>
      <c r="S392" s="10">
        <v>1.225</v>
      </c>
      <c r="T392" s="20">
        <v>1</v>
      </c>
      <c r="U392" s="22">
        <f t="shared" si="109"/>
        <v>35007.1580638218</v>
      </c>
      <c r="AA392" s="12">
        <v>35140</v>
      </c>
      <c r="AB392" s="12">
        <v>0.0253</v>
      </c>
      <c r="AC392" s="13">
        <v>1.35</v>
      </c>
      <c r="AD392" s="14">
        <v>1</v>
      </c>
      <c r="AE392" s="15">
        <f t="shared" si="110"/>
        <v>1200.2067</v>
      </c>
      <c r="AF392" s="12">
        <v>1</v>
      </c>
      <c r="AG392" s="12">
        <v>440</v>
      </c>
      <c r="AH392" s="12">
        <v>1.43</v>
      </c>
      <c r="AI392" s="19">
        <f t="shared" si="111"/>
        <v>3.51196721311475</v>
      </c>
      <c r="AJ392" s="20">
        <v>5936</v>
      </c>
      <c r="AK392" s="12">
        <v>1</v>
      </c>
      <c r="AL392" s="12">
        <v>1.91</v>
      </c>
      <c r="AM392" s="9">
        <f t="shared" si="112"/>
        <v>2.91</v>
      </c>
      <c r="AN392" s="10">
        <v>1.225</v>
      </c>
      <c r="AO392" s="20">
        <v>1</v>
      </c>
      <c r="AP392" s="22">
        <f t="shared" si="113"/>
        <v>36186.0858837759</v>
      </c>
    </row>
    <row r="393" s="1" customFormat="1" customHeight="1" spans="6:42">
      <c r="F393" s="12">
        <v>35140</v>
      </c>
      <c r="G393" s="12">
        <v>0.0253</v>
      </c>
      <c r="H393" s="13">
        <v>1.35</v>
      </c>
      <c r="I393" s="14">
        <v>1</v>
      </c>
      <c r="J393" s="15">
        <f t="shared" si="106"/>
        <v>1200.2067</v>
      </c>
      <c r="K393" s="12">
        <v>1</v>
      </c>
      <c r="L393" s="12">
        <v>360</v>
      </c>
      <c r="M393" s="12">
        <v>1.43</v>
      </c>
      <c r="N393" s="19">
        <f t="shared" si="107"/>
        <v>3.34525423728814</v>
      </c>
      <c r="O393" s="20">
        <v>5936</v>
      </c>
      <c r="P393" s="12">
        <v>0.98</v>
      </c>
      <c r="Q393" s="12">
        <v>1.91</v>
      </c>
      <c r="R393" s="9">
        <f t="shared" si="108"/>
        <v>2.8718</v>
      </c>
      <c r="S393" s="10">
        <v>1.225</v>
      </c>
      <c r="T393" s="20">
        <v>1</v>
      </c>
      <c r="U393" s="22">
        <f t="shared" si="109"/>
        <v>35007.1580638218</v>
      </c>
      <c r="AA393" s="12">
        <v>35140</v>
      </c>
      <c r="AB393" s="12">
        <v>0.0253</v>
      </c>
      <c r="AC393" s="13">
        <v>1.35</v>
      </c>
      <c r="AD393" s="14">
        <v>1</v>
      </c>
      <c r="AE393" s="15">
        <f t="shared" si="110"/>
        <v>1200.2067</v>
      </c>
      <c r="AF393" s="12">
        <v>1</v>
      </c>
      <c r="AG393" s="12">
        <v>440</v>
      </c>
      <c r="AH393" s="12">
        <v>1.43</v>
      </c>
      <c r="AI393" s="19">
        <f t="shared" si="111"/>
        <v>3.51196721311475</v>
      </c>
      <c r="AJ393" s="20">
        <v>5936</v>
      </c>
      <c r="AK393" s="12">
        <v>1</v>
      </c>
      <c r="AL393" s="12">
        <v>1.91</v>
      </c>
      <c r="AM393" s="9">
        <f t="shared" si="112"/>
        <v>2.91</v>
      </c>
      <c r="AN393" s="10">
        <v>1.225</v>
      </c>
      <c r="AO393" s="20">
        <v>1</v>
      </c>
      <c r="AP393" s="22">
        <f t="shared" si="113"/>
        <v>36186.0858837759</v>
      </c>
    </row>
    <row r="394" s="1" customFormat="1" customHeight="1" spans="6:42">
      <c r="F394" s="12">
        <v>35140</v>
      </c>
      <c r="G394" s="12">
        <v>0.0253</v>
      </c>
      <c r="H394" s="13">
        <v>1.35</v>
      </c>
      <c r="I394" s="14">
        <v>1</v>
      </c>
      <c r="J394" s="15">
        <f t="shared" si="106"/>
        <v>1200.2067</v>
      </c>
      <c r="K394" s="12">
        <v>1</v>
      </c>
      <c r="L394" s="12">
        <v>360</v>
      </c>
      <c r="M394" s="12">
        <v>1.43</v>
      </c>
      <c r="N394" s="19">
        <f t="shared" si="107"/>
        <v>3.34525423728814</v>
      </c>
      <c r="O394" s="20">
        <v>5936</v>
      </c>
      <c r="P394" s="12">
        <v>0.98</v>
      </c>
      <c r="Q394" s="12">
        <v>1.91</v>
      </c>
      <c r="R394" s="9">
        <f t="shared" si="108"/>
        <v>2.8718</v>
      </c>
      <c r="S394" s="10">
        <v>1.225</v>
      </c>
      <c r="T394" s="20">
        <v>1</v>
      </c>
      <c r="U394" s="22">
        <f t="shared" si="109"/>
        <v>35007.1580638218</v>
      </c>
      <c r="AA394" s="12">
        <v>35140</v>
      </c>
      <c r="AB394" s="12">
        <v>0.0253</v>
      </c>
      <c r="AC394" s="13">
        <v>1.35</v>
      </c>
      <c r="AD394" s="14">
        <v>1</v>
      </c>
      <c r="AE394" s="15">
        <f t="shared" si="110"/>
        <v>1200.2067</v>
      </c>
      <c r="AF394" s="12">
        <v>1</v>
      </c>
      <c r="AG394" s="12">
        <v>440</v>
      </c>
      <c r="AH394" s="12">
        <v>1.43</v>
      </c>
      <c r="AI394" s="19">
        <f t="shared" si="111"/>
        <v>3.51196721311475</v>
      </c>
      <c r="AJ394" s="20">
        <v>5936</v>
      </c>
      <c r="AK394" s="12">
        <v>1</v>
      </c>
      <c r="AL394" s="12">
        <v>1.91</v>
      </c>
      <c r="AM394" s="9">
        <f t="shared" si="112"/>
        <v>2.91</v>
      </c>
      <c r="AN394" s="10">
        <v>1.225</v>
      </c>
      <c r="AO394" s="20">
        <v>1</v>
      </c>
      <c r="AP394" s="22">
        <f t="shared" si="113"/>
        <v>36186.0858837759</v>
      </c>
    </row>
    <row r="395" s="1" customFormat="1" customHeight="1" spans="6:42">
      <c r="F395" s="12">
        <v>35140</v>
      </c>
      <c r="G395" s="12">
        <v>0.0253</v>
      </c>
      <c r="H395" s="13">
        <v>1.35</v>
      </c>
      <c r="I395" s="14">
        <v>1</v>
      </c>
      <c r="J395" s="15">
        <f t="shared" si="106"/>
        <v>1200.2067</v>
      </c>
      <c r="K395" s="12">
        <v>1</v>
      </c>
      <c r="L395" s="12">
        <v>360</v>
      </c>
      <c r="M395" s="12">
        <v>1.43</v>
      </c>
      <c r="N395" s="19">
        <f t="shared" si="107"/>
        <v>3.34525423728814</v>
      </c>
      <c r="O395" s="20">
        <v>5936</v>
      </c>
      <c r="P395" s="12">
        <v>0.98</v>
      </c>
      <c r="Q395" s="12">
        <v>1.91</v>
      </c>
      <c r="R395" s="9">
        <f t="shared" si="108"/>
        <v>2.8718</v>
      </c>
      <c r="S395" s="10">
        <v>1.225</v>
      </c>
      <c r="T395" s="20">
        <v>1</v>
      </c>
      <c r="U395" s="22">
        <f t="shared" si="109"/>
        <v>35007.1580638218</v>
      </c>
      <c r="AA395" s="12">
        <v>35140</v>
      </c>
      <c r="AB395" s="12">
        <v>0.0253</v>
      </c>
      <c r="AC395" s="13">
        <v>1.35</v>
      </c>
      <c r="AD395" s="14">
        <v>1</v>
      </c>
      <c r="AE395" s="15">
        <f t="shared" si="110"/>
        <v>1200.2067</v>
      </c>
      <c r="AF395" s="12">
        <v>1</v>
      </c>
      <c r="AG395" s="12">
        <v>440</v>
      </c>
      <c r="AH395" s="12">
        <v>1.43</v>
      </c>
      <c r="AI395" s="19">
        <f t="shared" si="111"/>
        <v>3.51196721311475</v>
      </c>
      <c r="AJ395" s="20">
        <v>5936</v>
      </c>
      <c r="AK395" s="12">
        <v>1</v>
      </c>
      <c r="AL395" s="12">
        <v>1.91</v>
      </c>
      <c r="AM395" s="9">
        <f t="shared" si="112"/>
        <v>2.91</v>
      </c>
      <c r="AN395" s="10">
        <v>1.225</v>
      </c>
      <c r="AO395" s="20">
        <v>1</v>
      </c>
      <c r="AP395" s="22">
        <f t="shared" si="113"/>
        <v>36186.0858837759</v>
      </c>
    </row>
    <row r="396" s="1" customFormat="1" customHeight="1" spans="6:42">
      <c r="F396" s="12">
        <v>35140</v>
      </c>
      <c r="G396" s="12">
        <v>0.0253</v>
      </c>
      <c r="H396" s="13">
        <v>1.35</v>
      </c>
      <c r="I396" s="14">
        <v>1</v>
      </c>
      <c r="J396" s="15">
        <f t="shared" si="106"/>
        <v>1200.2067</v>
      </c>
      <c r="K396" s="12">
        <v>1</v>
      </c>
      <c r="L396" s="12">
        <v>360</v>
      </c>
      <c r="M396" s="12">
        <v>1.43</v>
      </c>
      <c r="N396" s="19">
        <f t="shared" si="107"/>
        <v>3.34525423728814</v>
      </c>
      <c r="O396" s="20">
        <v>5936</v>
      </c>
      <c r="P396" s="12">
        <v>0.98</v>
      </c>
      <c r="Q396" s="12">
        <v>1.91</v>
      </c>
      <c r="R396" s="9">
        <f t="shared" si="108"/>
        <v>2.8718</v>
      </c>
      <c r="S396" s="10">
        <v>1.225</v>
      </c>
      <c r="T396" s="20">
        <v>1</v>
      </c>
      <c r="U396" s="22">
        <f t="shared" si="109"/>
        <v>35007.1580638218</v>
      </c>
      <c r="AA396" s="12">
        <v>35140</v>
      </c>
      <c r="AB396" s="12">
        <v>0.0253</v>
      </c>
      <c r="AC396" s="13">
        <v>1.35</v>
      </c>
      <c r="AD396" s="14">
        <v>1</v>
      </c>
      <c r="AE396" s="15">
        <f t="shared" si="110"/>
        <v>1200.2067</v>
      </c>
      <c r="AF396" s="12">
        <v>1</v>
      </c>
      <c r="AG396" s="12">
        <v>440</v>
      </c>
      <c r="AH396" s="12">
        <v>1.43</v>
      </c>
      <c r="AI396" s="19">
        <f t="shared" si="111"/>
        <v>3.51196721311475</v>
      </c>
      <c r="AJ396" s="20">
        <v>5936</v>
      </c>
      <c r="AK396" s="12">
        <v>1</v>
      </c>
      <c r="AL396" s="12">
        <v>1.91</v>
      </c>
      <c r="AM396" s="9">
        <f t="shared" si="112"/>
        <v>2.91</v>
      </c>
      <c r="AN396" s="10">
        <v>1.225</v>
      </c>
      <c r="AO396" s="20">
        <v>1</v>
      </c>
      <c r="AP396" s="22">
        <f t="shared" si="113"/>
        <v>36186.0858837759</v>
      </c>
    </row>
    <row r="397" s="1" customFormat="1" customHeight="1" spans="6:42">
      <c r="F397" s="12">
        <v>35140</v>
      </c>
      <c r="G397" s="12">
        <v>0.0253</v>
      </c>
      <c r="H397" s="13">
        <v>1.35</v>
      </c>
      <c r="I397" s="14">
        <v>1</v>
      </c>
      <c r="J397" s="15">
        <f t="shared" si="106"/>
        <v>1200.2067</v>
      </c>
      <c r="K397" s="12">
        <v>1</v>
      </c>
      <c r="L397" s="12">
        <v>360</v>
      </c>
      <c r="M397" s="12">
        <v>1.43</v>
      </c>
      <c r="N397" s="19">
        <f t="shared" si="107"/>
        <v>3.34525423728814</v>
      </c>
      <c r="O397" s="20">
        <v>5936</v>
      </c>
      <c r="P397" s="12">
        <v>0.98</v>
      </c>
      <c r="Q397" s="12">
        <v>1.91</v>
      </c>
      <c r="R397" s="9">
        <f t="shared" si="108"/>
        <v>2.8718</v>
      </c>
      <c r="S397" s="10">
        <v>1.225</v>
      </c>
      <c r="T397" s="20">
        <v>1</v>
      </c>
      <c r="U397" s="22">
        <f t="shared" si="109"/>
        <v>35007.1580638218</v>
      </c>
      <c r="AA397" s="12">
        <v>35140</v>
      </c>
      <c r="AB397" s="12">
        <v>0.0253</v>
      </c>
      <c r="AC397" s="13">
        <v>1.35</v>
      </c>
      <c r="AD397" s="14">
        <v>1</v>
      </c>
      <c r="AE397" s="15">
        <f t="shared" si="110"/>
        <v>1200.2067</v>
      </c>
      <c r="AF397" s="12">
        <v>1</v>
      </c>
      <c r="AG397" s="12">
        <v>440</v>
      </c>
      <c r="AH397" s="12">
        <v>1.43</v>
      </c>
      <c r="AI397" s="19">
        <f t="shared" si="111"/>
        <v>3.51196721311475</v>
      </c>
      <c r="AJ397" s="20">
        <v>5936</v>
      </c>
      <c r="AK397" s="12">
        <v>1</v>
      </c>
      <c r="AL397" s="12">
        <v>1.91</v>
      </c>
      <c r="AM397" s="9">
        <f t="shared" si="112"/>
        <v>2.91</v>
      </c>
      <c r="AN397" s="10">
        <v>1.225</v>
      </c>
      <c r="AO397" s="20">
        <v>1</v>
      </c>
      <c r="AP397" s="22">
        <f t="shared" si="113"/>
        <v>36186.0858837759</v>
      </c>
    </row>
    <row r="398" s="1" customFormat="1" customHeight="1" spans="6:42">
      <c r="F398" s="12">
        <v>35140</v>
      </c>
      <c r="G398" s="12">
        <v>0.0253</v>
      </c>
      <c r="H398" s="13">
        <v>1.35</v>
      </c>
      <c r="I398" s="14">
        <v>1</v>
      </c>
      <c r="J398" s="15">
        <f t="shared" si="106"/>
        <v>1200.2067</v>
      </c>
      <c r="K398" s="12">
        <v>1</v>
      </c>
      <c r="L398" s="12">
        <v>360</v>
      </c>
      <c r="M398" s="12">
        <v>1.43</v>
      </c>
      <c r="N398" s="19">
        <f t="shared" si="107"/>
        <v>3.34525423728814</v>
      </c>
      <c r="O398" s="20">
        <v>5936</v>
      </c>
      <c r="P398" s="12">
        <v>0.98</v>
      </c>
      <c r="Q398" s="12">
        <v>1.91</v>
      </c>
      <c r="R398" s="9">
        <f t="shared" si="108"/>
        <v>2.8718</v>
      </c>
      <c r="S398" s="10">
        <v>1.225</v>
      </c>
      <c r="T398" s="20">
        <v>1</v>
      </c>
      <c r="U398" s="22">
        <f t="shared" si="109"/>
        <v>35007.1580638218</v>
      </c>
      <c r="AA398" s="12">
        <v>35140</v>
      </c>
      <c r="AB398" s="12">
        <v>0.0253</v>
      </c>
      <c r="AC398" s="13">
        <v>1.35</v>
      </c>
      <c r="AD398" s="14">
        <v>1</v>
      </c>
      <c r="AE398" s="15">
        <f t="shared" si="110"/>
        <v>1200.2067</v>
      </c>
      <c r="AF398" s="12">
        <v>1</v>
      </c>
      <c r="AG398" s="12">
        <v>440</v>
      </c>
      <c r="AH398" s="12">
        <v>1.43</v>
      </c>
      <c r="AI398" s="19">
        <f t="shared" si="111"/>
        <v>3.51196721311475</v>
      </c>
      <c r="AJ398" s="20">
        <v>5936</v>
      </c>
      <c r="AK398" s="12">
        <v>1</v>
      </c>
      <c r="AL398" s="12">
        <v>1.91</v>
      </c>
      <c r="AM398" s="9">
        <f t="shared" si="112"/>
        <v>2.91</v>
      </c>
      <c r="AN398" s="10">
        <v>1.225</v>
      </c>
      <c r="AO398" s="20">
        <v>1</v>
      </c>
      <c r="AP398" s="22">
        <f t="shared" si="113"/>
        <v>36186.0858837759</v>
      </c>
    </row>
    <row r="399" s="1" customFormat="1" customHeight="1" spans="6:42">
      <c r="F399" s="12">
        <v>35140</v>
      </c>
      <c r="G399" s="12">
        <v>0.0253</v>
      </c>
      <c r="H399" s="13">
        <v>1.35</v>
      </c>
      <c r="I399" s="14">
        <v>1</v>
      </c>
      <c r="J399" s="15">
        <f t="shared" si="106"/>
        <v>1200.2067</v>
      </c>
      <c r="K399" s="12">
        <v>1</v>
      </c>
      <c r="L399" s="12">
        <v>360</v>
      </c>
      <c r="M399" s="12">
        <v>1.43</v>
      </c>
      <c r="N399" s="19">
        <f t="shared" si="107"/>
        <v>3.34525423728814</v>
      </c>
      <c r="O399" s="20">
        <v>5936</v>
      </c>
      <c r="P399" s="12">
        <v>0.98</v>
      </c>
      <c r="Q399" s="12">
        <v>1.91</v>
      </c>
      <c r="R399" s="9">
        <f t="shared" si="108"/>
        <v>2.8718</v>
      </c>
      <c r="S399" s="10">
        <v>1.225</v>
      </c>
      <c r="T399" s="20">
        <v>1</v>
      </c>
      <c r="U399" s="22">
        <f t="shared" si="109"/>
        <v>35007.1580638218</v>
      </c>
      <c r="AA399" s="12">
        <v>35140</v>
      </c>
      <c r="AB399" s="12">
        <v>0.0253</v>
      </c>
      <c r="AC399" s="13">
        <v>1.35</v>
      </c>
      <c r="AD399" s="14">
        <v>1</v>
      </c>
      <c r="AE399" s="15">
        <f t="shared" si="110"/>
        <v>1200.2067</v>
      </c>
      <c r="AF399" s="12">
        <v>1</v>
      </c>
      <c r="AG399" s="12">
        <v>440</v>
      </c>
      <c r="AH399" s="12">
        <v>1.43</v>
      </c>
      <c r="AI399" s="19">
        <f t="shared" si="111"/>
        <v>3.51196721311475</v>
      </c>
      <c r="AJ399" s="20">
        <v>5936</v>
      </c>
      <c r="AK399" s="12">
        <v>1</v>
      </c>
      <c r="AL399" s="12">
        <v>1.91</v>
      </c>
      <c r="AM399" s="9">
        <f t="shared" si="112"/>
        <v>2.91</v>
      </c>
      <c r="AN399" s="10">
        <v>1.225</v>
      </c>
      <c r="AO399" s="20">
        <v>1</v>
      </c>
      <c r="AP399" s="22">
        <f t="shared" si="113"/>
        <v>36186.0858837759</v>
      </c>
    </row>
    <row r="400" s="1" customFormat="1" customHeight="1" spans="6:42">
      <c r="F400" s="12">
        <v>35140</v>
      </c>
      <c r="G400" s="12">
        <v>0.0253</v>
      </c>
      <c r="H400" s="13">
        <v>1.35</v>
      </c>
      <c r="I400" s="14">
        <v>1</v>
      </c>
      <c r="J400" s="15">
        <f t="shared" si="106"/>
        <v>1200.2067</v>
      </c>
      <c r="K400" s="12">
        <v>1</v>
      </c>
      <c r="L400" s="12">
        <v>360</v>
      </c>
      <c r="M400" s="12">
        <v>1.43</v>
      </c>
      <c r="N400" s="19">
        <f t="shared" si="107"/>
        <v>3.34525423728814</v>
      </c>
      <c r="O400" s="20">
        <v>5936</v>
      </c>
      <c r="P400" s="12">
        <v>0.98</v>
      </c>
      <c r="Q400" s="12">
        <v>1.91</v>
      </c>
      <c r="R400" s="9">
        <f t="shared" si="108"/>
        <v>2.8718</v>
      </c>
      <c r="S400" s="10">
        <v>1.225</v>
      </c>
      <c r="T400" s="20">
        <v>1</v>
      </c>
      <c r="U400" s="22">
        <f t="shared" si="109"/>
        <v>35007.1580638218</v>
      </c>
      <c r="AA400" s="12">
        <v>35140</v>
      </c>
      <c r="AB400" s="12">
        <v>0.0253</v>
      </c>
      <c r="AC400" s="13">
        <v>1.35</v>
      </c>
      <c r="AD400" s="14">
        <v>1</v>
      </c>
      <c r="AE400" s="15">
        <f t="shared" si="110"/>
        <v>1200.2067</v>
      </c>
      <c r="AF400" s="12">
        <v>1</v>
      </c>
      <c r="AG400" s="12">
        <v>440</v>
      </c>
      <c r="AH400" s="12">
        <v>1.43</v>
      </c>
      <c r="AI400" s="19">
        <f t="shared" si="111"/>
        <v>3.51196721311475</v>
      </c>
      <c r="AJ400" s="20">
        <v>5936</v>
      </c>
      <c r="AK400" s="12">
        <v>1</v>
      </c>
      <c r="AL400" s="12">
        <v>1.91</v>
      </c>
      <c r="AM400" s="9">
        <f t="shared" si="112"/>
        <v>2.91</v>
      </c>
      <c r="AN400" s="10">
        <v>1.225</v>
      </c>
      <c r="AO400" s="20">
        <v>1</v>
      </c>
      <c r="AP400" s="22">
        <f t="shared" si="113"/>
        <v>36186.0858837759</v>
      </c>
    </row>
    <row r="401" s="1" customFormat="1" customHeight="1" spans="6:42">
      <c r="F401" s="12">
        <v>35140</v>
      </c>
      <c r="G401" s="12">
        <v>0.0253</v>
      </c>
      <c r="H401" s="13">
        <v>1.35</v>
      </c>
      <c r="I401" s="14">
        <v>1</v>
      </c>
      <c r="J401" s="15">
        <f t="shared" si="106"/>
        <v>1200.2067</v>
      </c>
      <c r="K401" s="12">
        <v>1</v>
      </c>
      <c r="L401" s="12">
        <v>360</v>
      </c>
      <c r="M401" s="12">
        <v>1.43</v>
      </c>
      <c r="N401" s="19">
        <f t="shared" si="107"/>
        <v>3.34525423728814</v>
      </c>
      <c r="O401" s="20">
        <v>5936</v>
      </c>
      <c r="P401" s="12">
        <v>0.98</v>
      </c>
      <c r="Q401" s="12">
        <v>1.91</v>
      </c>
      <c r="R401" s="9">
        <f t="shared" si="108"/>
        <v>2.8718</v>
      </c>
      <c r="S401" s="10">
        <v>1.225</v>
      </c>
      <c r="T401" s="20">
        <v>1</v>
      </c>
      <c r="U401" s="22">
        <f t="shared" si="109"/>
        <v>35007.1580638218</v>
      </c>
      <c r="AA401" s="12">
        <v>35140</v>
      </c>
      <c r="AB401" s="12">
        <v>0.0253</v>
      </c>
      <c r="AC401" s="13">
        <v>1.35</v>
      </c>
      <c r="AD401" s="14">
        <v>1</v>
      </c>
      <c r="AE401" s="15">
        <f t="shared" si="110"/>
        <v>1200.2067</v>
      </c>
      <c r="AF401" s="12">
        <v>1</v>
      </c>
      <c r="AG401" s="12">
        <v>440</v>
      </c>
      <c r="AH401" s="12">
        <v>1.43</v>
      </c>
      <c r="AI401" s="19">
        <f t="shared" si="111"/>
        <v>3.51196721311475</v>
      </c>
      <c r="AJ401" s="20">
        <v>5936</v>
      </c>
      <c r="AK401" s="12">
        <v>1</v>
      </c>
      <c r="AL401" s="12">
        <v>1.91</v>
      </c>
      <c r="AM401" s="9">
        <f t="shared" si="112"/>
        <v>2.91</v>
      </c>
      <c r="AN401" s="10">
        <v>1.225</v>
      </c>
      <c r="AO401" s="20">
        <v>1</v>
      </c>
      <c r="AP401" s="22">
        <f t="shared" si="113"/>
        <v>36186.0858837759</v>
      </c>
    </row>
    <row r="402" s="1" customFormat="1" customHeight="1" spans="6:42">
      <c r="F402" s="12">
        <v>35140</v>
      </c>
      <c r="G402" s="12">
        <v>0.0253</v>
      </c>
      <c r="H402" s="13">
        <v>1.35</v>
      </c>
      <c r="I402" s="14">
        <v>1</v>
      </c>
      <c r="J402" s="15">
        <f t="shared" si="106"/>
        <v>1200.2067</v>
      </c>
      <c r="K402" s="12">
        <v>1</v>
      </c>
      <c r="L402" s="12">
        <v>360</v>
      </c>
      <c r="M402" s="12">
        <v>1.43</v>
      </c>
      <c r="N402" s="19">
        <f t="shared" si="107"/>
        <v>3.34525423728814</v>
      </c>
      <c r="O402" s="20">
        <v>5936</v>
      </c>
      <c r="P402" s="12">
        <v>0.98</v>
      </c>
      <c r="Q402" s="12">
        <v>1.91</v>
      </c>
      <c r="R402" s="9">
        <f t="shared" si="108"/>
        <v>2.8718</v>
      </c>
      <c r="S402" s="10">
        <v>1.225</v>
      </c>
      <c r="T402" s="20">
        <v>1</v>
      </c>
      <c r="U402" s="22">
        <f t="shared" si="109"/>
        <v>35007.1580638218</v>
      </c>
      <c r="AA402" s="12">
        <v>35140</v>
      </c>
      <c r="AB402" s="12">
        <v>0.0253</v>
      </c>
      <c r="AC402" s="13">
        <v>1.35</v>
      </c>
      <c r="AD402" s="14">
        <v>1</v>
      </c>
      <c r="AE402" s="15">
        <f t="shared" si="110"/>
        <v>1200.2067</v>
      </c>
      <c r="AF402" s="12">
        <v>1</v>
      </c>
      <c r="AG402" s="12">
        <v>440</v>
      </c>
      <c r="AH402" s="12">
        <v>1.43</v>
      </c>
      <c r="AI402" s="19">
        <f t="shared" si="111"/>
        <v>3.51196721311475</v>
      </c>
      <c r="AJ402" s="20">
        <v>5936</v>
      </c>
      <c r="AK402" s="12">
        <v>1</v>
      </c>
      <c r="AL402" s="12">
        <v>1.91</v>
      </c>
      <c r="AM402" s="9">
        <f t="shared" si="112"/>
        <v>2.91</v>
      </c>
      <c r="AN402" s="10">
        <v>1.225</v>
      </c>
      <c r="AO402" s="20">
        <v>1</v>
      </c>
      <c r="AP402" s="22">
        <f t="shared" si="113"/>
        <v>36186.0858837759</v>
      </c>
    </row>
    <row r="403" s="1" customFormat="1" customHeight="1" spans="6:42">
      <c r="F403" s="12">
        <v>35140</v>
      </c>
      <c r="G403" s="12">
        <v>0.0253</v>
      </c>
      <c r="H403" s="13">
        <v>1.35</v>
      </c>
      <c r="I403" s="14">
        <v>1</v>
      </c>
      <c r="J403" s="15">
        <f t="shared" si="106"/>
        <v>1200.2067</v>
      </c>
      <c r="K403" s="12">
        <v>1</v>
      </c>
      <c r="L403" s="12">
        <v>360</v>
      </c>
      <c r="M403" s="12">
        <v>1.43</v>
      </c>
      <c r="N403" s="19">
        <f t="shared" si="107"/>
        <v>3.34525423728814</v>
      </c>
      <c r="O403" s="20">
        <v>5936</v>
      </c>
      <c r="P403" s="12">
        <v>0.98</v>
      </c>
      <c r="Q403" s="12">
        <v>1.91</v>
      </c>
      <c r="R403" s="9">
        <f t="shared" si="108"/>
        <v>2.8718</v>
      </c>
      <c r="S403" s="10">
        <v>1.225</v>
      </c>
      <c r="T403" s="20">
        <v>1</v>
      </c>
      <c r="U403" s="22">
        <f t="shared" si="109"/>
        <v>35007.1580638218</v>
      </c>
      <c r="AA403" s="12">
        <v>35140</v>
      </c>
      <c r="AB403" s="12">
        <v>0.0253</v>
      </c>
      <c r="AC403" s="13">
        <v>1.35</v>
      </c>
      <c r="AD403" s="14">
        <v>1</v>
      </c>
      <c r="AE403" s="15">
        <f t="shared" si="110"/>
        <v>1200.2067</v>
      </c>
      <c r="AF403" s="12">
        <v>1</v>
      </c>
      <c r="AG403" s="12">
        <v>440</v>
      </c>
      <c r="AH403" s="12">
        <v>1.43</v>
      </c>
      <c r="AI403" s="19">
        <f t="shared" si="111"/>
        <v>3.51196721311475</v>
      </c>
      <c r="AJ403" s="20">
        <v>5936</v>
      </c>
      <c r="AK403" s="12">
        <v>1</v>
      </c>
      <c r="AL403" s="12">
        <v>1.91</v>
      </c>
      <c r="AM403" s="9">
        <f t="shared" si="112"/>
        <v>2.91</v>
      </c>
      <c r="AN403" s="10">
        <v>1.225</v>
      </c>
      <c r="AO403" s="20">
        <v>1</v>
      </c>
      <c r="AP403" s="22">
        <f t="shared" si="113"/>
        <v>36186.0858837759</v>
      </c>
    </row>
    <row r="404" s="1" customFormat="1" customHeight="1" spans="6:42">
      <c r="F404" s="12">
        <v>35140</v>
      </c>
      <c r="G404" s="12">
        <v>0.0253</v>
      </c>
      <c r="H404" s="13">
        <v>1.35</v>
      </c>
      <c r="I404" s="14">
        <v>1</v>
      </c>
      <c r="J404" s="15">
        <f t="shared" si="106"/>
        <v>1200.2067</v>
      </c>
      <c r="K404" s="12">
        <v>1</v>
      </c>
      <c r="L404" s="12">
        <v>360</v>
      </c>
      <c r="M404" s="12">
        <v>1.43</v>
      </c>
      <c r="N404" s="19">
        <f t="shared" si="107"/>
        <v>3.34525423728814</v>
      </c>
      <c r="O404" s="20">
        <v>5936</v>
      </c>
      <c r="P404" s="12">
        <v>0.98</v>
      </c>
      <c r="Q404" s="12">
        <v>1.91</v>
      </c>
      <c r="R404" s="9">
        <f t="shared" si="108"/>
        <v>2.8718</v>
      </c>
      <c r="S404" s="10">
        <v>1.225</v>
      </c>
      <c r="T404" s="20">
        <v>1</v>
      </c>
      <c r="U404" s="22">
        <f t="shared" si="109"/>
        <v>35007.1580638218</v>
      </c>
      <c r="AA404" s="12">
        <v>35140</v>
      </c>
      <c r="AB404" s="12">
        <v>0.0253</v>
      </c>
      <c r="AC404" s="13">
        <v>1.35</v>
      </c>
      <c r="AD404" s="14">
        <v>1</v>
      </c>
      <c r="AE404" s="15">
        <f t="shared" si="110"/>
        <v>1200.2067</v>
      </c>
      <c r="AF404" s="12">
        <v>1</v>
      </c>
      <c r="AG404" s="12">
        <v>440</v>
      </c>
      <c r="AH404" s="12">
        <v>1.43</v>
      </c>
      <c r="AI404" s="19">
        <f t="shared" si="111"/>
        <v>3.51196721311475</v>
      </c>
      <c r="AJ404" s="20">
        <v>5936</v>
      </c>
      <c r="AK404" s="12">
        <v>1</v>
      </c>
      <c r="AL404" s="12">
        <v>1.91</v>
      </c>
      <c r="AM404" s="9">
        <f t="shared" si="112"/>
        <v>2.91</v>
      </c>
      <c r="AN404" s="10">
        <v>1.225</v>
      </c>
      <c r="AO404" s="20">
        <v>1</v>
      </c>
      <c r="AP404" s="22">
        <f t="shared" si="113"/>
        <v>36186.0858837759</v>
      </c>
    </row>
    <row r="405" s="1" customFormat="1" customHeight="1" spans="6:42">
      <c r="F405" s="12">
        <v>35140</v>
      </c>
      <c r="G405" s="12">
        <v>0.0253</v>
      </c>
      <c r="H405" s="13">
        <v>1.35</v>
      </c>
      <c r="I405" s="14">
        <v>1</v>
      </c>
      <c r="J405" s="15">
        <f t="shared" si="106"/>
        <v>1200.2067</v>
      </c>
      <c r="K405" s="12">
        <v>1</v>
      </c>
      <c r="L405" s="12">
        <v>360</v>
      </c>
      <c r="M405" s="12">
        <v>1.43</v>
      </c>
      <c r="N405" s="19">
        <f t="shared" si="107"/>
        <v>3.34525423728814</v>
      </c>
      <c r="O405" s="20">
        <v>5936</v>
      </c>
      <c r="P405" s="12">
        <v>0.98</v>
      </c>
      <c r="Q405" s="12">
        <v>1.91</v>
      </c>
      <c r="R405" s="9">
        <f t="shared" si="108"/>
        <v>2.8718</v>
      </c>
      <c r="S405" s="10">
        <v>1.225</v>
      </c>
      <c r="T405" s="20">
        <v>1</v>
      </c>
      <c r="U405" s="22">
        <f t="shared" si="109"/>
        <v>35007.1580638218</v>
      </c>
      <c r="AA405" s="12">
        <v>35140</v>
      </c>
      <c r="AB405" s="12">
        <v>0.0253</v>
      </c>
      <c r="AC405" s="13">
        <v>1.35</v>
      </c>
      <c r="AD405" s="14">
        <v>1</v>
      </c>
      <c r="AE405" s="15">
        <f t="shared" si="110"/>
        <v>1200.2067</v>
      </c>
      <c r="AF405" s="12">
        <v>1</v>
      </c>
      <c r="AG405" s="12">
        <v>440</v>
      </c>
      <c r="AH405" s="12">
        <v>1.43</v>
      </c>
      <c r="AI405" s="19">
        <f t="shared" si="111"/>
        <v>3.51196721311475</v>
      </c>
      <c r="AJ405" s="20">
        <v>5936</v>
      </c>
      <c r="AK405" s="12">
        <v>1</v>
      </c>
      <c r="AL405" s="12">
        <v>1.91</v>
      </c>
      <c r="AM405" s="9">
        <f t="shared" si="112"/>
        <v>2.91</v>
      </c>
      <c r="AN405" s="10">
        <v>1.225</v>
      </c>
      <c r="AO405" s="20">
        <v>1</v>
      </c>
      <c r="AP405" s="22">
        <f t="shared" si="113"/>
        <v>36186.0858837759</v>
      </c>
    </row>
    <row r="406" s="1" customFormat="1" customHeight="1" spans="6:42">
      <c r="F406" s="12">
        <v>35140</v>
      </c>
      <c r="G406" s="12">
        <v>0</v>
      </c>
      <c r="H406" s="13">
        <v>1.35</v>
      </c>
      <c r="I406" s="14">
        <v>1</v>
      </c>
      <c r="J406" s="15">
        <f t="shared" si="106"/>
        <v>0</v>
      </c>
      <c r="K406" s="12">
        <v>1</v>
      </c>
      <c r="L406" s="12">
        <v>360</v>
      </c>
      <c r="M406" s="12">
        <v>1.43</v>
      </c>
      <c r="N406" s="19">
        <f t="shared" si="107"/>
        <v>3.34525423728814</v>
      </c>
      <c r="O406" s="20">
        <v>0</v>
      </c>
      <c r="P406" s="12">
        <v>0.98</v>
      </c>
      <c r="Q406" s="12">
        <v>1.91</v>
      </c>
      <c r="R406" s="9">
        <f t="shared" si="108"/>
        <v>2.8718</v>
      </c>
      <c r="S406" s="10">
        <v>1.225</v>
      </c>
      <c r="T406" s="20">
        <v>1</v>
      </c>
      <c r="U406" s="22">
        <f t="shared" si="109"/>
        <v>0</v>
      </c>
      <c r="AA406" s="12">
        <v>35140</v>
      </c>
      <c r="AB406" s="12">
        <v>0</v>
      </c>
      <c r="AC406" s="13">
        <v>1.35</v>
      </c>
      <c r="AD406" s="14">
        <v>1</v>
      </c>
      <c r="AE406" s="15">
        <f t="shared" si="110"/>
        <v>0</v>
      </c>
      <c r="AF406" s="12">
        <v>1</v>
      </c>
      <c r="AG406" s="12">
        <v>440</v>
      </c>
      <c r="AH406" s="12">
        <v>1.43</v>
      </c>
      <c r="AI406" s="19">
        <f t="shared" si="111"/>
        <v>3.51196721311475</v>
      </c>
      <c r="AJ406" s="20">
        <v>0</v>
      </c>
      <c r="AK406" s="12">
        <v>1</v>
      </c>
      <c r="AL406" s="12">
        <v>1.91</v>
      </c>
      <c r="AM406" s="9">
        <f t="shared" si="112"/>
        <v>2.91</v>
      </c>
      <c r="AN406" s="10">
        <v>1.225</v>
      </c>
      <c r="AO406" s="20">
        <v>1</v>
      </c>
      <c r="AP406" s="22">
        <f t="shared" si="113"/>
        <v>0</v>
      </c>
    </row>
    <row r="407" s="1" customFormat="1" customHeight="1" spans="6:42">
      <c r="F407" s="12">
        <v>35140</v>
      </c>
      <c r="G407" s="12">
        <v>0</v>
      </c>
      <c r="H407" s="13">
        <v>1.35</v>
      </c>
      <c r="I407" s="14">
        <v>1</v>
      </c>
      <c r="J407" s="15">
        <f t="shared" si="106"/>
        <v>0</v>
      </c>
      <c r="K407" s="12">
        <v>1</v>
      </c>
      <c r="L407" s="12">
        <v>360</v>
      </c>
      <c r="M407" s="12">
        <v>1.43</v>
      </c>
      <c r="N407" s="19">
        <f t="shared" si="107"/>
        <v>3.34525423728814</v>
      </c>
      <c r="O407" s="20">
        <v>0</v>
      </c>
      <c r="P407" s="12">
        <v>0.98</v>
      </c>
      <c r="Q407" s="12">
        <v>1.91</v>
      </c>
      <c r="R407" s="9">
        <f t="shared" si="108"/>
        <v>2.8718</v>
      </c>
      <c r="S407" s="10">
        <v>1.225</v>
      </c>
      <c r="T407" s="20">
        <v>1</v>
      </c>
      <c r="U407" s="22">
        <f t="shared" si="109"/>
        <v>0</v>
      </c>
      <c r="AA407" s="12">
        <v>35140</v>
      </c>
      <c r="AB407" s="12">
        <v>0</v>
      </c>
      <c r="AC407" s="13">
        <v>1.35</v>
      </c>
      <c r="AD407" s="14">
        <v>1</v>
      </c>
      <c r="AE407" s="15">
        <f t="shared" si="110"/>
        <v>0</v>
      </c>
      <c r="AF407" s="12">
        <v>1</v>
      </c>
      <c r="AG407" s="12">
        <v>440</v>
      </c>
      <c r="AH407" s="12">
        <v>1.43</v>
      </c>
      <c r="AI407" s="19">
        <f t="shared" si="111"/>
        <v>3.51196721311475</v>
      </c>
      <c r="AJ407" s="20">
        <v>0</v>
      </c>
      <c r="AK407" s="12">
        <v>1</v>
      </c>
      <c r="AL407" s="12">
        <v>1.91</v>
      </c>
      <c r="AM407" s="9">
        <f t="shared" si="112"/>
        <v>2.91</v>
      </c>
      <c r="AN407" s="10">
        <v>1.225</v>
      </c>
      <c r="AO407" s="20">
        <v>1</v>
      </c>
      <c r="AP407" s="22">
        <f t="shared" si="113"/>
        <v>0</v>
      </c>
    </row>
    <row r="408" s="1" customFormat="1" customHeight="1" spans="6:42">
      <c r="F408" s="12">
        <v>35140</v>
      </c>
      <c r="G408" s="12">
        <v>0</v>
      </c>
      <c r="H408" s="13">
        <v>1.35</v>
      </c>
      <c r="I408" s="14">
        <v>1</v>
      </c>
      <c r="J408" s="15">
        <f t="shared" si="106"/>
        <v>0</v>
      </c>
      <c r="K408" s="12">
        <v>1</v>
      </c>
      <c r="L408" s="12">
        <v>360</v>
      </c>
      <c r="M408" s="12">
        <v>1.43</v>
      </c>
      <c r="N408" s="19">
        <f t="shared" si="107"/>
        <v>3.34525423728814</v>
      </c>
      <c r="O408" s="20">
        <v>0</v>
      </c>
      <c r="P408" s="12">
        <v>0.98</v>
      </c>
      <c r="Q408" s="12">
        <v>1.91</v>
      </c>
      <c r="R408" s="9">
        <f t="shared" si="108"/>
        <v>2.8718</v>
      </c>
      <c r="S408" s="10">
        <v>1.225</v>
      </c>
      <c r="T408" s="20">
        <v>1</v>
      </c>
      <c r="U408" s="22">
        <f t="shared" si="109"/>
        <v>0</v>
      </c>
      <c r="AA408" s="12">
        <v>35140</v>
      </c>
      <c r="AB408" s="12">
        <v>0</v>
      </c>
      <c r="AC408" s="13">
        <v>1.35</v>
      </c>
      <c r="AD408" s="14">
        <v>1</v>
      </c>
      <c r="AE408" s="15">
        <f t="shared" si="110"/>
        <v>0</v>
      </c>
      <c r="AF408" s="12">
        <v>1</v>
      </c>
      <c r="AG408" s="12">
        <v>440</v>
      </c>
      <c r="AH408" s="12">
        <v>1.43</v>
      </c>
      <c r="AI408" s="19">
        <f t="shared" si="111"/>
        <v>3.51196721311475</v>
      </c>
      <c r="AJ408" s="20">
        <v>0</v>
      </c>
      <c r="AK408" s="12">
        <v>1</v>
      </c>
      <c r="AL408" s="12">
        <v>1.91</v>
      </c>
      <c r="AM408" s="9">
        <f t="shared" si="112"/>
        <v>2.91</v>
      </c>
      <c r="AN408" s="10">
        <v>1.225</v>
      </c>
      <c r="AO408" s="20">
        <v>1</v>
      </c>
      <c r="AP408" s="22">
        <f t="shared" si="113"/>
        <v>0</v>
      </c>
    </row>
    <row r="409" s="1" customFormat="1" customHeight="1" spans="6:42">
      <c r="F409" s="12">
        <v>35140</v>
      </c>
      <c r="G409" s="12">
        <v>0</v>
      </c>
      <c r="H409" s="13">
        <v>1.35</v>
      </c>
      <c r="I409" s="14">
        <v>1</v>
      </c>
      <c r="J409" s="15">
        <f t="shared" si="106"/>
        <v>0</v>
      </c>
      <c r="K409" s="12">
        <v>1</v>
      </c>
      <c r="L409" s="12">
        <v>360</v>
      </c>
      <c r="M409" s="12">
        <v>1.43</v>
      </c>
      <c r="N409" s="19">
        <f t="shared" si="107"/>
        <v>3.34525423728814</v>
      </c>
      <c r="O409" s="20">
        <v>0</v>
      </c>
      <c r="P409" s="12">
        <v>0.98</v>
      </c>
      <c r="Q409" s="12">
        <v>1.91</v>
      </c>
      <c r="R409" s="9">
        <f t="shared" si="108"/>
        <v>2.8718</v>
      </c>
      <c r="S409" s="10">
        <v>1.225</v>
      </c>
      <c r="T409" s="20">
        <v>1</v>
      </c>
      <c r="U409" s="22">
        <f t="shared" si="109"/>
        <v>0</v>
      </c>
      <c r="AA409" s="12">
        <v>35140</v>
      </c>
      <c r="AB409" s="12">
        <v>0</v>
      </c>
      <c r="AC409" s="13">
        <v>1.35</v>
      </c>
      <c r="AD409" s="14">
        <v>1</v>
      </c>
      <c r="AE409" s="15">
        <f t="shared" si="110"/>
        <v>0</v>
      </c>
      <c r="AF409" s="12">
        <v>1</v>
      </c>
      <c r="AG409" s="12">
        <v>440</v>
      </c>
      <c r="AH409" s="12">
        <v>1.43</v>
      </c>
      <c r="AI409" s="19">
        <f t="shared" si="111"/>
        <v>3.51196721311475</v>
      </c>
      <c r="AJ409" s="20">
        <v>0</v>
      </c>
      <c r="AK409" s="12">
        <v>1</v>
      </c>
      <c r="AL409" s="12">
        <v>1.91</v>
      </c>
      <c r="AM409" s="9">
        <f t="shared" si="112"/>
        <v>2.91</v>
      </c>
      <c r="AN409" s="10">
        <v>1.225</v>
      </c>
      <c r="AO409" s="20">
        <v>1</v>
      </c>
      <c r="AP409" s="22">
        <f t="shared" si="113"/>
        <v>0</v>
      </c>
    </row>
    <row r="410" s="1" customFormat="1" customHeight="1" spans="6:42">
      <c r="F410" s="12">
        <v>35140</v>
      </c>
      <c r="G410" s="12">
        <v>0</v>
      </c>
      <c r="H410" s="13">
        <v>1.35</v>
      </c>
      <c r="I410" s="14">
        <v>1</v>
      </c>
      <c r="J410" s="15">
        <f t="shared" si="106"/>
        <v>0</v>
      </c>
      <c r="K410" s="12">
        <v>1</v>
      </c>
      <c r="L410" s="12">
        <v>360</v>
      </c>
      <c r="M410" s="12">
        <v>1.43</v>
      </c>
      <c r="N410" s="19">
        <f t="shared" si="107"/>
        <v>3.34525423728814</v>
      </c>
      <c r="O410" s="20">
        <v>0</v>
      </c>
      <c r="P410" s="12">
        <v>0.98</v>
      </c>
      <c r="Q410" s="12">
        <v>1.91</v>
      </c>
      <c r="R410" s="9">
        <f t="shared" si="108"/>
        <v>2.8718</v>
      </c>
      <c r="S410" s="10">
        <v>1.225</v>
      </c>
      <c r="T410" s="20">
        <v>1</v>
      </c>
      <c r="U410" s="22">
        <f t="shared" si="109"/>
        <v>0</v>
      </c>
      <c r="AA410" s="12">
        <v>35140</v>
      </c>
      <c r="AB410" s="12">
        <v>0</v>
      </c>
      <c r="AC410" s="13">
        <v>1.35</v>
      </c>
      <c r="AD410" s="14">
        <v>1</v>
      </c>
      <c r="AE410" s="15">
        <f t="shared" si="110"/>
        <v>0</v>
      </c>
      <c r="AF410" s="12">
        <v>1</v>
      </c>
      <c r="AG410" s="12">
        <v>440</v>
      </c>
      <c r="AH410" s="12">
        <v>1.43</v>
      </c>
      <c r="AI410" s="19">
        <f t="shared" si="111"/>
        <v>3.51196721311475</v>
      </c>
      <c r="AJ410" s="20">
        <v>0</v>
      </c>
      <c r="AK410" s="12">
        <v>1</v>
      </c>
      <c r="AL410" s="12">
        <v>1.91</v>
      </c>
      <c r="AM410" s="9">
        <f t="shared" si="112"/>
        <v>2.91</v>
      </c>
      <c r="AN410" s="10">
        <v>1.225</v>
      </c>
      <c r="AO410" s="20">
        <v>1</v>
      </c>
      <c r="AP410" s="22">
        <f t="shared" si="113"/>
        <v>0</v>
      </c>
    </row>
    <row r="411" s="1" customFormat="1" customHeight="1" spans="6:42">
      <c r="F411" s="12">
        <v>35140</v>
      </c>
      <c r="G411" s="12">
        <v>0</v>
      </c>
      <c r="H411" s="13">
        <v>1.35</v>
      </c>
      <c r="I411" s="14">
        <v>1</v>
      </c>
      <c r="J411" s="15">
        <f t="shared" si="106"/>
        <v>0</v>
      </c>
      <c r="K411" s="12">
        <v>1</v>
      </c>
      <c r="L411" s="12">
        <v>360</v>
      </c>
      <c r="M411" s="12">
        <v>1.43</v>
      </c>
      <c r="N411" s="19">
        <f t="shared" si="107"/>
        <v>3.34525423728814</v>
      </c>
      <c r="O411" s="20">
        <v>0</v>
      </c>
      <c r="P411" s="12">
        <v>0.98</v>
      </c>
      <c r="Q411" s="12">
        <v>1.91</v>
      </c>
      <c r="R411" s="9">
        <f t="shared" si="108"/>
        <v>2.8718</v>
      </c>
      <c r="S411" s="10">
        <v>1.225</v>
      </c>
      <c r="T411" s="20">
        <v>1</v>
      </c>
      <c r="U411" s="22">
        <f t="shared" si="109"/>
        <v>0</v>
      </c>
      <c r="AA411" s="12">
        <v>35140</v>
      </c>
      <c r="AB411" s="12">
        <v>0</v>
      </c>
      <c r="AC411" s="13">
        <v>1.35</v>
      </c>
      <c r="AD411" s="14">
        <v>1</v>
      </c>
      <c r="AE411" s="15">
        <f t="shared" si="110"/>
        <v>0</v>
      </c>
      <c r="AF411" s="12">
        <v>1</v>
      </c>
      <c r="AG411" s="12">
        <v>440</v>
      </c>
      <c r="AH411" s="12">
        <v>1.43</v>
      </c>
      <c r="AI411" s="19">
        <f t="shared" si="111"/>
        <v>3.51196721311475</v>
      </c>
      <c r="AJ411" s="20">
        <v>0</v>
      </c>
      <c r="AK411" s="12">
        <v>1</v>
      </c>
      <c r="AL411" s="12">
        <v>1.91</v>
      </c>
      <c r="AM411" s="9">
        <f t="shared" si="112"/>
        <v>2.91</v>
      </c>
      <c r="AN411" s="10">
        <v>1.225</v>
      </c>
      <c r="AO411" s="20">
        <v>1</v>
      </c>
      <c r="AP411" s="22">
        <f t="shared" si="113"/>
        <v>0</v>
      </c>
    </row>
    <row r="412" s="1" customFormat="1" customHeight="1" spans="6:42">
      <c r="F412" s="12">
        <v>35140</v>
      </c>
      <c r="G412" s="12">
        <v>0</v>
      </c>
      <c r="H412" s="13">
        <v>1.35</v>
      </c>
      <c r="I412" s="14">
        <v>1</v>
      </c>
      <c r="J412" s="15">
        <f t="shared" si="106"/>
        <v>0</v>
      </c>
      <c r="K412" s="12">
        <v>1</v>
      </c>
      <c r="L412" s="12">
        <v>360</v>
      </c>
      <c r="M412" s="12">
        <v>1.43</v>
      </c>
      <c r="N412" s="19">
        <f t="shared" si="107"/>
        <v>3.34525423728814</v>
      </c>
      <c r="O412" s="20">
        <v>0</v>
      </c>
      <c r="P412" s="12">
        <v>0.98</v>
      </c>
      <c r="Q412" s="12">
        <v>1.91</v>
      </c>
      <c r="R412" s="9">
        <f t="shared" si="108"/>
        <v>2.8718</v>
      </c>
      <c r="S412" s="10">
        <v>1.225</v>
      </c>
      <c r="T412" s="20">
        <v>1</v>
      </c>
      <c r="U412" s="22">
        <f t="shared" si="109"/>
        <v>0</v>
      </c>
      <c r="AA412" s="12">
        <v>35140</v>
      </c>
      <c r="AB412" s="12">
        <v>0</v>
      </c>
      <c r="AC412" s="13">
        <v>1.35</v>
      </c>
      <c r="AD412" s="14">
        <v>1</v>
      </c>
      <c r="AE412" s="15">
        <f t="shared" si="110"/>
        <v>0</v>
      </c>
      <c r="AF412" s="12">
        <v>1</v>
      </c>
      <c r="AG412" s="12">
        <v>440</v>
      </c>
      <c r="AH412" s="12">
        <v>1.43</v>
      </c>
      <c r="AI412" s="19">
        <f t="shared" si="111"/>
        <v>3.51196721311475</v>
      </c>
      <c r="AJ412" s="20">
        <v>0</v>
      </c>
      <c r="AK412" s="12">
        <v>1</v>
      </c>
      <c r="AL412" s="12">
        <v>1.91</v>
      </c>
      <c r="AM412" s="9">
        <f t="shared" si="112"/>
        <v>2.91</v>
      </c>
      <c r="AN412" s="10">
        <v>1.225</v>
      </c>
      <c r="AO412" s="20">
        <v>1</v>
      </c>
      <c r="AP412" s="22">
        <f t="shared" si="113"/>
        <v>0</v>
      </c>
    </row>
    <row r="413" s="1" customFormat="1" customHeight="1" spans="6:42">
      <c r="F413" s="12">
        <v>35140</v>
      </c>
      <c r="G413" s="12">
        <v>0</v>
      </c>
      <c r="H413" s="13">
        <v>1.35</v>
      </c>
      <c r="I413" s="14">
        <v>1</v>
      </c>
      <c r="J413" s="15">
        <f t="shared" si="106"/>
        <v>0</v>
      </c>
      <c r="K413" s="12">
        <v>1</v>
      </c>
      <c r="L413" s="12">
        <v>360</v>
      </c>
      <c r="M413" s="12">
        <v>1.43</v>
      </c>
      <c r="N413" s="19">
        <f t="shared" si="107"/>
        <v>3.34525423728814</v>
      </c>
      <c r="O413" s="20">
        <v>0</v>
      </c>
      <c r="P413" s="12">
        <v>0.98</v>
      </c>
      <c r="Q413" s="12">
        <v>1.91</v>
      </c>
      <c r="R413" s="9">
        <f t="shared" si="108"/>
        <v>2.8718</v>
      </c>
      <c r="S413" s="10">
        <v>1.225</v>
      </c>
      <c r="T413" s="20">
        <v>1</v>
      </c>
      <c r="U413" s="22">
        <f t="shared" si="109"/>
        <v>0</v>
      </c>
      <c r="AA413" s="12">
        <v>35140</v>
      </c>
      <c r="AB413" s="12">
        <v>0</v>
      </c>
      <c r="AC413" s="13">
        <v>1.35</v>
      </c>
      <c r="AD413" s="14">
        <v>1</v>
      </c>
      <c r="AE413" s="15">
        <f t="shared" si="110"/>
        <v>0</v>
      </c>
      <c r="AF413" s="12">
        <v>1</v>
      </c>
      <c r="AG413" s="12">
        <v>440</v>
      </c>
      <c r="AH413" s="12">
        <v>1.43</v>
      </c>
      <c r="AI413" s="19">
        <f t="shared" si="111"/>
        <v>3.51196721311475</v>
      </c>
      <c r="AJ413" s="20">
        <v>0</v>
      </c>
      <c r="AK413" s="12">
        <v>1</v>
      </c>
      <c r="AL413" s="12">
        <v>1.91</v>
      </c>
      <c r="AM413" s="9">
        <f t="shared" si="112"/>
        <v>2.91</v>
      </c>
      <c r="AN413" s="10">
        <v>1.225</v>
      </c>
      <c r="AO413" s="20">
        <v>1</v>
      </c>
      <c r="AP413" s="22">
        <f t="shared" si="113"/>
        <v>0</v>
      </c>
    </row>
    <row r="414" s="1" customFormat="1" customHeight="1" spans="6:42">
      <c r="F414" s="12">
        <v>35140</v>
      </c>
      <c r="G414" s="12">
        <v>0</v>
      </c>
      <c r="H414" s="13">
        <v>1.35</v>
      </c>
      <c r="I414" s="14">
        <v>1</v>
      </c>
      <c r="J414" s="15">
        <f t="shared" si="106"/>
        <v>0</v>
      </c>
      <c r="K414" s="12">
        <v>1</v>
      </c>
      <c r="L414" s="12">
        <v>360</v>
      </c>
      <c r="M414" s="12">
        <v>1.43</v>
      </c>
      <c r="N414" s="19">
        <f t="shared" si="107"/>
        <v>3.34525423728814</v>
      </c>
      <c r="O414" s="20">
        <v>0</v>
      </c>
      <c r="P414" s="12">
        <v>0.98</v>
      </c>
      <c r="Q414" s="12">
        <v>1.91</v>
      </c>
      <c r="R414" s="9">
        <f t="shared" si="108"/>
        <v>2.8718</v>
      </c>
      <c r="S414" s="10">
        <v>1.225</v>
      </c>
      <c r="T414" s="20">
        <v>1</v>
      </c>
      <c r="U414" s="22">
        <f t="shared" si="109"/>
        <v>0</v>
      </c>
      <c r="AA414" s="12">
        <v>35140</v>
      </c>
      <c r="AB414" s="12">
        <v>0</v>
      </c>
      <c r="AC414" s="13">
        <v>1.35</v>
      </c>
      <c r="AD414" s="14">
        <v>1</v>
      </c>
      <c r="AE414" s="15">
        <f t="shared" si="110"/>
        <v>0</v>
      </c>
      <c r="AF414" s="12">
        <v>1</v>
      </c>
      <c r="AG414" s="12">
        <v>440</v>
      </c>
      <c r="AH414" s="12">
        <v>1.43</v>
      </c>
      <c r="AI414" s="19">
        <f t="shared" si="111"/>
        <v>3.51196721311475</v>
      </c>
      <c r="AJ414" s="20">
        <v>0</v>
      </c>
      <c r="AK414" s="12">
        <v>1</v>
      </c>
      <c r="AL414" s="12">
        <v>1.91</v>
      </c>
      <c r="AM414" s="9">
        <f t="shared" si="112"/>
        <v>2.91</v>
      </c>
      <c r="AN414" s="10">
        <v>1.225</v>
      </c>
      <c r="AO414" s="20">
        <v>1</v>
      </c>
      <c r="AP414" s="22">
        <f t="shared" si="113"/>
        <v>0</v>
      </c>
    </row>
    <row r="415" s="1" customFormat="1" customHeight="1" spans="6:42">
      <c r="F415" s="12">
        <v>35140</v>
      </c>
      <c r="G415" s="12">
        <v>0</v>
      </c>
      <c r="H415" s="13">
        <v>1.35</v>
      </c>
      <c r="I415" s="14">
        <v>1</v>
      </c>
      <c r="J415" s="15">
        <f t="shared" si="106"/>
        <v>0</v>
      </c>
      <c r="K415" s="12">
        <v>1</v>
      </c>
      <c r="L415" s="12">
        <v>360</v>
      </c>
      <c r="M415" s="12">
        <v>1.43</v>
      </c>
      <c r="N415" s="19">
        <f t="shared" si="107"/>
        <v>3.34525423728814</v>
      </c>
      <c r="O415" s="20">
        <v>0</v>
      </c>
      <c r="P415" s="12">
        <v>0.98</v>
      </c>
      <c r="Q415" s="12">
        <v>1.91</v>
      </c>
      <c r="R415" s="9">
        <f t="shared" si="108"/>
        <v>2.8718</v>
      </c>
      <c r="S415" s="10">
        <v>1.225</v>
      </c>
      <c r="T415" s="20">
        <v>1</v>
      </c>
      <c r="U415" s="22">
        <f t="shared" si="109"/>
        <v>0</v>
      </c>
      <c r="AA415" s="12">
        <v>35140</v>
      </c>
      <c r="AB415" s="12">
        <v>0</v>
      </c>
      <c r="AC415" s="13">
        <v>1.35</v>
      </c>
      <c r="AD415" s="14">
        <v>1</v>
      </c>
      <c r="AE415" s="15">
        <f t="shared" si="110"/>
        <v>0</v>
      </c>
      <c r="AF415" s="12">
        <v>1</v>
      </c>
      <c r="AG415" s="12">
        <v>440</v>
      </c>
      <c r="AH415" s="12">
        <v>1.43</v>
      </c>
      <c r="AI415" s="19">
        <f t="shared" si="111"/>
        <v>3.51196721311475</v>
      </c>
      <c r="AJ415" s="20">
        <v>0</v>
      </c>
      <c r="AK415" s="12">
        <v>1</v>
      </c>
      <c r="AL415" s="12">
        <v>1.91</v>
      </c>
      <c r="AM415" s="9">
        <f t="shared" si="112"/>
        <v>2.91</v>
      </c>
      <c r="AN415" s="10">
        <v>1.225</v>
      </c>
      <c r="AO415" s="20">
        <v>1</v>
      </c>
      <c r="AP415" s="22">
        <f t="shared" si="113"/>
        <v>0</v>
      </c>
    </row>
    <row r="416" s="1" customFormat="1" customHeight="1" spans="6:42">
      <c r="F416" s="28" t="s">
        <v>28</v>
      </c>
      <c r="G416" s="29"/>
      <c r="H416" s="29"/>
      <c r="I416" s="29"/>
      <c r="J416" s="29"/>
      <c r="K416" s="29"/>
      <c r="L416" s="29"/>
      <c r="M416" s="29"/>
      <c r="N416" s="30">
        <f>SUM(U391:U415)</f>
        <v>525107.370957327</v>
      </c>
      <c r="O416" s="30"/>
      <c r="P416" s="30"/>
      <c r="Q416" s="30"/>
      <c r="R416" s="30"/>
      <c r="S416" s="30"/>
      <c r="T416" s="30"/>
      <c r="U416" s="30"/>
      <c r="AA416" s="28" t="s">
        <v>28</v>
      </c>
      <c r="AB416" s="29"/>
      <c r="AC416" s="29"/>
      <c r="AD416" s="29"/>
      <c r="AE416" s="29"/>
      <c r="AF416" s="29"/>
      <c r="AG416" s="29"/>
      <c r="AH416" s="29"/>
      <c r="AI416" s="30">
        <f>SUM(AP391:AP415)</f>
        <v>542791.288256639</v>
      </c>
      <c r="AJ416" s="30"/>
      <c r="AK416" s="30"/>
      <c r="AL416" s="30"/>
      <c r="AM416" s="30"/>
      <c r="AN416" s="30"/>
      <c r="AO416" s="30"/>
      <c r="AP416" s="30"/>
    </row>
    <row r="417" s="1" customFormat="1" customHeight="1" spans="6:42">
      <c r="F417" s="29"/>
      <c r="G417" s="29"/>
      <c r="H417" s="29"/>
      <c r="I417" s="29"/>
      <c r="J417" s="29"/>
      <c r="K417" s="29"/>
      <c r="L417" s="29"/>
      <c r="M417" s="29"/>
      <c r="N417" s="30"/>
      <c r="O417" s="30"/>
      <c r="P417" s="30"/>
      <c r="Q417" s="30"/>
      <c r="R417" s="30"/>
      <c r="S417" s="30"/>
      <c r="T417" s="30"/>
      <c r="U417" s="30"/>
      <c r="AA417" s="29"/>
      <c r="AB417" s="29"/>
      <c r="AC417" s="29"/>
      <c r="AD417" s="29"/>
      <c r="AE417" s="29"/>
      <c r="AF417" s="29"/>
      <c r="AG417" s="29"/>
      <c r="AH417" s="29"/>
      <c r="AI417" s="30"/>
      <c r="AJ417" s="30"/>
      <c r="AK417" s="30"/>
      <c r="AL417" s="30"/>
      <c r="AM417" s="30"/>
      <c r="AN417" s="30"/>
      <c r="AO417" s="30"/>
      <c r="AP417" s="30"/>
    </row>
    <row r="418" s="1" customFormat="1" customHeight="1" spans="6:42"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="1" customFormat="1" customHeight="1" spans="6:42">
      <c r="F419" s="15" t="s">
        <v>3</v>
      </c>
      <c r="G419" s="15"/>
      <c r="H419" s="15"/>
      <c r="I419" s="15"/>
      <c r="J419" s="15"/>
      <c r="K419" s="9" t="s">
        <v>30</v>
      </c>
      <c r="L419" s="9"/>
      <c r="M419" s="9"/>
      <c r="N419" s="9"/>
      <c r="O419" s="10" t="s">
        <v>31</v>
      </c>
      <c r="P419" s="10"/>
      <c r="Q419" s="31" t="s">
        <v>9</v>
      </c>
      <c r="R419"/>
      <c r="S419"/>
      <c r="T419"/>
      <c r="U419"/>
      <c r="AA419" s="15" t="s">
        <v>3</v>
      </c>
      <c r="AB419" s="15"/>
      <c r="AC419" s="15"/>
      <c r="AD419" s="15"/>
      <c r="AE419" s="15"/>
      <c r="AF419" s="9" t="s">
        <v>30</v>
      </c>
      <c r="AG419" s="9"/>
      <c r="AH419" s="9"/>
      <c r="AI419" s="9"/>
      <c r="AJ419" s="10" t="s">
        <v>31</v>
      </c>
      <c r="AK419" s="10"/>
      <c r="AL419" s="31" t="s">
        <v>9</v>
      </c>
      <c r="AM419"/>
      <c r="AN419"/>
      <c r="AO419"/>
      <c r="AP419"/>
    </row>
    <row r="420" s="1" customFormat="1" customHeight="1" spans="6:42">
      <c r="F420" s="12" t="s">
        <v>32</v>
      </c>
      <c r="G420" s="12" t="s">
        <v>15</v>
      </c>
      <c r="H420" s="32" t="s">
        <v>33</v>
      </c>
      <c r="I420" s="33" t="s">
        <v>34</v>
      </c>
      <c r="J420" s="15" t="s">
        <v>3</v>
      </c>
      <c r="K420" s="12" t="s">
        <v>35</v>
      </c>
      <c r="L420" s="12" t="s">
        <v>22</v>
      </c>
      <c r="M420" s="12" t="s">
        <v>23</v>
      </c>
      <c r="N420" s="9" t="s">
        <v>36</v>
      </c>
      <c r="O420" s="12" t="s">
        <v>25</v>
      </c>
      <c r="P420" s="12" t="s">
        <v>37</v>
      </c>
      <c r="Q420" s="31"/>
      <c r="R420"/>
      <c r="S420"/>
      <c r="T420"/>
      <c r="U420"/>
      <c r="AA420" s="12" t="s">
        <v>32</v>
      </c>
      <c r="AB420" s="12" t="s">
        <v>15</v>
      </c>
      <c r="AC420" s="32" t="s">
        <v>33</v>
      </c>
      <c r="AD420" s="33" t="s">
        <v>34</v>
      </c>
      <c r="AE420" s="15" t="s">
        <v>3</v>
      </c>
      <c r="AF420" s="12" t="s">
        <v>35</v>
      </c>
      <c r="AG420" s="12" t="s">
        <v>22</v>
      </c>
      <c r="AH420" s="12" t="s">
        <v>23</v>
      </c>
      <c r="AI420" s="9" t="s">
        <v>36</v>
      </c>
      <c r="AJ420" s="12" t="s">
        <v>25</v>
      </c>
      <c r="AK420" s="12" t="s">
        <v>37</v>
      </c>
      <c r="AL420" s="31"/>
      <c r="AM420"/>
      <c r="AN420"/>
      <c r="AO420"/>
      <c r="AP420"/>
    </row>
    <row r="421" s="1" customFormat="1" customHeight="1" spans="6:42">
      <c r="F421" s="12">
        <v>1197</v>
      </c>
      <c r="G421" s="12">
        <v>1354</v>
      </c>
      <c r="H421" s="32">
        <v>0.444</v>
      </c>
      <c r="I421" s="33">
        <v>0.887</v>
      </c>
      <c r="J421" s="34">
        <f t="shared" ref="J421:J434" si="114">F421*H421+G421*I421</f>
        <v>1732.466</v>
      </c>
      <c r="K421" s="12">
        <v>1</v>
      </c>
      <c r="L421" s="12">
        <v>0.89</v>
      </c>
      <c r="M421" s="12">
        <v>3.21</v>
      </c>
      <c r="N421" s="35">
        <f t="shared" ref="N421:N434" si="115">1+L421*M421</f>
        <v>3.8569</v>
      </c>
      <c r="O421" s="12">
        <v>1.225</v>
      </c>
      <c r="P421" s="12">
        <v>0.5</v>
      </c>
      <c r="Q421" s="36">
        <f t="shared" ref="Q421:Q434" si="116">J421*K421*N421*O421*P421</f>
        <v>4092.6932206825</v>
      </c>
      <c r="R421"/>
      <c r="S421"/>
      <c r="T421"/>
      <c r="U421"/>
      <c r="AA421" s="12">
        <v>1197</v>
      </c>
      <c r="AB421" s="12">
        <v>1354</v>
      </c>
      <c r="AC421" s="32">
        <v>0.444</v>
      </c>
      <c r="AD421" s="33">
        <v>0.887</v>
      </c>
      <c r="AE421" s="34">
        <f t="shared" ref="AE421:AE434" si="117">AA421*AC421+AB421*AD421</f>
        <v>1732.466</v>
      </c>
      <c r="AF421" s="12">
        <v>1</v>
      </c>
      <c r="AG421" s="12">
        <v>0.89</v>
      </c>
      <c r="AH421" s="12">
        <v>3.21</v>
      </c>
      <c r="AI421" s="35">
        <f t="shared" ref="AI421:AI434" si="118">1+AG421*AH421</f>
        <v>3.8569</v>
      </c>
      <c r="AJ421" s="12">
        <v>1.225</v>
      </c>
      <c r="AK421" s="12">
        <v>0.5</v>
      </c>
      <c r="AL421" s="36">
        <f t="shared" ref="AL421:AL434" si="119">AE421*AF421*AI421*AJ421*AK421</f>
        <v>4092.6932206825</v>
      </c>
      <c r="AM421"/>
      <c r="AN421"/>
      <c r="AO421"/>
      <c r="AP421"/>
    </row>
    <row r="422" s="1" customFormat="1" customHeight="1" spans="6:42">
      <c r="F422" s="12">
        <v>1197</v>
      </c>
      <c r="G422" s="12">
        <v>1354</v>
      </c>
      <c r="H422" s="32">
        <v>0.577</v>
      </c>
      <c r="I422" s="33">
        <v>1.153</v>
      </c>
      <c r="J422" s="34">
        <f t="shared" si="114"/>
        <v>2251.831</v>
      </c>
      <c r="K422" s="12">
        <v>1</v>
      </c>
      <c r="L422" s="12">
        <v>0.89</v>
      </c>
      <c r="M422" s="12">
        <v>3.21</v>
      </c>
      <c r="N422" s="35">
        <f t="shared" si="115"/>
        <v>3.8569</v>
      </c>
      <c r="O422" s="12">
        <v>1.225</v>
      </c>
      <c r="P422" s="12">
        <v>0.5</v>
      </c>
      <c r="Q422" s="36">
        <f t="shared" si="116"/>
        <v>5319.61577763875</v>
      </c>
      <c r="R422"/>
      <c r="S422"/>
      <c r="T422"/>
      <c r="U422"/>
      <c r="AA422" s="12">
        <v>1197</v>
      </c>
      <c r="AB422" s="12">
        <v>1354</v>
      </c>
      <c r="AC422" s="32">
        <v>0.577</v>
      </c>
      <c r="AD422" s="33">
        <v>1.153</v>
      </c>
      <c r="AE422" s="34">
        <f t="shared" si="117"/>
        <v>2251.831</v>
      </c>
      <c r="AF422" s="12">
        <v>1</v>
      </c>
      <c r="AG422" s="12">
        <v>0.89</v>
      </c>
      <c r="AH422" s="12">
        <v>3.21</v>
      </c>
      <c r="AI422" s="35">
        <f t="shared" si="118"/>
        <v>3.8569</v>
      </c>
      <c r="AJ422" s="12">
        <v>1.225</v>
      </c>
      <c r="AK422" s="12">
        <v>0.5</v>
      </c>
      <c r="AL422" s="36">
        <f t="shared" si="119"/>
        <v>5319.61577763875</v>
      </c>
      <c r="AM422"/>
      <c r="AN422"/>
      <c r="AO422"/>
      <c r="AP422"/>
    </row>
    <row r="423" s="1" customFormat="1" customHeight="1" spans="6:42">
      <c r="F423" s="12">
        <v>1197</v>
      </c>
      <c r="G423" s="12">
        <v>1354</v>
      </c>
      <c r="H423" s="32">
        <v>0.444</v>
      </c>
      <c r="I423" s="33">
        <v>0.887</v>
      </c>
      <c r="J423" s="34">
        <f t="shared" si="114"/>
        <v>1732.466</v>
      </c>
      <c r="K423" s="12">
        <v>1</v>
      </c>
      <c r="L423" s="12">
        <v>0.89</v>
      </c>
      <c r="M423" s="12">
        <v>3.21</v>
      </c>
      <c r="N423" s="35">
        <f t="shared" si="115"/>
        <v>3.8569</v>
      </c>
      <c r="O423" s="12">
        <v>1.225</v>
      </c>
      <c r="P423" s="12">
        <v>0.5</v>
      </c>
      <c r="Q423" s="36">
        <f t="shared" si="116"/>
        <v>4092.6932206825</v>
      </c>
      <c r="R423"/>
      <c r="S423"/>
      <c r="T423"/>
      <c r="U423"/>
      <c r="AA423" s="12">
        <v>1197</v>
      </c>
      <c r="AB423" s="12">
        <v>1354</v>
      </c>
      <c r="AC423" s="32">
        <v>0.444</v>
      </c>
      <c r="AD423" s="33">
        <v>0.887</v>
      </c>
      <c r="AE423" s="34">
        <f t="shared" si="117"/>
        <v>1732.466</v>
      </c>
      <c r="AF423" s="12">
        <v>1</v>
      </c>
      <c r="AG423" s="12">
        <v>0.89</v>
      </c>
      <c r="AH423" s="12">
        <v>3.21</v>
      </c>
      <c r="AI423" s="35">
        <f t="shared" si="118"/>
        <v>3.8569</v>
      </c>
      <c r="AJ423" s="12">
        <v>1.225</v>
      </c>
      <c r="AK423" s="12">
        <v>0.5</v>
      </c>
      <c r="AL423" s="36">
        <f t="shared" si="119"/>
        <v>4092.6932206825</v>
      </c>
      <c r="AM423"/>
      <c r="AN423"/>
      <c r="AO423"/>
      <c r="AP423"/>
    </row>
    <row r="424" s="1" customFormat="1" customHeight="1" spans="6:42">
      <c r="F424" s="12">
        <v>1197</v>
      </c>
      <c r="G424" s="12">
        <v>1354</v>
      </c>
      <c r="H424" s="32">
        <v>0.577</v>
      </c>
      <c r="I424" s="33">
        <v>1.153</v>
      </c>
      <c r="J424" s="34">
        <f t="shared" si="114"/>
        <v>2251.831</v>
      </c>
      <c r="K424" s="12">
        <v>1</v>
      </c>
      <c r="L424" s="12">
        <v>0.89</v>
      </c>
      <c r="M424" s="12">
        <v>3.21</v>
      </c>
      <c r="N424" s="35">
        <f t="shared" si="115"/>
        <v>3.8569</v>
      </c>
      <c r="O424" s="12">
        <v>1.225</v>
      </c>
      <c r="P424" s="12">
        <v>0.5</v>
      </c>
      <c r="Q424" s="36">
        <f t="shared" si="116"/>
        <v>5319.61577763875</v>
      </c>
      <c r="R424"/>
      <c r="S424"/>
      <c r="T424"/>
      <c r="U424"/>
      <c r="AA424" s="12">
        <v>1197</v>
      </c>
      <c r="AB424" s="12">
        <v>1354</v>
      </c>
      <c r="AC424" s="32">
        <v>0.577</v>
      </c>
      <c r="AD424" s="33">
        <v>1.153</v>
      </c>
      <c r="AE424" s="34">
        <f t="shared" si="117"/>
        <v>2251.831</v>
      </c>
      <c r="AF424" s="12">
        <v>1</v>
      </c>
      <c r="AG424" s="12">
        <v>0.89</v>
      </c>
      <c r="AH424" s="12">
        <v>3.21</v>
      </c>
      <c r="AI424" s="35">
        <f t="shared" si="118"/>
        <v>3.8569</v>
      </c>
      <c r="AJ424" s="12">
        <v>1.225</v>
      </c>
      <c r="AK424" s="12">
        <v>0.5</v>
      </c>
      <c r="AL424" s="36">
        <f t="shared" si="119"/>
        <v>5319.61577763875</v>
      </c>
      <c r="AM424"/>
      <c r="AN424"/>
      <c r="AO424"/>
      <c r="AP424"/>
    </row>
    <row r="425" s="1" customFormat="1" customHeight="1" spans="6:42">
      <c r="F425" s="12">
        <v>1197</v>
      </c>
      <c r="G425" s="12">
        <v>1354</v>
      </c>
      <c r="H425" s="32">
        <v>0.444</v>
      </c>
      <c r="I425" s="33">
        <v>0.887</v>
      </c>
      <c r="J425" s="34">
        <f t="shared" si="114"/>
        <v>1732.466</v>
      </c>
      <c r="K425" s="12">
        <v>1</v>
      </c>
      <c r="L425" s="12">
        <v>0.89</v>
      </c>
      <c r="M425" s="12">
        <v>3.21</v>
      </c>
      <c r="N425" s="35">
        <f t="shared" si="115"/>
        <v>3.8569</v>
      </c>
      <c r="O425" s="12">
        <v>1.225</v>
      </c>
      <c r="P425" s="12">
        <v>0.5</v>
      </c>
      <c r="Q425" s="36">
        <f t="shared" si="116"/>
        <v>4092.6932206825</v>
      </c>
      <c r="R425"/>
      <c r="S425"/>
      <c r="T425"/>
      <c r="U425"/>
      <c r="AA425" s="12">
        <v>1197</v>
      </c>
      <c r="AB425" s="12">
        <v>1354</v>
      </c>
      <c r="AC425" s="32">
        <v>0.444</v>
      </c>
      <c r="AD425" s="33">
        <v>0.887</v>
      </c>
      <c r="AE425" s="34">
        <f t="shared" si="117"/>
        <v>1732.466</v>
      </c>
      <c r="AF425" s="12">
        <v>1</v>
      </c>
      <c r="AG425" s="12">
        <v>0.89</v>
      </c>
      <c r="AH425" s="12">
        <v>3.21</v>
      </c>
      <c r="AI425" s="35">
        <f t="shared" si="118"/>
        <v>3.8569</v>
      </c>
      <c r="AJ425" s="12">
        <v>1.225</v>
      </c>
      <c r="AK425" s="12">
        <v>0.5</v>
      </c>
      <c r="AL425" s="36">
        <f t="shared" si="119"/>
        <v>4092.6932206825</v>
      </c>
      <c r="AM425"/>
      <c r="AN425"/>
      <c r="AO425"/>
      <c r="AP425"/>
    </row>
    <row r="426" s="1" customFormat="1" customHeight="1" spans="6:42">
      <c r="F426" s="12">
        <v>1197</v>
      </c>
      <c r="G426" s="12">
        <v>1354</v>
      </c>
      <c r="H426" s="32">
        <v>0.577</v>
      </c>
      <c r="I426" s="33">
        <v>1.153</v>
      </c>
      <c r="J426" s="34">
        <f t="shared" si="114"/>
        <v>2251.831</v>
      </c>
      <c r="K426" s="12">
        <v>1</v>
      </c>
      <c r="L426" s="12">
        <v>0.89</v>
      </c>
      <c r="M426" s="12">
        <v>3.21</v>
      </c>
      <c r="N426" s="35">
        <f t="shared" si="115"/>
        <v>3.8569</v>
      </c>
      <c r="O426" s="12">
        <v>1.225</v>
      </c>
      <c r="P426" s="12">
        <v>0.5</v>
      </c>
      <c r="Q426" s="36">
        <f t="shared" si="116"/>
        <v>5319.61577763875</v>
      </c>
      <c r="R426"/>
      <c r="S426"/>
      <c r="T426"/>
      <c r="U426"/>
      <c r="AA426" s="12">
        <v>1197</v>
      </c>
      <c r="AB426" s="12">
        <v>1354</v>
      </c>
      <c r="AC426" s="32">
        <v>0.577</v>
      </c>
      <c r="AD426" s="33">
        <v>1.153</v>
      </c>
      <c r="AE426" s="34">
        <f t="shared" si="117"/>
        <v>2251.831</v>
      </c>
      <c r="AF426" s="12">
        <v>1</v>
      </c>
      <c r="AG426" s="12">
        <v>0.89</v>
      </c>
      <c r="AH426" s="12">
        <v>3.21</v>
      </c>
      <c r="AI426" s="35">
        <f t="shared" si="118"/>
        <v>3.8569</v>
      </c>
      <c r="AJ426" s="12">
        <v>1.225</v>
      </c>
      <c r="AK426" s="12">
        <v>0.5</v>
      </c>
      <c r="AL426" s="36">
        <f t="shared" si="119"/>
        <v>5319.61577763875</v>
      </c>
      <c r="AM426"/>
      <c r="AN426"/>
      <c r="AO426"/>
      <c r="AP426"/>
    </row>
    <row r="427" s="1" customFormat="1" customHeight="1" spans="6:42">
      <c r="F427" s="12">
        <v>1197</v>
      </c>
      <c r="G427" s="12">
        <v>1354</v>
      </c>
      <c r="H427" s="32">
        <v>0.444</v>
      </c>
      <c r="I427" s="33">
        <v>0.887</v>
      </c>
      <c r="J427" s="34">
        <f t="shared" si="114"/>
        <v>1732.466</v>
      </c>
      <c r="K427" s="12">
        <v>1</v>
      </c>
      <c r="L427" s="12">
        <v>0.89</v>
      </c>
      <c r="M427" s="12">
        <v>3.21</v>
      </c>
      <c r="N427" s="35">
        <f t="shared" si="115"/>
        <v>3.8569</v>
      </c>
      <c r="O427" s="12">
        <v>1.225</v>
      </c>
      <c r="P427" s="12">
        <v>0.5</v>
      </c>
      <c r="Q427" s="36">
        <f t="shared" si="116"/>
        <v>4092.6932206825</v>
      </c>
      <c r="R427"/>
      <c r="S427"/>
      <c r="T427"/>
      <c r="U427"/>
      <c r="AA427" s="12">
        <v>1197</v>
      </c>
      <c r="AB427" s="12">
        <v>1354</v>
      </c>
      <c r="AC427" s="32">
        <v>0.444</v>
      </c>
      <c r="AD427" s="33">
        <v>0.887</v>
      </c>
      <c r="AE427" s="34">
        <f t="shared" si="117"/>
        <v>1732.466</v>
      </c>
      <c r="AF427" s="12">
        <v>1</v>
      </c>
      <c r="AG427" s="12">
        <v>0.89</v>
      </c>
      <c r="AH427" s="12">
        <v>3.21</v>
      </c>
      <c r="AI427" s="35">
        <f t="shared" si="118"/>
        <v>3.8569</v>
      </c>
      <c r="AJ427" s="12">
        <v>1.225</v>
      </c>
      <c r="AK427" s="12">
        <v>0.5</v>
      </c>
      <c r="AL427" s="36">
        <f t="shared" si="119"/>
        <v>4092.6932206825</v>
      </c>
      <c r="AM427"/>
      <c r="AN427"/>
      <c r="AO427"/>
      <c r="AP427"/>
    </row>
    <row r="428" s="1" customFormat="1" customHeight="1" spans="6:42">
      <c r="F428" s="12">
        <v>1197</v>
      </c>
      <c r="G428" s="12">
        <v>1354</v>
      </c>
      <c r="H428" s="32">
        <v>0.577</v>
      </c>
      <c r="I428" s="33">
        <v>1.153</v>
      </c>
      <c r="J428" s="34">
        <f t="shared" si="114"/>
        <v>2251.831</v>
      </c>
      <c r="K428" s="12">
        <v>1</v>
      </c>
      <c r="L428" s="12">
        <v>0.89</v>
      </c>
      <c r="M428" s="12">
        <v>3.21</v>
      </c>
      <c r="N428" s="35">
        <f t="shared" si="115"/>
        <v>3.8569</v>
      </c>
      <c r="O428" s="12">
        <v>1.225</v>
      </c>
      <c r="P428" s="12">
        <v>0.5</v>
      </c>
      <c r="Q428" s="36">
        <f t="shared" si="116"/>
        <v>5319.61577763875</v>
      </c>
      <c r="R428"/>
      <c r="S428"/>
      <c r="T428"/>
      <c r="U428"/>
      <c r="AA428" s="12">
        <v>1197</v>
      </c>
      <c r="AB428" s="12">
        <v>1354</v>
      </c>
      <c r="AC428" s="32">
        <v>0.577</v>
      </c>
      <c r="AD428" s="33">
        <v>1.153</v>
      </c>
      <c r="AE428" s="34">
        <f t="shared" si="117"/>
        <v>2251.831</v>
      </c>
      <c r="AF428" s="12">
        <v>1</v>
      </c>
      <c r="AG428" s="12">
        <v>0.89</v>
      </c>
      <c r="AH428" s="12">
        <v>3.21</v>
      </c>
      <c r="AI428" s="35">
        <f t="shared" si="118"/>
        <v>3.8569</v>
      </c>
      <c r="AJ428" s="12">
        <v>1.225</v>
      </c>
      <c r="AK428" s="12">
        <v>0.5</v>
      </c>
      <c r="AL428" s="36">
        <f t="shared" si="119"/>
        <v>5319.61577763875</v>
      </c>
      <c r="AM428"/>
      <c r="AN428"/>
      <c r="AO428"/>
      <c r="AP428"/>
    </row>
    <row r="429" s="1" customFormat="1" customHeight="1" spans="6:42">
      <c r="F429" s="12">
        <v>1197</v>
      </c>
      <c r="G429" s="12">
        <v>1354</v>
      </c>
      <c r="H429" s="32">
        <v>0.444</v>
      </c>
      <c r="I429" s="33">
        <v>0.887</v>
      </c>
      <c r="J429" s="34">
        <f t="shared" si="114"/>
        <v>1732.466</v>
      </c>
      <c r="K429" s="12">
        <v>1</v>
      </c>
      <c r="L429" s="12">
        <v>0.89</v>
      </c>
      <c r="M429" s="12">
        <v>3.21</v>
      </c>
      <c r="N429" s="35">
        <f t="shared" si="115"/>
        <v>3.8569</v>
      </c>
      <c r="O429" s="12">
        <v>1.225</v>
      </c>
      <c r="P429" s="12">
        <v>0.5</v>
      </c>
      <c r="Q429" s="36">
        <f t="shared" si="116"/>
        <v>4092.6932206825</v>
      </c>
      <c r="R429"/>
      <c r="S429"/>
      <c r="T429"/>
      <c r="U429"/>
      <c r="AA429" s="12">
        <v>1197</v>
      </c>
      <c r="AB429" s="12">
        <v>1354</v>
      </c>
      <c r="AC429" s="32">
        <v>0.444</v>
      </c>
      <c r="AD429" s="33">
        <v>0.887</v>
      </c>
      <c r="AE429" s="34">
        <f t="shared" si="117"/>
        <v>1732.466</v>
      </c>
      <c r="AF429" s="12">
        <v>1</v>
      </c>
      <c r="AG429" s="12">
        <v>0.89</v>
      </c>
      <c r="AH429" s="12">
        <v>3.21</v>
      </c>
      <c r="AI429" s="35">
        <f t="shared" si="118"/>
        <v>3.8569</v>
      </c>
      <c r="AJ429" s="12">
        <v>1.225</v>
      </c>
      <c r="AK429" s="12">
        <v>0.5</v>
      </c>
      <c r="AL429" s="36">
        <f t="shared" si="119"/>
        <v>4092.6932206825</v>
      </c>
      <c r="AM429"/>
      <c r="AN429"/>
      <c r="AO429"/>
      <c r="AP429"/>
    </row>
    <row r="430" s="1" customFormat="1" customHeight="1" spans="6:42">
      <c r="F430" s="12">
        <v>1197</v>
      </c>
      <c r="G430" s="12">
        <v>1354</v>
      </c>
      <c r="H430" s="32">
        <v>0.577</v>
      </c>
      <c r="I430" s="33">
        <v>1.153</v>
      </c>
      <c r="J430" s="34">
        <f t="shared" si="114"/>
        <v>2251.831</v>
      </c>
      <c r="K430" s="12">
        <v>1</v>
      </c>
      <c r="L430" s="12">
        <v>0.89</v>
      </c>
      <c r="M430" s="12">
        <v>3.21</v>
      </c>
      <c r="N430" s="35">
        <f t="shared" si="115"/>
        <v>3.8569</v>
      </c>
      <c r="O430" s="12">
        <v>1.225</v>
      </c>
      <c r="P430" s="12">
        <v>0.5</v>
      </c>
      <c r="Q430" s="36">
        <f t="shared" si="116"/>
        <v>5319.61577763875</v>
      </c>
      <c r="R430"/>
      <c r="S430"/>
      <c r="T430"/>
      <c r="U430"/>
      <c r="AA430" s="12">
        <v>1197</v>
      </c>
      <c r="AB430" s="12">
        <v>1354</v>
      </c>
      <c r="AC430" s="32">
        <v>0.577</v>
      </c>
      <c r="AD430" s="33">
        <v>1.153</v>
      </c>
      <c r="AE430" s="34">
        <f t="shared" si="117"/>
        <v>2251.831</v>
      </c>
      <c r="AF430" s="12">
        <v>1</v>
      </c>
      <c r="AG430" s="12">
        <v>0.89</v>
      </c>
      <c r="AH430" s="12">
        <v>3.21</v>
      </c>
      <c r="AI430" s="35">
        <f t="shared" si="118"/>
        <v>3.8569</v>
      </c>
      <c r="AJ430" s="12">
        <v>1.225</v>
      </c>
      <c r="AK430" s="12">
        <v>0.5</v>
      </c>
      <c r="AL430" s="36">
        <f t="shared" si="119"/>
        <v>5319.61577763875</v>
      </c>
      <c r="AM430"/>
      <c r="AN430"/>
      <c r="AO430"/>
      <c r="AP430"/>
    </row>
    <row r="431" s="1" customFormat="1" customHeight="1" spans="6:42">
      <c r="F431" s="12">
        <v>1197</v>
      </c>
      <c r="G431" s="12">
        <v>1354</v>
      </c>
      <c r="H431" s="32">
        <v>0.444</v>
      </c>
      <c r="I431" s="33">
        <v>0.887</v>
      </c>
      <c r="J431" s="34">
        <f t="shared" si="114"/>
        <v>1732.466</v>
      </c>
      <c r="K431" s="12">
        <v>1</v>
      </c>
      <c r="L431" s="12">
        <v>0.89</v>
      </c>
      <c r="M431" s="12">
        <v>3.21</v>
      </c>
      <c r="N431" s="35">
        <f t="shared" si="115"/>
        <v>3.8569</v>
      </c>
      <c r="O431" s="12">
        <v>1.225</v>
      </c>
      <c r="P431" s="12">
        <v>0.5</v>
      </c>
      <c r="Q431" s="36">
        <f t="shared" si="116"/>
        <v>4092.6932206825</v>
      </c>
      <c r="R431"/>
      <c r="S431"/>
      <c r="T431"/>
      <c r="U431"/>
      <c r="AA431" s="12">
        <v>1197</v>
      </c>
      <c r="AB431" s="12">
        <v>1354</v>
      </c>
      <c r="AC431" s="32">
        <v>0.444</v>
      </c>
      <c r="AD431" s="33">
        <v>0.887</v>
      </c>
      <c r="AE431" s="34">
        <f t="shared" si="117"/>
        <v>1732.466</v>
      </c>
      <c r="AF431" s="12">
        <v>1</v>
      </c>
      <c r="AG431" s="12">
        <v>0.89</v>
      </c>
      <c r="AH431" s="12">
        <v>3.21</v>
      </c>
      <c r="AI431" s="35">
        <f t="shared" si="118"/>
        <v>3.8569</v>
      </c>
      <c r="AJ431" s="12">
        <v>1.225</v>
      </c>
      <c r="AK431" s="12">
        <v>0.5</v>
      </c>
      <c r="AL431" s="36">
        <f t="shared" si="119"/>
        <v>4092.6932206825</v>
      </c>
      <c r="AM431"/>
      <c r="AN431"/>
      <c r="AO431"/>
      <c r="AP431"/>
    </row>
    <row r="432" s="1" customFormat="1" customHeight="1" spans="6:42">
      <c r="F432" s="12">
        <v>1197</v>
      </c>
      <c r="G432" s="12">
        <v>1354</v>
      </c>
      <c r="H432" s="32">
        <v>0.577</v>
      </c>
      <c r="I432" s="33">
        <v>1.153</v>
      </c>
      <c r="J432" s="34">
        <f t="shared" si="114"/>
        <v>2251.831</v>
      </c>
      <c r="K432" s="12">
        <v>1</v>
      </c>
      <c r="L432" s="12">
        <v>0.89</v>
      </c>
      <c r="M432" s="12">
        <v>3.21</v>
      </c>
      <c r="N432" s="35">
        <f t="shared" si="115"/>
        <v>3.8569</v>
      </c>
      <c r="O432" s="12">
        <v>1.225</v>
      </c>
      <c r="P432" s="12">
        <v>0.5</v>
      </c>
      <c r="Q432" s="36">
        <f t="shared" si="116"/>
        <v>5319.61577763875</v>
      </c>
      <c r="R432"/>
      <c r="S432"/>
      <c r="T432"/>
      <c r="U432"/>
      <c r="AA432" s="12">
        <v>1197</v>
      </c>
      <c r="AB432" s="12">
        <v>1354</v>
      </c>
      <c r="AC432" s="32">
        <v>0.577</v>
      </c>
      <c r="AD432" s="33">
        <v>1.153</v>
      </c>
      <c r="AE432" s="34">
        <f t="shared" si="117"/>
        <v>2251.831</v>
      </c>
      <c r="AF432" s="12">
        <v>1</v>
      </c>
      <c r="AG432" s="12">
        <v>0.89</v>
      </c>
      <c r="AH432" s="12">
        <v>3.21</v>
      </c>
      <c r="AI432" s="35">
        <f t="shared" si="118"/>
        <v>3.8569</v>
      </c>
      <c r="AJ432" s="12">
        <v>1.225</v>
      </c>
      <c r="AK432" s="12">
        <v>0.5</v>
      </c>
      <c r="AL432" s="36">
        <f t="shared" si="119"/>
        <v>5319.61577763875</v>
      </c>
      <c r="AM432"/>
      <c r="AN432"/>
      <c r="AO432"/>
      <c r="AP432"/>
    </row>
    <row r="433" s="1" customFormat="1" customHeight="1" spans="6:42">
      <c r="F433" s="12">
        <v>1197</v>
      </c>
      <c r="G433" s="12">
        <v>1354</v>
      </c>
      <c r="H433" s="32">
        <v>4.04</v>
      </c>
      <c r="I433" s="33">
        <v>8.09</v>
      </c>
      <c r="J433" s="34">
        <f t="shared" si="114"/>
        <v>15789.74</v>
      </c>
      <c r="K433" s="12">
        <v>2.2</v>
      </c>
      <c r="L433" s="12">
        <v>0.89</v>
      </c>
      <c r="M433" s="12">
        <v>3.21</v>
      </c>
      <c r="N433" s="35">
        <f t="shared" si="115"/>
        <v>3.8569</v>
      </c>
      <c r="O433" s="12">
        <v>1.225</v>
      </c>
      <c r="P433" s="12">
        <v>0.5</v>
      </c>
      <c r="Q433" s="36">
        <f t="shared" si="116"/>
        <v>82062.006457585</v>
      </c>
      <c r="R433"/>
      <c r="S433"/>
      <c r="T433"/>
      <c r="U433"/>
      <c r="AA433" s="12">
        <v>1197</v>
      </c>
      <c r="AB433" s="12">
        <v>1354</v>
      </c>
      <c r="AC433" s="32">
        <v>4.04</v>
      </c>
      <c r="AD433" s="33">
        <v>8.09</v>
      </c>
      <c r="AE433" s="34">
        <f t="shared" si="117"/>
        <v>15789.74</v>
      </c>
      <c r="AF433" s="12">
        <v>2.2</v>
      </c>
      <c r="AG433" s="12">
        <v>0.89</v>
      </c>
      <c r="AH433" s="12">
        <v>3.21</v>
      </c>
      <c r="AI433" s="35">
        <f t="shared" si="118"/>
        <v>3.8569</v>
      </c>
      <c r="AJ433" s="12">
        <v>1.225</v>
      </c>
      <c r="AK433" s="12">
        <v>0.5</v>
      </c>
      <c r="AL433" s="36">
        <f t="shared" si="119"/>
        <v>82062.006457585</v>
      </c>
      <c r="AM433"/>
      <c r="AN433"/>
      <c r="AO433"/>
      <c r="AP433"/>
    </row>
    <row r="434" s="1" customFormat="1" customHeight="1" spans="6:42">
      <c r="F434" s="12">
        <v>1197</v>
      </c>
      <c r="G434" s="12">
        <v>1354</v>
      </c>
      <c r="H434" s="32">
        <v>6.07</v>
      </c>
      <c r="I434" s="33">
        <v>12.13</v>
      </c>
      <c r="J434" s="34">
        <f t="shared" si="114"/>
        <v>23689.81</v>
      </c>
      <c r="K434" s="12">
        <v>2.2</v>
      </c>
      <c r="L434" s="12">
        <v>0.89</v>
      </c>
      <c r="M434" s="12">
        <v>3.21</v>
      </c>
      <c r="N434" s="35">
        <f t="shared" si="115"/>
        <v>3.8569</v>
      </c>
      <c r="O434" s="12">
        <v>1.225</v>
      </c>
      <c r="P434" s="12">
        <v>0.5</v>
      </c>
      <c r="Q434" s="36">
        <f t="shared" si="116"/>
        <v>123120.034984678</v>
      </c>
      <c r="R434"/>
      <c r="S434"/>
      <c r="T434"/>
      <c r="U434"/>
      <c r="AA434" s="12">
        <v>1197</v>
      </c>
      <c r="AB434" s="12">
        <v>1354</v>
      </c>
      <c r="AC434" s="32">
        <v>6.07</v>
      </c>
      <c r="AD434" s="33">
        <v>12.13</v>
      </c>
      <c r="AE434" s="34">
        <f t="shared" si="117"/>
        <v>23689.81</v>
      </c>
      <c r="AF434" s="12">
        <v>2.2</v>
      </c>
      <c r="AG434" s="12">
        <v>0.89</v>
      </c>
      <c r="AH434" s="12">
        <v>3.21</v>
      </c>
      <c r="AI434" s="35">
        <f t="shared" si="118"/>
        <v>3.8569</v>
      </c>
      <c r="AJ434" s="12">
        <v>1.225</v>
      </c>
      <c r="AK434" s="12">
        <v>0.5</v>
      </c>
      <c r="AL434" s="36">
        <f t="shared" si="119"/>
        <v>123120.034984678</v>
      </c>
      <c r="AM434"/>
      <c r="AN434"/>
      <c r="AO434"/>
      <c r="AP434"/>
    </row>
    <row r="435" s="1" customFormat="1" customHeight="1" spans="6:42">
      <c r="F435" s="37" t="s">
        <v>38</v>
      </c>
      <c r="G435" s="37"/>
      <c r="H435" s="37"/>
      <c r="I435" s="37"/>
      <c r="J435" s="37"/>
      <c r="K435" s="38">
        <f>SUM(Q421:Q434)</f>
        <v>261655.89543219</v>
      </c>
      <c r="L435" s="38"/>
      <c r="M435" s="38"/>
      <c r="N435" s="38"/>
      <c r="O435" s="38"/>
      <c r="P435" s="38"/>
      <c r="Q435" s="38"/>
      <c r="R435"/>
      <c r="S435"/>
      <c r="T435"/>
      <c r="U435"/>
      <c r="AA435" s="37" t="s">
        <v>38</v>
      </c>
      <c r="AB435" s="37"/>
      <c r="AC435" s="37"/>
      <c r="AD435" s="37"/>
      <c r="AE435" s="37"/>
      <c r="AF435" s="38">
        <f>SUM(AL421:AL434)</f>
        <v>261655.89543219</v>
      </c>
      <c r="AG435" s="38"/>
      <c r="AH435" s="38"/>
      <c r="AI435" s="38"/>
      <c r="AJ435" s="38"/>
      <c r="AK435" s="38"/>
      <c r="AL435" s="38"/>
      <c r="AM435"/>
      <c r="AN435"/>
      <c r="AO435"/>
      <c r="AP435"/>
    </row>
    <row r="436" s="1" customFormat="1" customHeight="1" spans="6:42">
      <c r="F436" s="37"/>
      <c r="G436" s="37"/>
      <c r="H436" s="37"/>
      <c r="I436" s="37"/>
      <c r="J436" s="37"/>
      <c r="K436" s="38"/>
      <c r="L436" s="38"/>
      <c r="M436" s="38"/>
      <c r="N436" s="38"/>
      <c r="O436" s="38"/>
      <c r="P436" s="38"/>
      <c r="Q436" s="38"/>
      <c r="R436"/>
      <c r="S436"/>
      <c r="T436"/>
      <c r="U436"/>
      <c r="AA436" s="37"/>
      <c r="AB436" s="37"/>
      <c r="AC436" s="37"/>
      <c r="AD436" s="37"/>
      <c r="AE436" s="37"/>
      <c r="AF436" s="38"/>
      <c r="AG436" s="38"/>
      <c r="AH436" s="38"/>
      <c r="AI436" s="38"/>
      <c r="AJ436" s="38"/>
      <c r="AK436" s="38"/>
      <c r="AL436" s="38"/>
      <c r="AM436"/>
      <c r="AN436"/>
      <c r="AO436"/>
      <c r="AP436"/>
    </row>
    <row r="437" s="1" customFormat="1" customHeight="1" spans="6:42">
      <c r="F437" s="37"/>
      <c r="G437" s="37"/>
      <c r="H437" s="37"/>
      <c r="I437" s="37"/>
      <c r="J437" s="37"/>
      <c r="K437" s="38"/>
      <c r="L437" s="38"/>
      <c r="M437" s="38"/>
      <c r="N437" s="38"/>
      <c r="O437" s="38"/>
      <c r="P437" s="38"/>
      <c r="Q437" s="38"/>
      <c r="R437"/>
      <c r="S437"/>
      <c r="T437"/>
      <c r="U437"/>
      <c r="AA437" s="37"/>
      <c r="AB437" s="37"/>
      <c r="AC437" s="37"/>
      <c r="AD437" s="37"/>
      <c r="AE437" s="37"/>
      <c r="AF437" s="38"/>
      <c r="AG437" s="38"/>
      <c r="AH437" s="38"/>
      <c r="AI437" s="38"/>
      <c r="AJ437" s="38"/>
      <c r="AK437" s="38"/>
      <c r="AL437" s="38"/>
      <c r="AM437"/>
      <c r="AN437"/>
      <c r="AO437"/>
      <c r="AP437"/>
    </row>
    <row r="438" s="1" customFormat="1" customHeight="1" spans="6:42">
      <c r="F438" s="39" t="s">
        <v>13</v>
      </c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/>
      <c r="S438"/>
      <c r="T438"/>
      <c r="U438"/>
      <c r="AA438" s="39" t="s">
        <v>13</v>
      </c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/>
      <c r="AN438"/>
      <c r="AO438"/>
      <c r="AP438"/>
    </row>
    <row r="439" s="1" customFormat="1" customHeight="1" spans="6:42">
      <c r="F439" s="15" t="s">
        <v>3</v>
      </c>
      <c r="G439" s="15"/>
      <c r="H439" s="15"/>
      <c r="I439" s="15"/>
      <c r="J439" s="15"/>
      <c r="K439" s="9" t="s">
        <v>30</v>
      </c>
      <c r="L439" s="9"/>
      <c r="M439" s="9"/>
      <c r="N439" s="9"/>
      <c r="O439" s="10" t="s">
        <v>31</v>
      </c>
      <c r="P439" s="10"/>
      <c r="Q439" s="40" t="s">
        <v>9</v>
      </c>
      <c r="R439"/>
      <c r="S439"/>
      <c r="T439"/>
      <c r="U439"/>
      <c r="AA439" s="15" t="s">
        <v>3</v>
      </c>
      <c r="AB439" s="15"/>
      <c r="AC439" s="15"/>
      <c r="AD439" s="15"/>
      <c r="AE439" s="15"/>
      <c r="AF439" s="9" t="s">
        <v>30</v>
      </c>
      <c r="AG439" s="9"/>
      <c r="AH439" s="9"/>
      <c r="AI439" s="9"/>
      <c r="AJ439" s="10" t="s">
        <v>31</v>
      </c>
      <c r="AK439" s="10"/>
      <c r="AL439" s="40" t="s">
        <v>9</v>
      </c>
      <c r="AM439"/>
      <c r="AN439"/>
      <c r="AO439"/>
      <c r="AP439"/>
    </row>
    <row r="440" s="1" customFormat="1" customHeight="1" spans="6:42">
      <c r="F440" s="15" t="s">
        <v>39</v>
      </c>
      <c r="G440" s="15" t="s">
        <v>40</v>
      </c>
      <c r="H440" s="15" t="s">
        <v>41</v>
      </c>
      <c r="I440" s="15" t="s">
        <v>42</v>
      </c>
      <c r="J440" s="15" t="s">
        <v>3</v>
      </c>
      <c r="K440" s="9" t="s">
        <v>35</v>
      </c>
      <c r="L440" s="9" t="s">
        <v>22</v>
      </c>
      <c r="M440" s="9" t="s">
        <v>23</v>
      </c>
      <c r="N440" s="35" t="s">
        <v>24</v>
      </c>
      <c r="O440" s="10" t="s">
        <v>43</v>
      </c>
      <c r="P440" s="10" t="s">
        <v>44</v>
      </c>
      <c r="Q440" s="40"/>
      <c r="R440"/>
      <c r="S440"/>
      <c r="T440"/>
      <c r="U440"/>
      <c r="AA440" s="15" t="s">
        <v>39</v>
      </c>
      <c r="AB440" s="15" t="s">
        <v>40</v>
      </c>
      <c r="AC440" s="15" t="s">
        <v>41</v>
      </c>
      <c r="AD440" s="15" t="s">
        <v>42</v>
      </c>
      <c r="AE440" s="15" t="s">
        <v>3</v>
      </c>
      <c r="AF440" s="9" t="s">
        <v>35</v>
      </c>
      <c r="AG440" s="9" t="s">
        <v>22</v>
      </c>
      <c r="AH440" s="9" t="s">
        <v>23</v>
      </c>
      <c r="AI440" s="35" t="s">
        <v>24</v>
      </c>
      <c r="AJ440" s="10" t="s">
        <v>43</v>
      </c>
      <c r="AK440" s="10" t="s">
        <v>44</v>
      </c>
      <c r="AL440" s="40"/>
      <c r="AM440"/>
      <c r="AN440"/>
      <c r="AO440"/>
      <c r="AP440"/>
    </row>
    <row r="441" s="1" customFormat="1" customHeight="1" spans="6:42">
      <c r="F441" s="12">
        <v>35140</v>
      </c>
      <c r="G441" s="13">
        <v>0.168</v>
      </c>
      <c r="H441" s="12">
        <v>1</v>
      </c>
      <c r="I441" s="12">
        <v>0</v>
      </c>
      <c r="J441" s="15">
        <f t="shared" ref="J441:J450" si="120">F441*G441*H441+I441</f>
        <v>5903.52</v>
      </c>
      <c r="K441" s="12">
        <v>1</v>
      </c>
      <c r="L441" s="12">
        <v>0.98</v>
      </c>
      <c r="M441" s="12">
        <v>1.91</v>
      </c>
      <c r="N441" s="35">
        <f t="shared" ref="N441:N450" si="121">L441*M441+1</f>
        <v>2.8718</v>
      </c>
      <c r="O441" s="12">
        <v>0.9</v>
      </c>
      <c r="P441" s="10">
        <v>0.5</v>
      </c>
      <c r="Q441" s="41">
        <f t="shared" ref="Q441:Q450" si="122">J441*K441*N441*O441*P441</f>
        <v>7629.1779312</v>
      </c>
      <c r="R441"/>
      <c r="S441"/>
      <c r="T441"/>
      <c r="U441"/>
      <c r="AA441" s="12">
        <v>35140</v>
      </c>
      <c r="AB441" s="13">
        <v>0.168</v>
      </c>
      <c r="AC441" s="12">
        <v>1</v>
      </c>
      <c r="AD441" s="12">
        <v>0</v>
      </c>
      <c r="AE441" s="15">
        <f t="shared" ref="AE441:AE450" si="123">AA441*AB441*AC441+AD441</f>
        <v>5903.52</v>
      </c>
      <c r="AF441" s="12">
        <v>1</v>
      </c>
      <c r="AG441" s="12">
        <v>1</v>
      </c>
      <c r="AH441" s="12">
        <v>1.91</v>
      </c>
      <c r="AI441" s="35">
        <f t="shared" ref="AI441:AI450" si="124">AG441*AH441+1</f>
        <v>2.91</v>
      </c>
      <c r="AJ441" s="12">
        <v>0.9</v>
      </c>
      <c r="AK441" s="10">
        <v>0.5</v>
      </c>
      <c r="AL441" s="41">
        <f t="shared" ref="AL441:AL450" si="125">AE441*AF441*AI441*AJ441*AK441</f>
        <v>7730.65944</v>
      </c>
      <c r="AM441"/>
      <c r="AN441"/>
      <c r="AO441"/>
      <c r="AP441"/>
    </row>
    <row r="442" s="1" customFormat="1" customHeight="1" spans="6:42">
      <c r="F442" s="12">
        <v>35140</v>
      </c>
      <c r="G442" s="13">
        <v>0.168</v>
      </c>
      <c r="H442" s="12">
        <v>1</v>
      </c>
      <c r="I442" s="12">
        <v>0</v>
      </c>
      <c r="J442" s="15">
        <f t="shared" si="120"/>
        <v>5903.52</v>
      </c>
      <c r="K442" s="12">
        <v>1</v>
      </c>
      <c r="L442" s="12">
        <v>0.98</v>
      </c>
      <c r="M442" s="12">
        <v>1.91</v>
      </c>
      <c r="N442" s="35">
        <f t="shared" si="121"/>
        <v>2.8718</v>
      </c>
      <c r="O442" s="12">
        <v>0.9</v>
      </c>
      <c r="P442" s="10">
        <v>0.5</v>
      </c>
      <c r="Q442" s="41">
        <f t="shared" si="122"/>
        <v>7629.1779312</v>
      </c>
      <c r="R442"/>
      <c r="S442"/>
      <c r="T442"/>
      <c r="U442"/>
      <c r="AA442" s="12">
        <v>35140</v>
      </c>
      <c r="AB442" s="13">
        <v>0.168</v>
      </c>
      <c r="AC442" s="12">
        <v>1</v>
      </c>
      <c r="AD442" s="12">
        <v>0</v>
      </c>
      <c r="AE442" s="15">
        <f t="shared" si="123"/>
        <v>5903.52</v>
      </c>
      <c r="AF442" s="12">
        <v>1</v>
      </c>
      <c r="AG442" s="12">
        <v>1</v>
      </c>
      <c r="AH442" s="12">
        <v>1.91</v>
      </c>
      <c r="AI442" s="35">
        <f t="shared" si="124"/>
        <v>2.91</v>
      </c>
      <c r="AJ442" s="12">
        <v>0.9</v>
      </c>
      <c r="AK442" s="10">
        <v>0.5</v>
      </c>
      <c r="AL442" s="41">
        <f t="shared" si="125"/>
        <v>7730.65944</v>
      </c>
      <c r="AM442"/>
      <c r="AN442"/>
      <c r="AO442"/>
      <c r="AP442"/>
    </row>
    <row r="443" s="1" customFormat="1" customHeight="1" spans="6:42">
      <c r="F443" s="12">
        <v>35140</v>
      </c>
      <c r="G443" s="13">
        <v>0.168</v>
      </c>
      <c r="H443" s="12">
        <v>1</v>
      </c>
      <c r="I443" s="12">
        <v>0</v>
      </c>
      <c r="J443" s="15">
        <f t="shared" si="120"/>
        <v>5903.52</v>
      </c>
      <c r="K443" s="12">
        <v>1</v>
      </c>
      <c r="L443" s="12">
        <v>0.98</v>
      </c>
      <c r="M443" s="12">
        <v>1.91</v>
      </c>
      <c r="N443" s="35">
        <f t="shared" si="121"/>
        <v>2.8718</v>
      </c>
      <c r="O443" s="12">
        <v>0.9</v>
      </c>
      <c r="P443" s="10">
        <v>0.5</v>
      </c>
      <c r="Q443" s="41">
        <f t="shared" si="122"/>
        <v>7629.1779312</v>
      </c>
      <c r="AA443" s="12">
        <v>35140</v>
      </c>
      <c r="AB443" s="13">
        <v>0.168</v>
      </c>
      <c r="AC443" s="12">
        <v>1</v>
      </c>
      <c r="AD443" s="12">
        <v>0</v>
      </c>
      <c r="AE443" s="15">
        <f t="shared" si="123"/>
        <v>5903.52</v>
      </c>
      <c r="AF443" s="12">
        <v>1</v>
      </c>
      <c r="AG443" s="12">
        <v>1</v>
      </c>
      <c r="AH443" s="12">
        <v>1.91</v>
      </c>
      <c r="AI443" s="35">
        <f t="shared" si="124"/>
        <v>2.91</v>
      </c>
      <c r="AJ443" s="12">
        <v>0.9</v>
      </c>
      <c r="AK443" s="10">
        <v>0.5</v>
      </c>
      <c r="AL443" s="41">
        <f t="shared" si="125"/>
        <v>7730.65944</v>
      </c>
    </row>
    <row r="444" s="1" customFormat="1" customHeight="1" spans="6:42">
      <c r="F444" s="12">
        <v>35140</v>
      </c>
      <c r="G444" s="13">
        <v>0.168</v>
      </c>
      <c r="H444" s="12">
        <v>1</v>
      </c>
      <c r="I444" s="12">
        <v>0</v>
      </c>
      <c r="J444" s="15">
        <f t="shared" si="120"/>
        <v>5903.52</v>
      </c>
      <c r="K444" s="12">
        <v>1</v>
      </c>
      <c r="L444" s="12">
        <v>0.98</v>
      </c>
      <c r="M444" s="12">
        <v>1.91</v>
      </c>
      <c r="N444" s="35">
        <f t="shared" si="121"/>
        <v>2.8718</v>
      </c>
      <c r="O444" s="12">
        <v>0.9</v>
      </c>
      <c r="P444" s="10">
        <v>0.5</v>
      </c>
      <c r="Q444" s="41">
        <f t="shared" si="122"/>
        <v>7629.1779312</v>
      </c>
      <c r="AA444" s="12">
        <v>35140</v>
      </c>
      <c r="AB444" s="13">
        <v>0.168</v>
      </c>
      <c r="AC444" s="12">
        <v>1</v>
      </c>
      <c r="AD444" s="12">
        <v>0</v>
      </c>
      <c r="AE444" s="15">
        <f t="shared" si="123"/>
        <v>5903.52</v>
      </c>
      <c r="AF444" s="12">
        <v>1</v>
      </c>
      <c r="AG444" s="12">
        <v>1</v>
      </c>
      <c r="AH444" s="12">
        <v>1.91</v>
      </c>
      <c r="AI444" s="35">
        <f t="shared" si="124"/>
        <v>2.91</v>
      </c>
      <c r="AJ444" s="12">
        <v>0.9</v>
      </c>
      <c r="AK444" s="10">
        <v>0.5</v>
      </c>
      <c r="AL444" s="41">
        <f t="shared" si="125"/>
        <v>7730.65944</v>
      </c>
    </row>
    <row r="445" s="1" customFormat="1" customHeight="1" spans="6:42">
      <c r="F445" s="12">
        <v>35140</v>
      </c>
      <c r="G445" s="13">
        <v>0.168</v>
      </c>
      <c r="H445" s="12">
        <v>1</v>
      </c>
      <c r="I445" s="12">
        <v>0</v>
      </c>
      <c r="J445" s="15">
        <f t="shared" si="120"/>
        <v>5903.52</v>
      </c>
      <c r="K445" s="12">
        <v>1</v>
      </c>
      <c r="L445" s="12">
        <v>0.98</v>
      </c>
      <c r="M445" s="12">
        <v>1.91</v>
      </c>
      <c r="N445" s="35">
        <f t="shared" si="121"/>
        <v>2.8718</v>
      </c>
      <c r="O445" s="12">
        <v>0.9</v>
      </c>
      <c r="P445" s="10">
        <v>0.5</v>
      </c>
      <c r="Q445" s="41">
        <f t="shared" si="122"/>
        <v>7629.1779312</v>
      </c>
      <c r="AA445" s="12">
        <v>35140</v>
      </c>
      <c r="AB445" s="13">
        <v>0.168</v>
      </c>
      <c r="AC445" s="12">
        <v>1</v>
      </c>
      <c r="AD445" s="12">
        <v>0</v>
      </c>
      <c r="AE445" s="15">
        <f t="shared" si="123"/>
        <v>5903.52</v>
      </c>
      <c r="AF445" s="12">
        <v>1</v>
      </c>
      <c r="AG445" s="12">
        <v>1</v>
      </c>
      <c r="AH445" s="12">
        <v>1.91</v>
      </c>
      <c r="AI445" s="35">
        <f t="shared" si="124"/>
        <v>2.91</v>
      </c>
      <c r="AJ445" s="12">
        <v>0.9</v>
      </c>
      <c r="AK445" s="10">
        <v>0.5</v>
      </c>
      <c r="AL445" s="41">
        <f t="shared" si="125"/>
        <v>7730.65944</v>
      </c>
    </row>
    <row r="446" s="1" customFormat="1" customHeight="1" spans="6:42">
      <c r="F446" s="12">
        <v>35140</v>
      </c>
      <c r="G446" s="13">
        <v>0.168</v>
      </c>
      <c r="H446" s="12">
        <v>1</v>
      </c>
      <c r="I446" s="12">
        <v>0</v>
      </c>
      <c r="J446" s="15">
        <f t="shared" si="120"/>
        <v>5903.52</v>
      </c>
      <c r="K446" s="12">
        <v>1</v>
      </c>
      <c r="L446" s="12">
        <v>0.98</v>
      </c>
      <c r="M446" s="12">
        <v>1.91</v>
      </c>
      <c r="N446" s="35">
        <f t="shared" si="121"/>
        <v>2.8718</v>
      </c>
      <c r="O446" s="12">
        <v>0.9</v>
      </c>
      <c r="P446" s="10">
        <v>0.5</v>
      </c>
      <c r="Q446" s="41">
        <f t="shared" si="122"/>
        <v>7629.1779312</v>
      </c>
      <c r="AA446" s="12">
        <v>35140</v>
      </c>
      <c r="AB446" s="13">
        <v>0.168</v>
      </c>
      <c r="AC446" s="12">
        <v>1</v>
      </c>
      <c r="AD446" s="12">
        <v>0</v>
      </c>
      <c r="AE446" s="15">
        <f t="shared" si="123"/>
        <v>5903.52</v>
      </c>
      <c r="AF446" s="12">
        <v>1</v>
      </c>
      <c r="AG446" s="12">
        <v>1</v>
      </c>
      <c r="AH446" s="12">
        <v>1.91</v>
      </c>
      <c r="AI446" s="35">
        <f t="shared" si="124"/>
        <v>2.91</v>
      </c>
      <c r="AJ446" s="12">
        <v>0.9</v>
      </c>
      <c r="AK446" s="10">
        <v>0.5</v>
      </c>
      <c r="AL446" s="41">
        <f t="shared" si="125"/>
        <v>7730.65944</v>
      </c>
    </row>
    <row r="447" s="1" customFormat="1" customHeight="1" spans="6:42">
      <c r="F447" s="12">
        <v>35140</v>
      </c>
      <c r="G447" s="13">
        <v>0.168</v>
      </c>
      <c r="H447" s="12">
        <v>1</v>
      </c>
      <c r="I447" s="12">
        <v>0</v>
      </c>
      <c r="J447" s="15">
        <f t="shared" si="120"/>
        <v>5903.52</v>
      </c>
      <c r="K447" s="12">
        <v>1</v>
      </c>
      <c r="L447" s="12">
        <v>0.98</v>
      </c>
      <c r="M447" s="12">
        <v>1.91</v>
      </c>
      <c r="N447" s="35">
        <f t="shared" si="121"/>
        <v>2.8718</v>
      </c>
      <c r="O447" s="12">
        <v>0.9</v>
      </c>
      <c r="P447" s="10">
        <v>0.5</v>
      </c>
      <c r="Q447" s="41">
        <f t="shared" si="122"/>
        <v>7629.1779312</v>
      </c>
      <c r="AA447" s="12">
        <v>35140</v>
      </c>
      <c r="AB447" s="13">
        <v>0.168</v>
      </c>
      <c r="AC447" s="12">
        <v>1</v>
      </c>
      <c r="AD447" s="12">
        <v>0</v>
      </c>
      <c r="AE447" s="15">
        <f t="shared" si="123"/>
        <v>5903.52</v>
      </c>
      <c r="AF447" s="12">
        <v>1</v>
      </c>
      <c r="AG447" s="12">
        <v>1</v>
      </c>
      <c r="AH447" s="12">
        <v>1.91</v>
      </c>
      <c r="AI447" s="35">
        <f t="shared" si="124"/>
        <v>2.91</v>
      </c>
      <c r="AJ447" s="12">
        <v>0.9</v>
      </c>
      <c r="AK447" s="10">
        <v>0.5</v>
      </c>
      <c r="AL447" s="41">
        <f t="shared" si="125"/>
        <v>7730.65944</v>
      </c>
    </row>
    <row r="448" s="1" customFormat="1" customHeight="1" spans="6:42">
      <c r="F448" s="12">
        <v>35140</v>
      </c>
      <c r="G448" s="13">
        <v>0.168</v>
      </c>
      <c r="H448" s="12">
        <v>1</v>
      </c>
      <c r="I448" s="12">
        <v>0</v>
      </c>
      <c r="J448" s="15">
        <f t="shared" si="120"/>
        <v>5903.52</v>
      </c>
      <c r="K448" s="12">
        <v>1</v>
      </c>
      <c r="L448" s="12">
        <v>0.98</v>
      </c>
      <c r="M448" s="12">
        <v>1.91</v>
      </c>
      <c r="N448" s="35">
        <f t="shared" si="121"/>
        <v>2.8718</v>
      </c>
      <c r="O448" s="12">
        <v>0.9</v>
      </c>
      <c r="P448" s="10">
        <v>0.5</v>
      </c>
      <c r="Q448" s="41">
        <f t="shared" si="122"/>
        <v>7629.1779312</v>
      </c>
      <c r="AA448" s="12">
        <v>35140</v>
      </c>
      <c r="AB448" s="13">
        <v>0.168</v>
      </c>
      <c r="AC448" s="12">
        <v>1</v>
      </c>
      <c r="AD448" s="12">
        <v>0</v>
      </c>
      <c r="AE448" s="15">
        <f t="shared" si="123"/>
        <v>5903.52</v>
      </c>
      <c r="AF448" s="12">
        <v>1</v>
      </c>
      <c r="AG448" s="12">
        <v>1</v>
      </c>
      <c r="AH448" s="12">
        <v>1.91</v>
      </c>
      <c r="AI448" s="35">
        <f t="shared" si="124"/>
        <v>2.91</v>
      </c>
      <c r="AJ448" s="12">
        <v>0.9</v>
      </c>
      <c r="AK448" s="10">
        <v>0.5</v>
      </c>
      <c r="AL448" s="41">
        <f t="shared" si="125"/>
        <v>7730.65944</v>
      </c>
    </row>
    <row r="449" s="1" customFormat="1" customHeight="1" spans="1:42">
      <c r="F449" s="12">
        <v>35140</v>
      </c>
      <c r="G449" s="13">
        <v>0.3</v>
      </c>
      <c r="H449" s="12">
        <v>1</v>
      </c>
      <c r="I449" s="12">
        <v>0</v>
      </c>
      <c r="J449" s="15">
        <f t="shared" si="120"/>
        <v>10542</v>
      </c>
      <c r="K449" s="12">
        <v>1</v>
      </c>
      <c r="L449" s="12">
        <v>0.98</v>
      </c>
      <c r="M449" s="12">
        <v>1.91</v>
      </c>
      <c r="N449" s="35">
        <f t="shared" si="121"/>
        <v>2.8718</v>
      </c>
      <c r="O449" s="12">
        <v>0.9</v>
      </c>
      <c r="P449" s="10">
        <v>0.5</v>
      </c>
      <c r="Q449" s="41">
        <f t="shared" si="122"/>
        <v>13623.53202</v>
      </c>
      <c r="AA449" s="12">
        <v>35140</v>
      </c>
      <c r="AB449" s="13">
        <v>0.3</v>
      </c>
      <c r="AC449" s="12">
        <v>1</v>
      </c>
      <c r="AD449" s="12">
        <v>0</v>
      </c>
      <c r="AE449" s="15">
        <f t="shared" si="123"/>
        <v>10542</v>
      </c>
      <c r="AF449" s="12">
        <v>1</v>
      </c>
      <c r="AG449" s="12">
        <v>1</v>
      </c>
      <c r="AH449" s="12">
        <v>1.91</v>
      </c>
      <c r="AI449" s="35">
        <f t="shared" si="124"/>
        <v>2.91</v>
      </c>
      <c r="AJ449" s="12">
        <v>0.9</v>
      </c>
      <c r="AK449" s="10">
        <v>0.5</v>
      </c>
      <c r="AL449" s="41">
        <f t="shared" si="125"/>
        <v>13804.749</v>
      </c>
    </row>
    <row r="450" s="1" customFormat="1" customHeight="1" spans="1:42">
      <c r="F450" s="12">
        <v>35140</v>
      </c>
      <c r="G450" s="13">
        <v>0.58</v>
      </c>
      <c r="H450" s="12">
        <v>1</v>
      </c>
      <c r="I450" s="12">
        <v>0</v>
      </c>
      <c r="J450" s="15">
        <f t="shared" si="120"/>
        <v>20381.2</v>
      </c>
      <c r="K450" s="12">
        <v>1</v>
      </c>
      <c r="L450" s="12">
        <v>0.98</v>
      </c>
      <c r="M450" s="12">
        <v>1.91</v>
      </c>
      <c r="N450" s="35">
        <f t="shared" si="121"/>
        <v>2.8718</v>
      </c>
      <c r="O450" s="12">
        <v>0.9</v>
      </c>
      <c r="P450" s="10">
        <v>0.5</v>
      </c>
      <c r="Q450" s="41">
        <f t="shared" si="122"/>
        <v>26338.828572</v>
      </c>
      <c r="AA450" s="12">
        <v>35140</v>
      </c>
      <c r="AB450" s="13">
        <v>0.58</v>
      </c>
      <c r="AC450" s="12">
        <v>1</v>
      </c>
      <c r="AD450" s="12">
        <v>0</v>
      </c>
      <c r="AE450" s="15">
        <f t="shared" si="123"/>
        <v>20381.2</v>
      </c>
      <c r="AF450" s="12">
        <v>1</v>
      </c>
      <c r="AG450" s="12">
        <v>1</v>
      </c>
      <c r="AH450" s="12">
        <v>1.91</v>
      </c>
      <c r="AI450" s="35">
        <f t="shared" si="124"/>
        <v>2.91</v>
      </c>
      <c r="AJ450" s="12">
        <v>0.9</v>
      </c>
      <c r="AK450" s="10">
        <v>0.5</v>
      </c>
      <c r="AL450" s="41">
        <f t="shared" si="125"/>
        <v>26689.1814</v>
      </c>
    </row>
    <row r="451" s="1" customFormat="1" customHeight="1" spans="1:42">
      <c r="F451" s="42" t="s">
        <v>45</v>
      </c>
      <c r="G451" s="37"/>
      <c r="H451" s="37"/>
      <c r="I451" s="37"/>
      <c r="J451" s="37"/>
      <c r="K451" s="37"/>
      <c r="L451" s="37"/>
      <c r="M451" s="38">
        <f>SUM(Q441:Q450)</f>
        <v>100995.7840416</v>
      </c>
      <c r="N451" s="38"/>
      <c r="O451" s="38"/>
      <c r="P451" s="38"/>
      <c r="Q451" s="38"/>
      <c r="AA451" s="42" t="s">
        <v>45</v>
      </c>
      <c r="AB451" s="37"/>
      <c r="AC451" s="37"/>
      <c r="AD451" s="37"/>
      <c r="AE451" s="37"/>
      <c r="AF451" s="37"/>
      <c r="AG451" s="37"/>
      <c r="AH451" s="38">
        <f>SUM(AL441:AL450)</f>
        <v>102339.20592</v>
      </c>
      <c r="AI451" s="38"/>
      <c r="AJ451" s="38"/>
      <c r="AK451" s="38"/>
      <c r="AL451" s="38"/>
    </row>
    <row r="452" s="1" customFormat="1" customHeight="1" spans="1:42">
      <c r="F452" s="37"/>
      <c r="G452" s="37"/>
      <c r="H452" s="37"/>
      <c r="I452" s="37"/>
      <c r="J452" s="37"/>
      <c r="K452" s="37"/>
      <c r="L452" s="37"/>
      <c r="M452" s="38"/>
      <c r="N452" s="38"/>
      <c r="O452" s="38"/>
      <c r="P452" s="38"/>
      <c r="Q452" s="38"/>
      <c r="AA452" s="37"/>
      <c r="AB452" s="37"/>
      <c r="AC452" s="37"/>
      <c r="AD452" s="37"/>
      <c r="AE452" s="37"/>
      <c r="AF452" s="37"/>
      <c r="AG452" s="37"/>
      <c r="AH452" s="38"/>
      <c r="AI452" s="38"/>
      <c r="AJ452" s="38"/>
      <c r="AK452" s="38"/>
      <c r="AL452" s="38"/>
    </row>
    <row r="453" s="1" customFormat="1" customHeight="1" spans="1:42">
      <c r="F453" s="37"/>
      <c r="G453" s="37"/>
      <c r="H453" s="37"/>
      <c r="I453" s="37"/>
      <c r="J453" s="37"/>
      <c r="K453" s="37"/>
      <c r="L453" s="37"/>
      <c r="M453" s="38"/>
      <c r="N453" s="38"/>
      <c r="O453" s="38"/>
      <c r="P453" s="38"/>
      <c r="Q453" s="38"/>
      <c r="AA453" s="37"/>
      <c r="AB453" s="37"/>
      <c r="AC453" s="37"/>
      <c r="AD453" s="37"/>
      <c r="AE453" s="37"/>
      <c r="AF453" s="37"/>
      <c r="AG453" s="37"/>
      <c r="AH453" s="38"/>
      <c r="AI453" s="38"/>
      <c r="AJ453" s="38"/>
      <c r="AK453" s="38"/>
      <c r="AL453" s="38"/>
    </row>
    <row r="455" s="1" customFormat="1" customHeight="1" spans="1:42">
      <c r="A455" s="2" t="s">
        <v>53</v>
      </c>
      <c r="B455" s="2"/>
      <c r="C455" s="2"/>
      <c r="D455" s="2"/>
      <c r="E455" s="2"/>
      <c r="F455" s="3" t="s">
        <v>1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2" t="s">
        <v>54</v>
      </c>
      <c r="W455" s="2"/>
      <c r="X455" s="2"/>
      <c r="Y455" s="2"/>
      <c r="Z455" s="2"/>
      <c r="AA455" s="3" t="s">
        <v>1</v>
      </c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</row>
    <row r="456" s="1" customFormat="1" customHeight="1" spans="1:42">
      <c r="A456" s="2"/>
      <c r="B456" s="2"/>
      <c r="C456" s="2"/>
      <c r="D456" s="2"/>
      <c r="E456" s="2"/>
      <c r="F456" s="4" t="s">
        <v>3</v>
      </c>
      <c r="G456" s="5"/>
      <c r="H456" s="5"/>
      <c r="I456" s="5"/>
      <c r="J456" s="6"/>
      <c r="K456" s="7" t="s">
        <v>4</v>
      </c>
      <c r="L456" s="7"/>
      <c r="M456" s="7"/>
      <c r="N456" s="7"/>
      <c r="O456" s="8" t="s">
        <v>5</v>
      </c>
      <c r="P456" s="9" t="s">
        <v>6</v>
      </c>
      <c r="Q456" s="9"/>
      <c r="R456" s="9"/>
      <c r="S456" s="10" t="s">
        <v>7</v>
      </c>
      <c r="T456" s="8" t="s">
        <v>8</v>
      </c>
      <c r="U456" s="11" t="s">
        <v>9</v>
      </c>
      <c r="V456" s="2"/>
      <c r="W456" s="2"/>
      <c r="X456" s="2"/>
      <c r="Y456" s="2"/>
      <c r="Z456" s="2"/>
      <c r="AA456" s="4" t="s">
        <v>3</v>
      </c>
      <c r="AB456" s="5"/>
      <c r="AC456" s="5"/>
      <c r="AD456" s="5"/>
      <c r="AE456" s="6"/>
      <c r="AF456" s="7" t="s">
        <v>4</v>
      </c>
      <c r="AG456" s="7"/>
      <c r="AH456" s="7"/>
      <c r="AI456" s="7"/>
      <c r="AJ456" s="8" t="s">
        <v>5</v>
      </c>
      <c r="AK456" s="9" t="s">
        <v>6</v>
      </c>
      <c r="AL456" s="9"/>
      <c r="AM456" s="9"/>
      <c r="AN456" s="10" t="s">
        <v>7</v>
      </c>
      <c r="AO456" s="8" t="s">
        <v>8</v>
      </c>
      <c r="AP456" s="11" t="s">
        <v>9</v>
      </c>
    </row>
    <row r="457" s="1" customFormat="1" customHeight="1" spans="1:42">
      <c r="A457" s="1" t="s">
        <v>10</v>
      </c>
      <c r="B457" s="1" t="s">
        <v>11</v>
      </c>
      <c r="C457" s="1" t="s">
        <v>12</v>
      </c>
      <c r="D457" s="1" t="s">
        <v>13</v>
      </c>
      <c r="E457" s="1" t="s">
        <v>14</v>
      </c>
      <c r="F457" s="12" t="s">
        <v>15</v>
      </c>
      <c r="G457" s="12" t="s">
        <v>16</v>
      </c>
      <c r="H457" s="13" t="s">
        <v>17</v>
      </c>
      <c r="I457" s="14" t="s">
        <v>18</v>
      </c>
      <c r="J457" s="15" t="s">
        <v>3</v>
      </c>
      <c r="K457" s="12" t="s">
        <v>19</v>
      </c>
      <c r="L457" s="12" t="s">
        <v>15</v>
      </c>
      <c r="M457" s="12" t="s">
        <v>20</v>
      </c>
      <c r="N457" s="7" t="s">
        <v>21</v>
      </c>
      <c r="O457" s="16"/>
      <c r="P457" s="12" t="s">
        <v>22</v>
      </c>
      <c r="Q457" s="12" t="s">
        <v>23</v>
      </c>
      <c r="R457" s="9" t="s">
        <v>24</v>
      </c>
      <c r="S457" s="10" t="s">
        <v>25</v>
      </c>
      <c r="T457" s="16"/>
      <c r="U457" s="17"/>
      <c r="V457" s="1" t="s">
        <v>10</v>
      </c>
      <c r="W457" s="1" t="s">
        <v>11</v>
      </c>
      <c r="X457" s="1" t="s">
        <v>12</v>
      </c>
      <c r="Y457" s="1" t="s">
        <v>13</v>
      </c>
      <c r="Z457" s="1" t="s">
        <v>14</v>
      </c>
      <c r="AA457" s="12" t="s">
        <v>15</v>
      </c>
      <c r="AB457" s="12" t="s">
        <v>16</v>
      </c>
      <c r="AC457" s="13" t="s">
        <v>17</v>
      </c>
      <c r="AD457" s="14" t="s">
        <v>18</v>
      </c>
      <c r="AE457" s="15" t="s">
        <v>3</v>
      </c>
      <c r="AF457" s="12" t="s">
        <v>19</v>
      </c>
      <c r="AG457" s="12" t="s">
        <v>15</v>
      </c>
      <c r="AH457" s="12" t="s">
        <v>20</v>
      </c>
      <c r="AI457" s="7" t="s">
        <v>21</v>
      </c>
      <c r="AJ457" s="16"/>
      <c r="AK457" s="12" t="s">
        <v>22</v>
      </c>
      <c r="AL457" s="12" t="s">
        <v>23</v>
      </c>
      <c r="AM457" s="9" t="s">
        <v>24</v>
      </c>
      <c r="AN457" s="10" t="s">
        <v>25</v>
      </c>
      <c r="AO457" s="16"/>
      <c r="AP457" s="17"/>
    </row>
    <row r="458" s="1" customFormat="1" customHeight="1" spans="1:42">
      <c r="A458" s="18">
        <f>N476</f>
        <v>2526232.25351825</v>
      </c>
      <c r="B458" s="18">
        <f>K525</f>
        <v>261655.89543219</v>
      </c>
      <c r="C458" s="18">
        <f>N506</f>
        <v>409664.177076829</v>
      </c>
      <c r="D458" s="18">
        <f>M541</f>
        <v>70448.7619584</v>
      </c>
      <c r="E458" s="18">
        <v>18</v>
      </c>
      <c r="F458" s="12">
        <v>1354</v>
      </c>
      <c r="G458" s="12">
        <v>1.728</v>
      </c>
      <c r="H458" s="13">
        <v>1.35</v>
      </c>
      <c r="I458" s="14">
        <v>1.24</v>
      </c>
      <c r="J458" s="15">
        <f t="shared" ref="J458:J475" si="126">F458*G458*H458*I458</f>
        <v>3916.677888</v>
      </c>
      <c r="K458" s="12">
        <v>1</v>
      </c>
      <c r="L458" s="12">
        <v>1354</v>
      </c>
      <c r="M458" s="12">
        <v>1.23</v>
      </c>
      <c r="N458" s="19">
        <f t="shared" ref="N458:N475" si="127">1+6*L458/(L458+2000)+M458</f>
        <v>4.6521824686941</v>
      </c>
      <c r="O458" s="20">
        <v>5936</v>
      </c>
      <c r="P458" s="12">
        <v>0.99</v>
      </c>
      <c r="Q458" s="12">
        <v>3.41</v>
      </c>
      <c r="R458" s="9">
        <f t="shared" ref="R458:R475" si="128">1+P458*Q458</f>
        <v>4.3759</v>
      </c>
      <c r="S458" s="10">
        <v>1.225</v>
      </c>
      <c r="T458" s="20">
        <v>1</v>
      </c>
      <c r="U458" s="22">
        <f t="shared" ref="U458:U475" si="129">((J458*K458*N458)+O458)*R458*S458*T458</f>
        <v>129493.592119913</v>
      </c>
      <c r="V458" s="18">
        <f>AI476</f>
        <v>2694194.36306523</v>
      </c>
      <c r="W458" s="18">
        <f>AF525</f>
        <v>261655.89543219</v>
      </c>
      <c r="X458" s="18">
        <f>AI506</f>
        <v>435906.765929715</v>
      </c>
      <c r="Y458" s="18">
        <f>AH541</f>
        <v>70448.7619584</v>
      </c>
      <c r="Z458" s="18">
        <v>18</v>
      </c>
      <c r="AA458" s="12">
        <v>1354</v>
      </c>
      <c r="AB458" s="12">
        <v>1.728</v>
      </c>
      <c r="AC458" s="13">
        <v>1.35</v>
      </c>
      <c r="AD458" s="14">
        <v>1.24</v>
      </c>
      <c r="AE458" s="15">
        <f t="shared" ref="AE458:AE475" si="130">AA458*AB458*AC458*AD458</f>
        <v>3916.677888</v>
      </c>
      <c r="AF458" s="12">
        <v>1</v>
      </c>
      <c r="AG458" s="12">
        <v>1354</v>
      </c>
      <c r="AH458" s="12">
        <v>1.63</v>
      </c>
      <c r="AI458" s="19">
        <f t="shared" ref="AI458:AI475" si="131">1+6*AG458/(AG458+2000)+AH458</f>
        <v>5.0521824686941</v>
      </c>
      <c r="AJ458" s="20">
        <v>5936</v>
      </c>
      <c r="AK458" s="12">
        <v>0.99</v>
      </c>
      <c r="AL458" s="12">
        <v>3.41</v>
      </c>
      <c r="AM458" s="9">
        <f t="shared" ref="AM458:AM475" si="132">1+AK458*AL458</f>
        <v>4.3759</v>
      </c>
      <c r="AN458" s="10">
        <v>1.225</v>
      </c>
      <c r="AO458" s="20">
        <v>1</v>
      </c>
      <c r="AP458" s="22">
        <f t="shared" ref="AP458:AP475" si="133">((AE458*AF458*AI458)+AJ458)*AM458*AN458*AO458</f>
        <v>137891.697597261</v>
      </c>
    </row>
    <row r="459" s="1" customFormat="1" customHeight="1" spans="1:42">
      <c r="A459" s="23" t="s">
        <v>26</v>
      </c>
      <c r="B459" s="23"/>
      <c r="C459" s="23"/>
      <c r="D459" s="24" t="s">
        <v>27</v>
      </c>
      <c r="E459" s="24"/>
      <c r="F459" s="12">
        <v>1354</v>
      </c>
      <c r="G459" s="12">
        <v>1.728</v>
      </c>
      <c r="H459" s="13">
        <v>1.35</v>
      </c>
      <c r="I459" s="14">
        <v>1.24</v>
      </c>
      <c r="J459" s="15">
        <f t="shared" si="126"/>
        <v>3916.677888</v>
      </c>
      <c r="K459" s="12">
        <v>1</v>
      </c>
      <c r="L459" s="12">
        <v>1354</v>
      </c>
      <c r="M459" s="12">
        <v>1.23</v>
      </c>
      <c r="N459" s="19">
        <f t="shared" si="127"/>
        <v>4.6521824686941</v>
      </c>
      <c r="O459" s="20">
        <v>5936</v>
      </c>
      <c r="P459" s="12">
        <v>0.99</v>
      </c>
      <c r="Q459" s="12">
        <v>3.41</v>
      </c>
      <c r="R459" s="9">
        <f t="shared" si="128"/>
        <v>4.3759</v>
      </c>
      <c r="S459" s="10">
        <v>1.225</v>
      </c>
      <c r="T459" s="20">
        <v>1</v>
      </c>
      <c r="U459" s="22">
        <f t="shared" si="129"/>
        <v>129493.592119913</v>
      </c>
      <c r="V459" s="23" t="s">
        <v>26</v>
      </c>
      <c r="W459" s="23"/>
      <c r="X459" s="23"/>
      <c r="Y459" s="24" t="s">
        <v>27</v>
      </c>
      <c r="Z459" s="24"/>
      <c r="AA459" s="12">
        <v>1354</v>
      </c>
      <c r="AB459" s="12">
        <v>1.728</v>
      </c>
      <c r="AC459" s="13">
        <v>1.35</v>
      </c>
      <c r="AD459" s="14">
        <v>1.24</v>
      </c>
      <c r="AE459" s="15">
        <f t="shared" si="130"/>
        <v>3916.677888</v>
      </c>
      <c r="AF459" s="12">
        <v>1</v>
      </c>
      <c r="AG459" s="12">
        <v>1354</v>
      </c>
      <c r="AH459" s="12">
        <v>1.63</v>
      </c>
      <c r="AI459" s="19">
        <f t="shared" si="131"/>
        <v>5.0521824686941</v>
      </c>
      <c r="AJ459" s="20">
        <v>5936</v>
      </c>
      <c r="AK459" s="12">
        <v>0.99</v>
      </c>
      <c r="AL459" s="12">
        <v>3.41</v>
      </c>
      <c r="AM459" s="9">
        <f t="shared" si="132"/>
        <v>4.3759</v>
      </c>
      <c r="AN459" s="10">
        <v>1.225</v>
      </c>
      <c r="AO459" s="20">
        <v>1</v>
      </c>
      <c r="AP459" s="22">
        <f t="shared" si="133"/>
        <v>137891.697597261</v>
      </c>
    </row>
    <row r="460" s="1" customFormat="1" customHeight="1" spans="1:42">
      <c r="A460" s="23"/>
      <c r="B460" s="23"/>
      <c r="C460" s="23"/>
      <c r="D460" s="24"/>
      <c r="E460" s="24"/>
      <c r="F460" s="12">
        <v>1354</v>
      </c>
      <c r="G460" s="12">
        <v>2.304</v>
      </c>
      <c r="H460" s="13">
        <v>1.35</v>
      </c>
      <c r="I460" s="14">
        <v>1.24</v>
      </c>
      <c r="J460" s="15">
        <f t="shared" si="126"/>
        <v>5222.237184</v>
      </c>
      <c r="K460" s="12">
        <v>1</v>
      </c>
      <c r="L460" s="12">
        <v>1354</v>
      </c>
      <c r="M460" s="12">
        <v>1.23</v>
      </c>
      <c r="N460" s="19">
        <f t="shared" si="127"/>
        <v>4.6521824686941</v>
      </c>
      <c r="O460" s="20">
        <v>5936</v>
      </c>
      <c r="P460" s="12">
        <v>0.99</v>
      </c>
      <c r="Q460" s="12">
        <v>3.41</v>
      </c>
      <c r="R460" s="9">
        <f t="shared" si="128"/>
        <v>4.3759</v>
      </c>
      <c r="S460" s="10">
        <v>1.225</v>
      </c>
      <c r="T460" s="20">
        <v>1</v>
      </c>
      <c r="U460" s="22">
        <f t="shared" si="129"/>
        <v>162051.524679884</v>
      </c>
      <c r="V460" s="23"/>
      <c r="W460" s="23"/>
      <c r="X460" s="23"/>
      <c r="Y460" s="24"/>
      <c r="Z460" s="24"/>
      <c r="AA460" s="12">
        <v>1354</v>
      </c>
      <c r="AB460" s="12">
        <v>2.304</v>
      </c>
      <c r="AC460" s="13">
        <v>1.35</v>
      </c>
      <c r="AD460" s="14">
        <v>1.24</v>
      </c>
      <c r="AE460" s="15">
        <f t="shared" si="130"/>
        <v>5222.237184</v>
      </c>
      <c r="AF460" s="12">
        <v>1</v>
      </c>
      <c r="AG460" s="12">
        <v>1354</v>
      </c>
      <c r="AH460" s="12">
        <v>1.63</v>
      </c>
      <c r="AI460" s="19">
        <f t="shared" si="131"/>
        <v>5.0521824686941</v>
      </c>
      <c r="AJ460" s="20">
        <v>5936</v>
      </c>
      <c r="AK460" s="12">
        <v>0.99</v>
      </c>
      <c r="AL460" s="12">
        <v>3.41</v>
      </c>
      <c r="AM460" s="9">
        <f t="shared" si="132"/>
        <v>4.3759</v>
      </c>
      <c r="AN460" s="10">
        <v>1.225</v>
      </c>
      <c r="AO460" s="20">
        <v>1</v>
      </c>
      <c r="AP460" s="22">
        <f t="shared" si="133"/>
        <v>173248.998649682</v>
      </c>
    </row>
    <row r="461" s="1" customFormat="1" customHeight="1" spans="1:42">
      <c r="A461" s="25">
        <f>SUM(A458:D458)</f>
        <v>3268001.08798567</v>
      </c>
      <c r="B461" s="25"/>
      <c r="C461" s="25"/>
      <c r="D461" s="26">
        <f>A461/E458</f>
        <v>181555.615999204</v>
      </c>
      <c r="E461" s="26"/>
      <c r="F461" s="12">
        <v>1354</v>
      </c>
      <c r="G461" s="12">
        <v>1.728</v>
      </c>
      <c r="H461" s="13">
        <v>1.35</v>
      </c>
      <c r="I461" s="14">
        <v>1.24</v>
      </c>
      <c r="J461" s="15">
        <f t="shared" si="126"/>
        <v>3916.677888</v>
      </c>
      <c r="K461" s="12">
        <v>1</v>
      </c>
      <c r="L461" s="12">
        <v>1354</v>
      </c>
      <c r="M461" s="12">
        <v>1.23</v>
      </c>
      <c r="N461" s="19">
        <f t="shared" si="127"/>
        <v>4.6521824686941</v>
      </c>
      <c r="O461" s="20">
        <v>5936</v>
      </c>
      <c r="P461" s="12">
        <v>0.99</v>
      </c>
      <c r="Q461" s="12">
        <v>3.41</v>
      </c>
      <c r="R461" s="9">
        <f t="shared" si="128"/>
        <v>4.3759</v>
      </c>
      <c r="S461" s="10">
        <v>1.225</v>
      </c>
      <c r="T461" s="20">
        <v>1</v>
      </c>
      <c r="U461" s="22">
        <f t="shared" si="129"/>
        <v>129493.592119913</v>
      </c>
      <c r="V461" s="25">
        <f>SUM(V458:Y458)</f>
        <v>3462205.78638553</v>
      </c>
      <c r="W461" s="25"/>
      <c r="X461" s="25"/>
      <c r="Y461" s="26">
        <f>V461/Z458</f>
        <v>192344.765910307</v>
      </c>
      <c r="Z461" s="26"/>
      <c r="AA461" s="12">
        <v>1354</v>
      </c>
      <c r="AB461" s="12">
        <v>1.728</v>
      </c>
      <c r="AC461" s="13">
        <v>1.35</v>
      </c>
      <c r="AD461" s="14">
        <v>1.24</v>
      </c>
      <c r="AE461" s="15">
        <f t="shared" si="130"/>
        <v>3916.677888</v>
      </c>
      <c r="AF461" s="12">
        <v>1</v>
      </c>
      <c r="AG461" s="12">
        <v>1354</v>
      </c>
      <c r="AH461" s="12">
        <v>1.63</v>
      </c>
      <c r="AI461" s="19">
        <f t="shared" si="131"/>
        <v>5.0521824686941</v>
      </c>
      <c r="AJ461" s="20">
        <v>5936</v>
      </c>
      <c r="AK461" s="12">
        <v>0.99</v>
      </c>
      <c r="AL461" s="12">
        <v>3.41</v>
      </c>
      <c r="AM461" s="9">
        <f t="shared" si="132"/>
        <v>4.3759</v>
      </c>
      <c r="AN461" s="10">
        <v>1.225</v>
      </c>
      <c r="AO461" s="20">
        <v>1</v>
      </c>
      <c r="AP461" s="22">
        <f t="shared" si="133"/>
        <v>137891.697597261</v>
      </c>
    </row>
    <row r="462" s="1" customFormat="1" customHeight="1" spans="1:42">
      <c r="A462" s="25"/>
      <c r="B462" s="25"/>
      <c r="C462" s="25"/>
      <c r="D462" s="26"/>
      <c r="E462" s="26"/>
      <c r="F462" s="12">
        <v>1354</v>
      </c>
      <c r="G462" s="12">
        <v>1.728</v>
      </c>
      <c r="H462" s="13">
        <v>1.35</v>
      </c>
      <c r="I462" s="14">
        <v>1.24</v>
      </c>
      <c r="J462" s="15">
        <f t="shared" si="126"/>
        <v>3916.677888</v>
      </c>
      <c r="K462" s="12">
        <v>1</v>
      </c>
      <c r="L462" s="12">
        <v>1354</v>
      </c>
      <c r="M462" s="12">
        <v>1.23</v>
      </c>
      <c r="N462" s="19">
        <f t="shared" si="127"/>
        <v>4.6521824686941</v>
      </c>
      <c r="O462" s="20">
        <v>5936</v>
      </c>
      <c r="P462" s="12">
        <v>0.99</v>
      </c>
      <c r="Q462" s="12">
        <v>3.41</v>
      </c>
      <c r="R462" s="9">
        <f t="shared" si="128"/>
        <v>4.3759</v>
      </c>
      <c r="S462" s="10">
        <v>1.225</v>
      </c>
      <c r="T462" s="20">
        <v>1</v>
      </c>
      <c r="U462" s="22">
        <f t="shared" si="129"/>
        <v>129493.592119913</v>
      </c>
      <c r="V462" s="25"/>
      <c r="W462" s="25"/>
      <c r="X462" s="25"/>
      <c r="Y462" s="26"/>
      <c r="Z462" s="26"/>
      <c r="AA462" s="12">
        <v>1354</v>
      </c>
      <c r="AB462" s="12">
        <v>1.728</v>
      </c>
      <c r="AC462" s="13">
        <v>1.35</v>
      </c>
      <c r="AD462" s="14">
        <v>1.24</v>
      </c>
      <c r="AE462" s="15">
        <f t="shared" si="130"/>
        <v>3916.677888</v>
      </c>
      <c r="AF462" s="12">
        <v>1</v>
      </c>
      <c r="AG462" s="12">
        <v>1354</v>
      </c>
      <c r="AH462" s="12">
        <v>1.63</v>
      </c>
      <c r="AI462" s="19">
        <f t="shared" si="131"/>
        <v>5.0521824686941</v>
      </c>
      <c r="AJ462" s="20">
        <v>5936</v>
      </c>
      <c r="AK462" s="12">
        <v>0.99</v>
      </c>
      <c r="AL462" s="12">
        <v>3.41</v>
      </c>
      <c r="AM462" s="9">
        <f t="shared" si="132"/>
        <v>4.3759</v>
      </c>
      <c r="AN462" s="10">
        <v>1.225</v>
      </c>
      <c r="AO462" s="20">
        <v>1</v>
      </c>
      <c r="AP462" s="22">
        <f t="shared" si="133"/>
        <v>137891.697597261</v>
      </c>
    </row>
    <row r="463" s="1" customFormat="1" customHeight="1" spans="1:42">
      <c r="A463" s="27"/>
      <c r="B463" s="27"/>
      <c r="C463" s="27"/>
      <c r="D463" s="27"/>
      <c r="E463" s="27"/>
      <c r="F463" s="12">
        <v>1354</v>
      </c>
      <c r="G463" s="12">
        <v>2.304</v>
      </c>
      <c r="H463" s="13">
        <v>1.35</v>
      </c>
      <c r="I463" s="14">
        <v>1.24</v>
      </c>
      <c r="J463" s="15">
        <f t="shared" si="126"/>
        <v>5222.237184</v>
      </c>
      <c r="K463" s="12">
        <v>1</v>
      </c>
      <c r="L463" s="12">
        <v>1354</v>
      </c>
      <c r="M463" s="12">
        <v>1.23</v>
      </c>
      <c r="N463" s="19">
        <f t="shared" si="127"/>
        <v>4.6521824686941</v>
      </c>
      <c r="O463" s="20">
        <v>5936</v>
      </c>
      <c r="P463" s="12">
        <v>0.99</v>
      </c>
      <c r="Q463" s="12">
        <v>3.41</v>
      </c>
      <c r="R463" s="9">
        <f t="shared" si="128"/>
        <v>4.3759</v>
      </c>
      <c r="S463" s="10">
        <v>1.225</v>
      </c>
      <c r="T463" s="20">
        <v>1</v>
      </c>
      <c r="U463" s="22">
        <f t="shared" si="129"/>
        <v>162051.524679884</v>
      </c>
      <c r="V463" s="27"/>
      <c r="W463" s="27"/>
      <c r="X463" s="27"/>
      <c r="Y463" s="27"/>
      <c r="Z463" s="27"/>
      <c r="AA463" s="12">
        <v>1354</v>
      </c>
      <c r="AB463" s="12">
        <v>2.304</v>
      </c>
      <c r="AC463" s="13">
        <v>1.35</v>
      </c>
      <c r="AD463" s="14">
        <v>1.24</v>
      </c>
      <c r="AE463" s="15">
        <f t="shared" si="130"/>
        <v>5222.237184</v>
      </c>
      <c r="AF463" s="12">
        <v>1</v>
      </c>
      <c r="AG463" s="12">
        <v>1354</v>
      </c>
      <c r="AH463" s="12">
        <v>1.63</v>
      </c>
      <c r="AI463" s="19">
        <f t="shared" si="131"/>
        <v>5.0521824686941</v>
      </c>
      <c r="AJ463" s="20">
        <v>5936</v>
      </c>
      <c r="AK463" s="12">
        <v>0.99</v>
      </c>
      <c r="AL463" s="12">
        <v>3.41</v>
      </c>
      <c r="AM463" s="9">
        <f t="shared" si="132"/>
        <v>4.3759</v>
      </c>
      <c r="AN463" s="10">
        <v>1.225</v>
      </c>
      <c r="AO463" s="20">
        <v>1</v>
      </c>
      <c r="AP463" s="22">
        <f t="shared" si="133"/>
        <v>173248.998649682</v>
      </c>
    </row>
    <row r="464" s="1" customFormat="1" customHeight="1" spans="1:42">
      <c r="A464" s="27"/>
      <c r="B464" s="27"/>
      <c r="C464" s="27"/>
      <c r="D464" s="27"/>
      <c r="E464" s="27"/>
      <c r="F464" s="12">
        <v>1354</v>
      </c>
      <c r="G464" s="12">
        <v>1.728</v>
      </c>
      <c r="H464" s="13">
        <v>1.35</v>
      </c>
      <c r="I464" s="14">
        <v>1.24</v>
      </c>
      <c r="J464" s="15">
        <f t="shared" si="126"/>
        <v>3916.677888</v>
      </c>
      <c r="K464" s="12">
        <v>1</v>
      </c>
      <c r="L464" s="12">
        <v>1354</v>
      </c>
      <c r="M464" s="12">
        <v>1.23</v>
      </c>
      <c r="N464" s="19">
        <f t="shared" si="127"/>
        <v>4.6521824686941</v>
      </c>
      <c r="O464" s="20">
        <v>5936</v>
      </c>
      <c r="P464" s="12">
        <v>0.99</v>
      </c>
      <c r="Q464" s="12">
        <v>3.41</v>
      </c>
      <c r="R464" s="9">
        <f t="shared" si="128"/>
        <v>4.3759</v>
      </c>
      <c r="S464" s="10">
        <v>1.225</v>
      </c>
      <c r="T464" s="20">
        <v>1</v>
      </c>
      <c r="U464" s="22">
        <f t="shared" si="129"/>
        <v>129493.592119913</v>
      </c>
      <c r="V464" s="27"/>
      <c r="W464" s="27"/>
      <c r="X464" s="27"/>
      <c r="Y464" s="27"/>
      <c r="Z464" s="27"/>
      <c r="AA464" s="12">
        <v>1354</v>
      </c>
      <c r="AB464" s="12">
        <v>1.728</v>
      </c>
      <c r="AC464" s="13">
        <v>1.35</v>
      </c>
      <c r="AD464" s="14">
        <v>1.24</v>
      </c>
      <c r="AE464" s="15">
        <f t="shared" si="130"/>
        <v>3916.677888</v>
      </c>
      <c r="AF464" s="12">
        <v>1</v>
      </c>
      <c r="AG464" s="12">
        <v>1354</v>
      </c>
      <c r="AH464" s="12">
        <v>1.63</v>
      </c>
      <c r="AI464" s="19">
        <f t="shared" si="131"/>
        <v>5.0521824686941</v>
      </c>
      <c r="AJ464" s="20">
        <v>5936</v>
      </c>
      <c r="AK464" s="12">
        <v>0.99</v>
      </c>
      <c r="AL464" s="12">
        <v>3.41</v>
      </c>
      <c r="AM464" s="9">
        <f t="shared" si="132"/>
        <v>4.3759</v>
      </c>
      <c r="AN464" s="10">
        <v>1.225</v>
      </c>
      <c r="AO464" s="20">
        <v>1</v>
      </c>
      <c r="AP464" s="22">
        <f t="shared" si="133"/>
        <v>137891.697597261</v>
      </c>
    </row>
    <row r="465" s="1" customFormat="1" customHeight="1" spans="6:42">
      <c r="F465" s="12">
        <v>1354</v>
      </c>
      <c r="G465" s="12">
        <v>1.728</v>
      </c>
      <c r="H465" s="13">
        <v>1.35</v>
      </c>
      <c r="I465" s="14">
        <v>1.24</v>
      </c>
      <c r="J465" s="15">
        <f t="shared" si="126"/>
        <v>3916.677888</v>
      </c>
      <c r="K465" s="12">
        <v>1</v>
      </c>
      <c r="L465" s="12">
        <v>1354</v>
      </c>
      <c r="M465" s="12">
        <v>1.23</v>
      </c>
      <c r="N465" s="19">
        <f t="shared" si="127"/>
        <v>4.6521824686941</v>
      </c>
      <c r="O465" s="20">
        <v>5936</v>
      </c>
      <c r="P465" s="12">
        <v>0.99</v>
      </c>
      <c r="Q465" s="12">
        <v>3.41</v>
      </c>
      <c r="R465" s="9">
        <f t="shared" si="128"/>
        <v>4.3759</v>
      </c>
      <c r="S465" s="10">
        <v>1.225</v>
      </c>
      <c r="T465" s="20">
        <v>1</v>
      </c>
      <c r="U465" s="22">
        <f t="shared" si="129"/>
        <v>129493.592119913</v>
      </c>
      <c r="AA465" s="12">
        <v>1354</v>
      </c>
      <c r="AB465" s="12">
        <v>1.728</v>
      </c>
      <c r="AC465" s="13">
        <v>1.35</v>
      </c>
      <c r="AD465" s="14">
        <v>1.24</v>
      </c>
      <c r="AE465" s="15">
        <f t="shared" si="130"/>
        <v>3916.677888</v>
      </c>
      <c r="AF465" s="12">
        <v>1</v>
      </c>
      <c r="AG465" s="12">
        <v>1354</v>
      </c>
      <c r="AH465" s="12">
        <v>1.63</v>
      </c>
      <c r="AI465" s="19">
        <f t="shared" si="131"/>
        <v>5.0521824686941</v>
      </c>
      <c r="AJ465" s="20">
        <v>5936</v>
      </c>
      <c r="AK465" s="12">
        <v>0.99</v>
      </c>
      <c r="AL465" s="12">
        <v>3.41</v>
      </c>
      <c r="AM465" s="9">
        <f t="shared" si="132"/>
        <v>4.3759</v>
      </c>
      <c r="AN465" s="10">
        <v>1.225</v>
      </c>
      <c r="AO465" s="20">
        <v>1</v>
      </c>
      <c r="AP465" s="22">
        <f t="shared" si="133"/>
        <v>137891.697597261</v>
      </c>
    </row>
    <row r="466" s="1" customFormat="1" customHeight="1" spans="6:42">
      <c r="F466" s="12">
        <v>1354</v>
      </c>
      <c r="G466" s="12">
        <v>2.304</v>
      </c>
      <c r="H466" s="13">
        <v>1.35</v>
      </c>
      <c r="I466" s="14">
        <v>1.24</v>
      </c>
      <c r="J466" s="15">
        <f t="shared" si="126"/>
        <v>5222.237184</v>
      </c>
      <c r="K466" s="12">
        <v>1</v>
      </c>
      <c r="L466" s="12">
        <v>1354</v>
      </c>
      <c r="M466" s="12">
        <v>1.23</v>
      </c>
      <c r="N466" s="19">
        <f t="shared" si="127"/>
        <v>4.6521824686941</v>
      </c>
      <c r="O466" s="20">
        <v>5936</v>
      </c>
      <c r="P466" s="12">
        <v>0.99</v>
      </c>
      <c r="Q466" s="12">
        <v>3.41</v>
      </c>
      <c r="R466" s="9">
        <f t="shared" si="128"/>
        <v>4.3759</v>
      </c>
      <c r="S466" s="10">
        <v>1.225</v>
      </c>
      <c r="T466" s="20">
        <v>1</v>
      </c>
      <c r="U466" s="22">
        <f t="shared" si="129"/>
        <v>162051.524679884</v>
      </c>
      <c r="AA466" s="12">
        <v>1354</v>
      </c>
      <c r="AB466" s="12">
        <v>2.304</v>
      </c>
      <c r="AC466" s="13">
        <v>1.35</v>
      </c>
      <c r="AD466" s="14">
        <v>1.24</v>
      </c>
      <c r="AE466" s="15">
        <f t="shared" si="130"/>
        <v>5222.237184</v>
      </c>
      <c r="AF466" s="12">
        <v>1</v>
      </c>
      <c r="AG466" s="12">
        <v>1354</v>
      </c>
      <c r="AH466" s="12">
        <v>1.63</v>
      </c>
      <c r="AI466" s="19">
        <f t="shared" si="131"/>
        <v>5.0521824686941</v>
      </c>
      <c r="AJ466" s="20">
        <v>5936</v>
      </c>
      <c r="AK466" s="12">
        <v>0.99</v>
      </c>
      <c r="AL466" s="12">
        <v>3.41</v>
      </c>
      <c r="AM466" s="9">
        <f t="shared" si="132"/>
        <v>4.3759</v>
      </c>
      <c r="AN466" s="10">
        <v>1.225</v>
      </c>
      <c r="AO466" s="20">
        <v>1</v>
      </c>
      <c r="AP466" s="22">
        <f t="shared" si="133"/>
        <v>173248.998649682</v>
      </c>
    </row>
    <row r="467" s="1" customFormat="1" customHeight="1" spans="6:42">
      <c r="F467" s="12">
        <v>1354</v>
      </c>
      <c r="G467" s="12">
        <v>1.728</v>
      </c>
      <c r="H467" s="13">
        <v>1.35</v>
      </c>
      <c r="I467" s="14">
        <v>1.24</v>
      </c>
      <c r="J467" s="15">
        <f t="shared" si="126"/>
        <v>3916.677888</v>
      </c>
      <c r="K467" s="12">
        <v>1</v>
      </c>
      <c r="L467" s="12">
        <v>1354</v>
      </c>
      <c r="M467" s="12">
        <v>1.23</v>
      </c>
      <c r="N467" s="19">
        <f t="shared" si="127"/>
        <v>4.6521824686941</v>
      </c>
      <c r="O467" s="20">
        <v>5936</v>
      </c>
      <c r="P467" s="12">
        <v>0.99</v>
      </c>
      <c r="Q467" s="12">
        <v>3.41</v>
      </c>
      <c r="R467" s="9">
        <f t="shared" si="128"/>
        <v>4.3759</v>
      </c>
      <c r="S467" s="10">
        <v>1.225</v>
      </c>
      <c r="T467" s="20">
        <v>1</v>
      </c>
      <c r="U467" s="22">
        <f t="shared" si="129"/>
        <v>129493.592119913</v>
      </c>
      <c r="AA467" s="12">
        <v>1354</v>
      </c>
      <c r="AB467" s="12">
        <v>1.728</v>
      </c>
      <c r="AC467" s="13">
        <v>1.35</v>
      </c>
      <c r="AD467" s="14">
        <v>1.24</v>
      </c>
      <c r="AE467" s="15">
        <f t="shared" si="130"/>
        <v>3916.677888</v>
      </c>
      <c r="AF467" s="12">
        <v>1</v>
      </c>
      <c r="AG467" s="12">
        <v>1354</v>
      </c>
      <c r="AH467" s="12">
        <v>1.63</v>
      </c>
      <c r="AI467" s="19">
        <f t="shared" si="131"/>
        <v>5.0521824686941</v>
      </c>
      <c r="AJ467" s="20">
        <v>5936</v>
      </c>
      <c r="AK467" s="12">
        <v>0.99</v>
      </c>
      <c r="AL467" s="12">
        <v>3.41</v>
      </c>
      <c r="AM467" s="9">
        <f t="shared" si="132"/>
        <v>4.3759</v>
      </c>
      <c r="AN467" s="10">
        <v>1.225</v>
      </c>
      <c r="AO467" s="20">
        <v>1</v>
      </c>
      <c r="AP467" s="22">
        <f t="shared" si="133"/>
        <v>137891.697597261</v>
      </c>
    </row>
    <row r="468" s="1" customFormat="1" customHeight="1" spans="6:42">
      <c r="F468" s="12">
        <v>1354</v>
      </c>
      <c r="G468" s="12">
        <v>1.728</v>
      </c>
      <c r="H468" s="13">
        <v>1.35</v>
      </c>
      <c r="I468" s="14">
        <v>1.24</v>
      </c>
      <c r="J468" s="15">
        <f t="shared" si="126"/>
        <v>3916.677888</v>
      </c>
      <c r="K468" s="12">
        <v>1</v>
      </c>
      <c r="L468" s="12">
        <v>1354</v>
      </c>
      <c r="M468" s="12">
        <v>1.23</v>
      </c>
      <c r="N468" s="19">
        <f t="shared" si="127"/>
        <v>4.6521824686941</v>
      </c>
      <c r="O468" s="20">
        <v>5936</v>
      </c>
      <c r="P468" s="12">
        <v>0.99</v>
      </c>
      <c r="Q468" s="12">
        <v>3.41</v>
      </c>
      <c r="R468" s="9">
        <f t="shared" si="128"/>
        <v>4.3759</v>
      </c>
      <c r="S468" s="10">
        <v>1.225</v>
      </c>
      <c r="T468" s="20">
        <v>1</v>
      </c>
      <c r="U468" s="22">
        <f t="shared" si="129"/>
        <v>129493.592119913</v>
      </c>
      <c r="AA468" s="12">
        <v>1354</v>
      </c>
      <c r="AB468" s="12">
        <v>1.728</v>
      </c>
      <c r="AC468" s="13">
        <v>1.35</v>
      </c>
      <c r="AD468" s="14">
        <v>1.24</v>
      </c>
      <c r="AE468" s="15">
        <f t="shared" si="130"/>
        <v>3916.677888</v>
      </c>
      <c r="AF468" s="12">
        <v>1</v>
      </c>
      <c r="AG468" s="12">
        <v>1354</v>
      </c>
      <c r="AH468" s="12">
        <v>1.63</v>
      </c>
      <c r="AI468" s="19">
        <f t="shared" si="131"/>
        <v>5.0521824686941</v>
      </c>
      <c r="AJ468" s="20">
        <v>5936</v>
      </c>
      <c r="AK468" s="12">
        <v>0.99</v>
      </c>
      <c r="AL468" s="12">
        <v>3.41</v>
      </c>
      <c r="AM468" s="9">
        <f t="shared" si="132"/>
        <v>4.3759</v>
      </c>
      <c r="AN468" s="10">
        <v>1.225</v>
      </c>
      <c r="AO468" s="20">
        <v>1</v>
      </c>
      <c r="AP468" s="22">
        <f t="shared" si="133"/>
        <v>137891.697597261</v>
      </c>
    </row>
    <row r="469" s="1" customFormat="1" customHeight="1" spans="6:42">
      <c r="F469" s="12">
        <v>1354</v>
      </c>
      <c r="G469" s="12">
        <v>2.304</v>
      </c>
      <c r="H469" s="13">
        <v>1.35</v>
      </c>
      <c r="I469" s="14">
        <v>1.24</v>
      </c>
      <c r="J469" s="15">
        <f t="shared" si="126"/>
        <v>5222.237184</v>
      </c>
      <c r="K469" s="12">
        <v>1</v>
      </c>
      <c r="L469" s="12">
        <v>1354</v>
      </c>
      <c r="M469" s="12">
        <v>1.23</v>
      </c>
      <c r="N469" s="19">
        <f t="shared" si="127"/>
        <v>4.6521824686941</v>
      </c>
      <c r="O469" s="20">
        <v>5936</v>
      </c>
      <c r="P469" s="12">
        <v>0.99</v>
      </c>
      <c r="Q469" s="12">
        <v>3.41</v>
      </c>
      <c r="R469" s="9">
        <f t="shared" si="128"/>
        <v>4.3759</v>
      </c>
      <c r="S469" s="10">
        <v>1.225</v>
      </c>
      <c r="T469" s="20">
        <v>1</v>
      </c>
      <c r="U469" s="22">
        <f t="shared" si="129"/>
        <v>162051.524679884</v>
      </c>
      <c r="AA469" s="12">
        <v>1354</v>
      </c>
      <c r="AB469" s="12">
        <v>2.304</v>
      </c>
      <c r="AC469" s="13">
        <v>1.35</v>
      </c>
      <c r="AD469" s="14">
        <v>1.24</v>
      </c>
      <c r="AE469" s="15">
        <f t="shared" si="130"/>
        <v>5222.237184</v>
      </c>
      <c r="AF469" s="12">
        <v>1</v>
      </c>
      <c r="AG469" s="12">
        <v>1354</v>
      </c>
      <c r="AH469" s="12">
        <v>1.63</v>
      </c>
      <c r="AI469" s="19">
        <f t="shared" si="131"/>
        <v>5.0521824686941</v>
      </c>
      <c r="AJ469" s="20">
        <v>5936</v>
      </c>
      <c r="AK469" s="12">
        <v>0.99</v>
      </c>
      <c r="AL469" s="12">
        <v>3.41</v>
      </c>
      <c r="AM469" s="9">
        <f t="shared" si="132"/>
        <v>4.3759</v>
      </c>
      <c r="AN469" s="10">
        <v>1.225</v>
      </c>
      <c r="AO469" s="20">
        <v>1</v>
      </c>
      <c r="AP469" s="22">
        <f t="shared" si="133"/>
        <v>173248.998649682</v>
      </c>
    </row>
    <row r="470" s="1" customFormat="1" customHeight="1" spans="6:42">
      <c r="F470" s="12">
        <v>1354</v>
      </c>
      <c r="G470" s="12">
        <v>1.728</v>
      </c>
      <c r="H470" s="13">
        <v>1.35</v>
      </c>
      <c r="I470" s="14">
        <v>1.24</v>
      </c>
      <c r="J470" s="15">
        <f t="shared" si="126"/>
        <v>3916.677888</v>
      </c>
      <c r="K470" s="12">
        <v>1</v>
      </c>
      <c r="L470" s="12">
        <v>1354</v>
      </c>
      <c r="M470" s="12">
        <v>1.23</v>
      </c>
      <c r="N470" s="19">
        <f t="shared" si="127"/>
        <v>4.6521824686941</v>
      </c>
      <c r="O470" s="20">
        <v>5936</v>
      </c>
      <c r="P470" s="12">
        <v>0.99</v>
      </c>
      <c r="Q470" s="12">
        <v>3.41</v>
      </c>
      <c r="R470" s="9">
        <f t="shared" si="128"/>
        <v>4.3759</v>
      </c>
      <c r="S470" s="10">
        <v>1.225</v>
      </c>
      <c r="T470" s="20">
        <v>1</v>
      </c>
      <c r="U470" s="22">
        <f t="shared" si="129"/>
        <v>129493.592119913</v>
      </c>
      <c r="AA470" s="12">
        <v>1354</v>
      </c>
      <c r="AB470" s="12">
        <v>1.728</v>
      </c>
      <c r="AC470" s="13">
        <v>1.35</v>
      </c>
      <c r="AD470" s="14">
        <v>1.24</v>
      </c>
      <c r="AE470" s="15">
        <f t="shared" si="130"/>
        <v>3916.677888</v>
      </c>
      <c r="AF470" s="12">
        <v>1</v>
      </c>
      <c r="AG470" s="12">
        <v>1354</v>
      </c>
      <c r="AH470" s="12">
        <v>1.63</v>
      </c>
      <c r="AI470" s="19">
        <f t="shared" si="131"/>
        <v>5.0521824686941</v>
      </c>
      <c r="AJ470" s="20">
        <v>5936</v>
      </c>
      <c r="AK470" s="12">
        <v>0.99</v>
      </c>
      <c r="AL470" s="12">
        <v>3.41</v>
      </c>
      <c r="AM470" s="9">
        <f t="shared" si="132"/>
        <v>4.3759</v>
      </c>
      <c r="AN470" s="10">
        <v>1.225</v>
      </c>
      <c r="AO470" s="20">
        <v>1</v>
      </c>
      <c r="AP470" s="22">
        <f t="shared" si="133"/>
        <v>137891.697597261</v>
      </c>
    </row>
    <row r="471" s="1" customFormat="1" customHeight="1" spans="6:42">
      <c r="F471" s="12">
        <v>1354</v>
      </c>
      <c r="G471" s="12">
        <v>1.728</v>
      </c>
      <c r="H471" s="13">
        <v>1.35</v>
      </c>
      <c r="I471" s="14">
        <v>1.24</v>
      </c>
      <c r="J471" s="15">
        <f t="shared" si="126"/>
        <v>3916.677888</v>
      </c>
      <c r="K471" s="12">
        <v>1</v>
      </c>
      <c r="L471" s="12">
        <v>1354</v>
      </c>
      <c r="M471" s="12">
        <v>1.23</v>
      </c>
      <c r="N471" s="19">
        <f t="shared" si="127"/>
        <v>4.6521824686941</v>
      </c>
      <c r="O471" s="20">
        <v>5936</v>
      </c>
      <c r="P471" s="12">
        <v>0.99</v>
      </c>
      <c r="Q471" s="12">
        <v>3.41</v>
      </c>
      <c r="R471" s="9">
        <f t="shared" si="128"/>
        <v>4.3759</v>
      </c>
      <c r="S471" s="10">
        <v>1.225</v>
      </c>
      <c r="T471" s="20">
        <v>1</v>
      </c>
      <c r="U471" s="22">
        <f t="shared" si="129"/>
        <v>129493.592119913</v>
      </c>
      <c r="AA471" s="12">
        <v>1354</v>
      </c>
      <c r="AB471" s="12">
        <v>1.728</v>
      </c>
      <c r="AC471" s="13">
        <v>1.35</v>
      </c>
      <c r="AD471" s="14">
        <v>1.24</v>
      </c>
      <c r="AE471" s="15">
        <f t="shared" si="130"/>
        <v>3916.677888</v>
      </c>
      <c r="AF471" s="12">
        <v>1</v>
      </c>
      <c r="AG471" s="12">
        <v>1354</v>
      </c>
      <c r="AH471" s="12">
        <v>1.63</v>
      </c>
      <c r="AI471" s="19">
        <f t="shared" si="131"/>
        <v>5.0521824686941</v>
      </c>
      <c r="AJ471" s="20">
        <v>5936</v>
      </c>
      <c r="AK471" s="12">
        <v>0.99</v>
      </c>
      <c r="AL471" s="12">
        <v>3.41</v>
      </c>
      <c r="AM471" s="9">
        <f t="shared" si="132"/>
        <v>4.3759</v>
      </c>
      <c r="AN471" s="10">
        <v>1.225</v>
      </c>
      <c r="AO471" s="20">
        <v>1</v>
      </c>
      <c r="AP471" s="22">
        <f t="shared" si="133"/>
        <v>137891.697597261</v>
      </c>
    </row>
    <row r="472" s="1" customFormat="1" customHeight="1" spans="6:42">
      <c r="F472" s="12">
        <v>1354</v>
      </c>
      <c r="G472" s="12">
        <v>2.304</v>
      </c>
      <c r="H472" s="13">
        <v>1.35</v>
      </c>
      <c r="I472" s="14">
        <v>1.24</v>
      </c>
      <c r="J472" s="15">
        <f t="shared" si="126"/>
        <v>5222.237184</v>
      </c>
      <c r="K472" s="12">
        <v>1</v>
      </c>
      <c r="L472" s="12">
        <v>1354</v>
      </c>
      <c r="M472" s="12">
        <v>1.23</v>
      </c>
      <c r="N472" s="19">
        <f t="shared" si="127"/>
        <v>4.6521824686941</v>
      </c>
      <c r="O472" s="20">
        <v>5936</v>
      </c>
      <c r="P472" s="12">
        <v>0.99</v>
      </c>
      <c r="Q472" s="12">
        <v>3.41</v>
      </c>
      <c r="R472" s="9">
        <f t="shared" si="128"/>
        <v>4.3759</v>
      </c>
      <c r="S472" s="10">
        <v>1.225</v>
      </c>
      <c r="T472" s="20">
        <v>1</v>
      </c>
      <c r="U472" s="22">
        <f t="shared" si="129"/>
        <v>162051.524679884</v>
      </c>
      <c r="AA472" s="12">
        <v>1354</v>
      </c>
      <c r="AB472" s="12">
        <v>2.304</v>
      </c>
      <c r="AC472" s="13">
        <v>1.35</v>
      </c>
      <c r="AD472" s="14">
        <v>1.24</v>
      </c>
      <c r="AE472" s="15">
        <f t="shared" si="130"/>
        <v>5222.237184</v>
      </c>
      <c r="AF472" s="12">
        <v>1</v>
      </c>
      <c r="AG472" s="12">
        <v>1354</v>
      </c>
      <c r="AH472" s="12">
        <v>1.63</v>
      </c>
      <c r="AI472" s="19">
        <f t="shared" si="131"/>
        <v>5.0521824686941</v>
      </c>
      <c r="AJ472" s="20">
        <v>5936</v>
      </c>
      <c r="AK472" s="12">
        <v>0.99</v>
      </c>
      <c r="AL472" s="12">
        <v>3.41</v>
      </c>
      <c r="AM472" s="9">
        <f t="shared" si="132"/>
        <v>4.3759</v>
      </c>
      <c r="AN472" s="10">
        <v>1.225</v>
      </c>
      <c r="AO472" s="20">
        <v>1</v>
      </c>
      <c r="AP472" s="22">
        <f t="shared" si="133"/>
        <v>173248.998649682</v>
      </c>
    </row>
    <row r="473" s="1" customFormat="1" customHeight="1" spans="6:42">
      <c r="F473" s="12">
        <v>1354</v>
      </c>
      <c r="G473" s="12">
        <v>1.728</v>
      </c>
      <c r="H473" s="13">
        <v>1.35</v>
      </c>
      <c r="I473" s="14">
        <v>1.24</v>
      </c>
      <c r="J473" s="15">
        <f t="shared" si="126"/>
        <v>3916.677888</v>
      </c>
      <c r="K473" s="12">
        <v>1</v>
      </c>
      <c r="L473" s="12">
        <v>1354</v>
      </c>
      <c r="M473" s="12">
        <v>1.23</v>
      </c>
      <c r="N473" s="19">
        <f t="shared" si="127"/>
        <v>4.6521824686941</v>
      </c>
      <c r="O473" s="20">
        <v>5936</v>
      </c>
      <c r="P473" s="12">
        <v>0.99</v>
      </c>
      <c r="Q473" s="12">
        <v>3.41</v>
      </c>
      <c r="R473" s="9">
        <f t="shared" si="128"/>
        <v>4.3759</v>
      </c>
      <c r="S473" s="10">
        <v>1.225</v>
      </c>
      <c r="T473" s="20">
        <v>1</v>
      </c>
      <c r="U473" s="22">
        <f t="shared" si="129"/>
        <v>129493.592119913</v>
      </c>
      <c r="AA473" s="12">
        <v>1354</v>
      </c>
      <c r="AB473" s="12">
        <v>1.728</v>
      </c>
      <c r="AC473" s="13">
        <v>1.35</v>
      </c>
      <c r="AD473" s="14">
        <v>1.24</v>
      </c>
      <c r="AE473" s="15">
        <f t="shared" si="130"/>
        <v>3916.677888</v>
      </c>
      <c r="AF473" s="12">
        <v>1</v>
      </c>
      <c r="AG473" s="12">
        <v>1354</v>
      </c>
      <c r="AH473" s="12">
        <v>1.63</v>
      </c>
      <c r="AI473" s="19">
        <f t="shared" si="131"/>
        <v>5.0521824686941</v>
      </c>
      <c r="AJ473" s="20">
        <v>5936</v>
      </c>
      <c r="AK473" s="12">
        <v>0.99</v>
      </c>
      <c r="AL473" s="12">
        <v>3.41</v>
      </c>
      <c r="AM473" s="9">
        <f t="shared" si="132"/>
        <v>4.3759</v>
      </c>
      <c r="AN473" s="10">
        <v>1.225</v>
      </c>
      <c r="AO473" s="20">
        <v>1</v>
      </c>
      <c r="AP473" s="22">
        <f t="shared" si="133"/>
        <v>137891.697597261</v>
      </c>
    </row>
    <row r="474" s="1" customFormat="1" customHeight="1" spans="6:42">
      <c r="F474" s="12">
        <v>1354</v>
      </c>
      <c r="G474" s="12">
        <v>1.728</v>
      </c>
      <c r="H474" s="13">
        <v>1.35</v>
      </c>
      <c r="I474" s="14">
        <v>1.24</v>
      </c>
      <c r="J474" s="15">
        <f t="shared" si="126"/>
        <v>3916.677888</v>
      </c>
      <c r="K474" s="12">
        <v>1</v>
      </c>
      <c r="L474" s="12">
        <v>1354</v>
      </c>
      <c r="M474" s="12">
        <v>1.23</v>
      </c>
      <c r="N474" s="19">
        <f t="shared" si="127"/>
        <v>4.6521824686941</v>
      </c>
      <c r="O474" s="20">
        <v>5936</v>
      </c>
      <c r="P474" s="12">
        <v>0.99</v>
      </c>
      <c r="Q474" s="12">
        <v>3.41</v>
      </c>
      <c r="R474" s="9">
        <f t="shared" si="128"/>
        <v>4.3759</v>
      </c>
      <c r="S474" s="10">
        <v>1.225</v>
      </c>
      <c r="T474" s="20">
        <v>1</v>
      </c>
      <c r="U474" s="22">
        <f t="shared" si="129"/>
        <v>129493.592119913</v>
      </c>
      <c r="AA474" s="12">
        <v>1354</v>
      </c>
      <c r="AB474" s="12">
        <v>1.728</v>
      </c>
      <c r="AC474" s="13">
        <v>1.35</v>
      </c>
      <c r="AD474" s="14">
        <v>1.24</v>
      </c>
      <c r="AE474" s="15">
        <f t="shared" si="130"/>
        <v>3916.677888</v>
      </c>
      <c r="AF474" s="12">
        <v>1</v>
      </c>
      <c r="AG474" s="12">
        <v>1354</v>
      </c>
      <c r="AH474" s="12">
        <v>1.63</v>
      </c>
      <c r="AI474" s="19">
        <f t="shared" si="131"/>
        <v>5.0521824686941</v>
      </c>
      <c r="AJ474" s="20">
        <v>5936</v>
      </c>
      <c r="AK474" s="12">
        <v>0.99</v>
      </c>
      <c r="AL474" s="12">
        <v>3.41</v>
      </c>
      <c r="AM474" s="9">
        <f t="shared" si="132"/>
        <v>4.3759</v>
      </c>
      <c r="AN474" s="10">
        <v>1.225</v>
      </c>
      <c r="AO474" s="20">
        <v>1</v>
      </c>
      <c r="AP474" s="22">
        <f t="shared" si="133"/>
        <v>137891.697597261</v>
      </c>
    </row>
    <row r="475" s="1" customFormat="1" customHeight="1" spans="6:42">
      <c r="F475" s="12">
        <v>1354</v>
      </c>
      <c r="G475" s="12">
        <v>2.304</v>
      </c>
      <c r="H475" s="13">
        <v>1.35</v>
      </c>
      <c r="I475" s="14">
        <v>1.24</v>
      </c>
      <c r="J475" s="15">
        <f t="shared" si="126"/>
        <v>5222.237184</v>
      </c>
      <c r="K475" s="12">
        <v>1</v>
      </c>
      <c r="L475" s="12">
        <v>1354</v>
      </c>
      <c r="M475" s="12">
        <v>1.23</v>
      </c>
      <c r="N475" s="19">
        <f t="shared" si="127"/>
        <v>4.6521824686941</v>
      </c>
      <c r="O475" s="20">
        <v>5936</v>
      </c>
      <c r="P475" s="12">
        <v>0.99</v>
      </c>
      <c r="Q475" s="12">
        <v>3.41</v>
      </c>
      <c r="R475" s="9">
        <f t="shared" si="128"/>
        <v>4.3759</v>
      </c>
      <c r="S475" s="10">
        <v>1.225</v>
      </c>
      <c r="T475" s="20">
        <v>1</v>
      </c>
      <c r="U475" s="22">
        <f t="shared" si="129"/>
        <v>162051.524679884</v>
      </c>
      <c r="AA475" s="12">
        <v>1354</v>
      </c>
      <c r="AB475" s="12">
        <v>2.304</v>
      </c>
      <c r="AC475" s="13">
        <v>1.35</v>
      </c>
      <c r="AD475" s="14">
        <v>1.24</v>
      </c>
      <c r="AE475" s="15">
        <f t="shared" si="130"/>
        <v>5222.237184</v>
      </c>
      <c r="AF475" s="12">
        <v>1</v>
      </c>
      <c r="AG475" s="12">
        <v>1354</v>
      </c>
      <c r="AH475" s="12">
        <v>1.63</v>
      </c>
      <c r="AI475" s="19">
        <f t="shared" si="131"/>
        <v>5.0521824686941</v>
      </c>
      <c r="AJ475" s="20">
        <v>5936</v>
      </c>
      <c r="AK475" s="12">
        <v>0.99</v>
      </c>
      <c r="AL475" s="12">
        <v>3.41</v>
      </c>
      <c r="AM475" s="9">
        <f t="shared" si="132"/>
        <v>4.3759</v>
      </c>
      <c r="AN475" s="10">
        <v>1.225</v>
      </c>
      <c r="AO475" s="20">
        <v>1</v>
      </c>
      <c r="AP475" s="22">
        <f t="shared" si="133"/>
        <v>173248.998649682</v>
      </c>
    </row>
    <row r="476" s="1" customFormat="1" customHeight="1" spans="6:42">
      <c r="F476" s="28" t="s">
        <v>1</v>
      </c>
      <c r="G476" s="29"/>
      <c r="H476" s="29"/>
      <c r="I476" s="29"/>
      <c r="J476" s="29"/>
      <c r="K476" s="29"/>
      <c r="L476" s="29"/>
      <c r="M476" s="29"/>
      <c r="N476" s="30">
        <f>SUM(U458:U475)</f>
        <v>2526232.25351825</v>
      </c>
      <c r="O476" s="30"/>
      <c r="P476" s="30"/>
      <c r="Q476" s="30"/>
      <c r="R476" s="30"/>
      <c r="S476" s="30"/>
      <c r="T476" s="30"/>
      <c r="U476" s="30"/>
      <c r="AA476" s="28" t="s">
        <v>1</v>
      </c>
      <c r="AB476" s="29"/>
      <c r="AC476" s="29"/>
      <c r="AD476" s="29"/>
      <c r="AE476" s="29"/>
      <c r="AF476" s="29"/>
      <c r="AG476" s="29"/>
      <c r="AH476" s="29"/>
      <c r="AI476" s="30">
        <f>SUM(AP458:AP475)</f>
        <v>2694194.36306523</v>
      </c>
      <c r="AJ476" s="30"/>
      <c r="AK476" s="30"/>
      <c r="AL476" s="30"/>
      <c r="AM476" s="30"/>
      <c r="AN476" s="30"/>
      <c r="AO476" s="30"/>
      <c r="AP476" s="30"/>
    </row>
    <row r="477" s="1" customFormat="1" customHeight="1" spans="6:42">
      <c r="F477" s="29"/>
      <c r="G477" s="29"/>
      <c r="H477" s="29"/>
      <c r="I477" s="29"/>
      <c r="J477" s="29"/>
      <c r="K477" s="29"/>
      <c r="L477" s="29"/>
      <c r="M477" s="29"/>
      <c r="N477" s="30"/>
      <c r="O477" s="30"/>
      <c r="P477" s="30"/>
      <c r="Q477" s="30"/>
      <c r="R477" s="30"/>
      <c r="S477" s="30"/>
      <c r="T477" s="30"/>
      <c r="U477" s="30"/>
      <c r="AA477" s="29"/>
      <c r="AB477" s="29"/>
      <c r="AC477" s="29"/>
      <c r="AD477" s="29"/>
      <c r="AE477" s="29"/>
      <c r="AF477" s="29"/>
      <c r="AG477" s="29"/>
      <c r="AH477" s="29"/>
      <c r="AI477" s="30"/>
      <c r="AJ477" s="30"/>
      <c r="AK477" s="30"/>
      <c r="AL477" s="30"/>
      <c r="AM477" s="30"/>
      <c r="AN477" s="30"/>
      <c r="AO477" s="30"/>
      <c r="AP477" s="30"/>
    </row>
    <row r="478" s="1" customFormat="1" customHeight="1" spans="6:42">
      <c r="F478" s="3" t="s">
        <v>28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A478" s="3" t="s">
        <v>28</v>
      </c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 s="1" customFormat="1" customHeight="1" spans="6:42">
      <c r="F479" s="4" t="s">
        <v>3</v>
      </c>
      <c r="G479" s="5"/>
      <c r="H479" s="5"/>
      <c r="I479" s="5"/>
      <c r="J479" s="6"/>
      <c r="K479" s="7" t="s">
        <v>4</v>
      </c>
      <c r="L479" s="7"/>
      <c r="M479" s="7"/>
      <c r="N479" s="7"/>
      <c r="O479" s="8" t="s">
        <v>5</v>
      </c>
      <c r="P479" s="9" t="s">
        <v>6</v>
      </c>
      <c r="Q479" s="9"/>
      <c r="R479" s="9"/>
      <c r="S479" s="10" t="s">
        <v>7</v>
      </c>
      <c r="T479" s="8" t="s">
        <v>8</v>
      </c>
      <c r="U479" s="11" t="s">
        <v>9</v>
      </c>
      <c r="AA479" s="4" t="s">
        <v>3</v>
      </c>
      <c r="AB479" s="5"/>
      <c r="AC479" s="5"/>
      <c r="AD479" s="5"/>
      <c r="AE479" s="6"/>
      <c r="AF479" s="7" t="s">
        <v>4</v>
      </c>
      <c r="AG479" s="7"/>
      <c r="AH479" s="7"/>
      <c r="AI479" s="7"/>
      <c r="AJ479" s="8" t="s">
        <v>5</v>
      </c>
      <c r="AK479" s="9" t="s">
        <v>6</v>
      </c>
      <c r="AL479" s="9"/>
      <c r="AM479" s="9"/>
      <c r="AN479" s="10" t="s">
        <v>7</v>
      </c>
      <c r="AO479" s="8" t="s">
        <v>8</v>
      </c>
      <c r="AP479" s="11" t="s">
        <v>9</v>
      </c>
    </row>
    <row r="480" s="1" customFormat="1" customHeight="1" spans="6:42">
      <c r="F480" s="12" t="s">
        <v>29</v>
      </c>
      <c r="G480" s="12" t="s">
        <v>16</v>
      </c>
      <c r="H480" s="13" t="s">
        <v>17</v>
      </c>
      <c r="I480" s="14" t="s">
        <v>18</v>
      </c>
      <c r="J480" s="15" t="s">
        <v>3</v>
      </c>
      <c r="K480" s="12" t="s">
        <v>19</v>
      </c>
      <c r="L480" s="12" t="s">
        <v>15</v>
      </c>
      <c r="M480" s="12" t="s">
        <v>20</v>
      </c>
      <c r="N480" s="7" t="s">
        <v>21</v>
      </c>
      <c r="O480" s="16"/>
      <c r="P480" s="12" t="s">
        <v>22</v>
      </c>
      <c r="Q480" s="12" t="s">
        <v>23</v>
      </c>
      <c r="R480" s="9" t="s">
        <v>24</v>
      </c>
      <c r="S480" s="10" t="s">
        <v>25</v>
      </c>
      <c r="T480" s="16"/>
      <c r="U480" s="17"/>
      <c r="AA480" s="12" t="s">
        <v>29</v>
      </c>
      <c r="AB480" s="12" t="s">
        <v>16</v>
      </c>
      <c r="AC480" s="13" t="s">
        <v>17</v>
      </c>
      <c r="AD480" s="14" t="s">
        <v>18</v>
      </c>
      <c r="AE480" s="15" t="s">
        <v>3</v>
      </c>
      <c r="AF480" s="12" t="s">
        <v>19</v>
      </c>
      <c r="AG480" s="12" t="s">
        <v>15</v>
      </c>
      <c r="AH480" s="12" t="s">
        <v>20</v>
      </c>
      <c r="AI480" s="7" t="s">
        <v>21</v>
      </c>
      <c r="AJ480" s="16"/>
      <c r="AK480" s="12" t="s">
        <v>22</v>
      </c>
      <c r="AL480" s="12" t="s">
        <v>23</v>
      </c>
      <c r="AM480" s="9" t="s">
        <v>24</v>
      </c>
      <c r="AN480" s="10" t="s">
        <v>25</v>
      </c>
      <c r="AO480" s="16"/>
      <c r="AP480" s="17"/>
    </row>
    <row r="481" s="1" customFormat="1" customHeight="1" spans="6:42">
      <c r="F481" s="12">
        <v>35140</v>
      </c>
      <c r="G481" s="12">
        <v>0.0253</v>
      </c>
      <c r="H481" s="13">
        <v>1.35</v>
      </c>
      <c r="I481" s="14">
        <v>1</v>
      </c>
      <c r="J481" s="15">
        <f t="shared" ref="J481:J505" si="134">F481*G481*H481*I481</f>
        <v>1200.2067</v>
      </c>
      <c r="K481" s="12">
        <v>1</v>
      </c>
      <c r="L481" s="12">
        <v>665</v>
      </c>
      <c r="M481" s="12">
        <v>1.83</v>
      </c>
      <c r="N481" s="19">
        <f t="shared" ref="N481:N505" si="135">1+6*L481/(L481+2000)+M481</f>
        <v>4.32718574108818</v>
      </c>
      <c r="O481" s="20">
        <v>5936</v>
      </c>
      <c r="P481" s="12">
        <v>0.66</v>
      </c>
      <c r="Q481" s="12">
        <v>1.52</v>
      </c>
      <c r="R481" s="9">
        <f t="shared" ref="R481:R505" si="136">1+P481*Q481</f>
        <v>2.0032</v>
      </c>
      <c r="S481" s="10">
        <v>1.225</v>
      </c>
      <c r="T481" s="20">
        <v>1</v>
      </c>
      <c r="U481" s="22">
        <f t="shared" ref="U481:U505" si="137">((J481*K481*N481)+O481)*R481*S481*T481</f>
        <v>27310.9451384552</v>
      </c>
      <c r="AA481" s="12">
        <v>35140</v>
      </c>
      <c r="AB481" s="12">
        <v>0.0253</v>
      </c>
      <c r="AC481" s="13">
        <v>1.35</v>
      </c>
      <c r="AD481" s="14">
        <v>1</v>
      </c>
      <c r="AE481" s="15">
        <f t="shared" ref="AE481:AE505" si="138">AA481*AB481*AC481*AD481</f>
        <v>1200.2067</v>
      </c>
      <c r="AF481" s="12">
        <v>1</v>
      </c>
      <c r="AG481" s="12">
        <v>785</v>
      </c>
      <c r="AH481" s="12">
        <v>2.23</v>
      </c>
      <c r="AI481" s="19">
        <f t="shared" ref="AI481:AI505" si="139">1+6*AG481/(AG481+2000)+AH481</f>
        <v>4.92120287253142</v>
      </c>
      <c r="AJ481" s="20">
        <v>5936</v>
      </c>
      <c r="AK481" s="12">
        <v>0.66</v>
      </c>
      <c r="AL481" s="12">
        <v>1.52</v>
      </c>
      <c r="AM481" s="9">
        <f t="shared" ref="AM481:AM505" si="140">1+AK481*AL481</f>
        <v>2.0032</v>
      </c>
      <c r="AN481" s="10">
        <v>1.225</v>
      </c>
      <c r="AO481" s="20">
        <v>1</v>
      </c>
      <c r="AP481" s="22">
        <f t="shared" ref="AP481:AP505" si="141">((AE481*AF481*AI481)+AJ481)*AM481*AN481*AO481</f>
        <v>29060.451061981</v>
      </c>
    </row>
    <row r="482" s="1" customFormat="1" customHeight="1" spans="6:42">
      <c r="F482" s="12">
        <v>35140</v>
      </c>
      <c r="G482" s="12">
        <v>0.0253</v>
      </c>
      <c r="H482" s="13">
        <v>1.35</v>
      </c>
      <c r="I482" s="14">
        <v>1</v>
      </c>
      <c r="J482" s="15">
        <f t="shared" si="134"/>
        <v>1200.2067</v>
      </c>
      <c r="K482" s="12">
        <v>1</v>
      </c>
      <c r="L482" s="12">
        <v>665</v>
      </c>
      <c r="M482" s="12">
        <v>1.83</v>
      </c>
      <c r="N482" s="19">
        <f t="shared" si="135"/>
        <v>4.32718574108818</v>
      </c>
      <c r="O482" s="20">
        <v>5936</v>
      </c>
      <c r="P482" s="12">
        <v>0.66</v>
      </c>
      <c r="Q482" s="12">
        <v>1.52</v>
      </c>
      <c r="R482" s="9">
        <f t="shared" si="136"/>
        <v>2.0032</v>
      </c>
      <c r="S482" s="10">
        <v>1.225</v>
      </c>
      <c r="T482" s="20">
        <v>1</v>
      </c>
      <c r="U482" s="22">
        <f t="shared" si="137"/>
        <v>27310.9451384552</v>
      </c>
      <c r="AA482" s="12">
        <v>35140</v>
      </c>
      <c r="AB482" s="12">
        <v>0.0253</v>
      </c>
      <c r="AC482" s="13">
        <v>1.35</v>
      </c>
      <c r="AD482" s="14">
        <v>1</v>
      </c>
      <c r="AE482" s="15">
        <f t="shared" si="138"/>
        <v>1200.2067</v>
      </c>
      <c r="AF482" s="12">
        <v>1</v>
      </c>
      <c r="AG482" s="12">
        <v>785</v>
      </c>
      <c r="AH482" s="12">
        <v>2.23</v>
      </c>
      <c r="AI482" s="19">
        <f t="shared" si="139"/>
        <v>4.92120287253142</v>
      </c>
      <c r="AJ482" s="20">
        <v>5936</v>
      </c>
      <c r="AK482" s="12">
        <v>0.66</v>
      </c>
      <c r="AL482" s="12">
        <v>1.52</v>
      </c>
      <c r="AM482" s="9">
        <f t="shared" si="140"/>
        <v>2.0032</v>
      </c>
      <c r="AN482" s="10">
        <v>1.225</v>
      </c>
      <c r="AO482" s="20">
        <v>1</v>
      </c>
      <c r="AP482" s="22">
        <f t="shared" si="141"/>
        <v>29060.451061981</v>
      </c>
    </row>
    <row r="483" s="1" customFormat="1" customHeight="1" spans="6:42">
      <c r="F483" s="12">
        <v>35140</v>
      </c>
      <c r="G483" s="12">
        <v>0.0253</v>
      </c>
      <c r="H483" s="13">
        <v>1.35</v>
      </c>
      <c r="I483" s="14">
        <v>1</v>
      </c>
      <c r="J483" s="15">
        <f t="shared" si="134"/>
        <v>1200.2067</v>
      </c>
      <c r="K483" s="12">
        <v>1</v>
      </c>
      <c r="L483" s="12">
        <v>665</v>
      </c>
      <c r="M483" s="12">
        <v>1.83</v>
      </c>
      <c r="N483" s="19">
        <f t="shared" si="135"/>
        <v>4.32718574108818</v>
      </c>
      <c r="O483" s="20">
        <v>5936</v>
      </c>
      <c r="P483" s="12">
        <v>0.66</v>
      </c>
      <c r="Q483" s="12">
        <v>1.52</v>
      </c>
      <c r="R483" s="9">
        <f t="shared" si="136"/>
        <v>2.0032</v>
      </c>
      <c r="S483" s="10">
        <v>1.225</v>
      </c>
      <c r="T483" s="20">
        <v>1</v>
      </c>
      <c r="U483" s="22">
        <f t="shared" si="137"/>
        <v>27310.9451384552</v>
      </c>
      <c r="AA483" s="12">
        <v>35140</v>
      </c>
      <c r="AB483" s="12">
        <v>0.0253</v>
      </c>
      <c r="AC483" s="13">
        <v>1.35</v>
      </c>
      <c r="AD483" s="14">
        <v>1</v>
      </c>
      <c r="AE483" s="15">
        <f t="shared" si="138"/>
        <v>1200.2067</v>
      </c>
      <c r="AF483" s="12">
        <v>1</v>
      </c>
      <c r="AG483" s="12">
        <v>785</v>
      </c>
      <c r="AH483" s="12">
        <v>2.23</v>
      </c>
      <c r="AI483" s="19">
        <f t="shared" si="139"/>
        <v>4.92120287253142</v>
      </c>
      <c r="AJ483" s="20">
        <v>5936</v>
      </c>
      <c r="AK483" s="12">
        <v>0.66</v>
      </c>
      <c r="AL483" s="12">
        <v>1.52</v>
      </c>
      <c r="AM483" s="9">
        <f t="shared" si="140"/>
        <v>2.0032</v>
      </c>
      <c r="AN483" s="10">
        <v>1.225</v>
      </c>
      <c r="AO483" s="20">
        <v>1</v>
      </c>
      <c r="AP483" s="22">
        <f t="shared" si="141"/>
        <v>29060.451061981</v>
      </c>
    </row>
    <row r="484" s="1" customFormat="1" customHeight="1" spans="6:42">
      <c r="F484" s="12">
        <v>35140</v>
      </c>
      <c r="G484" s="12">
        <v>0.0253</v>
      </c>
      <c r="H484" s="13">
        <v>1.35</v>
      </c>
      <c r="I484" s="14">
        <v>1</v>
      </c>
      <c r="J484" s="15">
        <f t="shared" si="134"/>
        <v>1200.2067</v>
      </c>
      <c r="K484" s="12">
        <v>1</v>
      </c>
      <c r="L484" s="12">
        <v>665</v>
      </c>
      <c r="M484" s="12">
        <v>1.83</v>
      </c>
      <c r="N484" s="19">
        <f t="shared" si="135"/>
        <v>4.32718574108818</v>
      </c>
      <c r="O484" s="20">
        <v>5936</v>
      </c>
      <c r="P484" s="12">
        <v>0.66</v>
      </c>
      <c r="Q484" s="12">
        <v>1.52</v>
      </c>
      <c r="R484" s="9">
        <f t="shared" si="136"/>
        <v>2.0032</v>
      </c>
      <c r="S484" s="10">
        <v>1.225</v>
      </c>
      <c r="T484" s="20">
        <v>1</v>
      </c>
      <c r="U484" s="22">
        <f t="shared" si="137"/>
        <v>27310.9451384552</v>
      </c>
      <c r="AA484" s="12">
        <v>35140</v>
      </c>
      <c r="AB484" s="12">
        <v>0.0253</v>
      </c>
      <c r="AC484" s="13">
        <v>1.35</v>
      </c>
      <c r="AD484" s="14">
        <v>1</v>
      </c>
      <c r="AE484" s="15">
        <f t="shared" si="138"/>
        <v>1200.2067</v>
      </c>
      <c r="AF484" s="12">
        <v>1</v>
      </c>
      <c r="AG484" s="12">
        <v>785</v>
      </c>
      <c r="AH484" s="12">
        <v>2.23</v>
      </c>
      <c r="AI484" s="19">
        <f t="shared" si="139"/>
        <v>4.92120287253142</v>
      </c>
      <c r="AJ484" s="20">
        <v>5936</v>
      </c>
      <c r="AK484" s="12">
        <v>0.66</v>
      </c>
      <c r="AL484" s="12">
        <v>1.52</v>
      </c>
      <c r="AM484" s="9">
        <f t="shared" si="140"/>
        <v>2.0032</v>
      </c>
      <c r="AN484" s="10">
        <v>1.225</v>
      </c>
      <c r="AO484" s="20">
        <v>1</v>
      </c>
      <c r="AP484" s="22">
        <f t="shared" si="141"/>
        <v>29060.451061981</v>
      </c>
    </row>
    <row r="485" s="1" customFormat="1" customHeight="1" spans="6:42">
      <c r="F485" s="12">
        <v>35140</v>
      </c>
      <c r="G485" s="12">
        <v>0.0253</v>
      </c>
      <c r="H485" s="13">
        <v>1.35</v>
      </c>
      <c r="I485" s="14">
        <v>1</v>
      </c>
      <c r="J485" s="15">
        <f t="shared" si="134"/>
        <v>1200.2067</v>
      </c>
      <c r="K485" s="12">
        <v>1</v>
      </c>
      <c r="L485" s="12">
        <v>665</v>
      </c>
      <c r="M485" s="12">
        <v>1.83</v>
      </c>
      <c r="N485" s="19">
        <f t="shared" si="135"/>
        <v>4.32718574108818</v>
      </c>
      <c r="O485" s="20">
        <v>5936</v>
      </c>
      <c r="P485" s="12">
        <v>0.66</v>
      </c>
      <c r="Q485" s="12">
        <v>1.52</v>
      </c>
      <c r="R485" s="9">
        <f t="shared" si="136"/>
        <v>2.0032</v>
      </c>
      <c r="S485" s="10">
        <v>1.225</v>
      </c>
      <c r="T485" s="20">
        <v>1</v>
      </c>
      <c r="U485" s="22">
        <f t="shared" si="137"/>
        <v>27310.9451384552</v>
      </c>
      <c r="AA485" s="12">
        <v>35140</v>
      </c>
      <c r="AB485" s="12">
        <v>0.0253</v>
      </c>
      <c r="AC485" s="13">
        <v>1.35</v>
      </c>
      <c r="AD485" s="14">
        <v>1</v>
      </c>
      <c r="AE485" s="15">
        <f t="shared" si="138"/>
        <v>1200.2067</v>
      </c>
      <c r="AF485" s="12">
        <v>1</v>
      </c>
      <c r="AG485" s="12">
        <v>785</v>
      </c>
      <c r="AH485" s="12">
        <v>2.23</v>
      </c>
      <c r="AI485" s="19">
        <f t="shared" si="139"/>
        <v>4.92120287253142</v>
      </c>
      <c r="AJ485" s="20">
        <v>5936</v>
      </c>
      <c r="AK485" s="12">
        <v>0.66</v>
      </c>
      <c r="AL485" s="12">
        <v>1.52</v>
      </c>
      <c r="AM485" s="9">
        <f t="shared" si="140"/>
        <v>2.0032</v>
      </c>
      <c r="AN485" s="10">
        <v>1.225</v>
      </c>
      <c r="AO485" s="20">
        <v>1</v>
      </c>
      <c r="AP485" s="22">
        <f t="shared" si="141"/>
        <v>29060.451061981</v>
      </c>
    </row>
    <row r="486" s="1" customFormat="1" customHeight="1" spans="6:42">
      <c r="F486" s="12">
        <v>35140</v>
      </c>
      <c r="G486" s="12">
        <v>0.0253</v>
      </c>
      <c r="H486" s="13">
        <v>1.35</v>
      </c>
      <c r="I486" s="14">
        <v>1</v>
      </c>
      <c r="J486" s="15">
        <f t="shared" si="134"/>
        <v>1200.2067</v>
      </c>
      <c r="K486" s="12">
        <v>1</v>
      </c>
      <c r="L486" s="12">
        <v>665</v>
      </c>
      <c r="M486" s="12">
        <v>1.83</v>
      </c>
      <c r="N486" s="19">
        <f t="shared" si="135"/>
        <v>4.32718574108818</v>
      </c>
      <c r="O486" s="20">
        <v>5936</v>
      </c>
      <c r="P486" s="12">
        <v>0.66</v>
      </c>
      <c r="Q486" s="12">
        <v>1.52</v>
      </c>
      <c r="R486" s="9">
        <f t="shared" si="136"/>
        <v>2.0032</v>
      </c>
      <c r="S486" s="10">
        <v>1.225</v>
      </c>
      <c r="T486" s="20">
        <v>1</v>
      </c>
      <c r="U486" s="22">
        <f t="shared" si="137"/>
        <v>27310.9451384552</v>
      </c>
      <c r="AA486" s="12">
        <v>35140</v>
      </c>
      <c r="AB486" s="12">
        <v>0.0253</v>
      </c>
      <c r="AC486" s="13">
        <v>1.35</v>
      </c>
      <c r="AD486" s="14">
        <v>1</v>
      </c>
      <c r="AE486" s="15">
        <f t="shared" si="138"/>
        <v>1200.2067</v>
      </c>
      <c r="AF486" s="12">
        <v>1</v>
      </c>
      <c r="AG486" s="12">
        <v>785</v>
      </c>
      <c r="AH486" s="12">
        <v>2.23</v>
      </c>
      <c r="AI486" s="19">
        <f t="shared" si="139"/>
        <v>4.92120287253142</v>
      </c>
      <c r="AJ486" s="20">
        <v>5936</v>
      </c>
      <c r="AK486" s="12">
        <v>0.66</v>
      </c>
      <c r="AL486" s="12">
        <v>1.52</v>
      </c>
      <c r="AM486" s="9">
        <f t="shared" si="140"/>
        <v>2.0032</v>
      </c>
      <c r="AN486" s="10">
        <v>1.225</v>
      </c>
      <c r="AO486" s="20">
        <v>1</v>
      </c>
      <c r="AP486" s="22">
        <f t="shared" si="141"/>
        <v>29060.451061981</v>
      </c>
    </row>
    <row r="487" s="1" customFormat="1" customHeight="1" spans="6:42">
      <c r="F487" s="12">
        <v>35140</v>
      </c>
      <c r="G487" s="12">
        <v>0.0253</v>
      </c>
      <c r="H487" s="13">
        <v>1.35</v>
      </c>
      <c r="I487" s="14">
        <v>1</v>
      </c>
      <c r="J487" s="15">
        <f t="shared" si="134"/>
        <v>1200.2067</v>
      </c>
      <c r="K487" s="12">
        <v>1</v>
      </c>
      <c r="L487" s="12">
        <v>665</v>
      </c>
      <c r="M487" s="12">
        <v>1.83</v>
      </c>
      <c r="N487" s="19">
        <f t="shared" si="135"/>
        <v>4.32718574108818</v>
      </c>
      <c r="O487" s="20">
        <v>5936</v>
      </c>
      <c r="P487" s="12">
        <v>0.66</v>
      </c>
      <c r="Q487" s="12">
        <v>1.52</v>
      </c>
      <c r="R487" s="9">
        <f t="shared" si="136"/>
        <v>2.0032</v>
      </c>
      <c r="S487" s="10">
        <v>1.225</v>
      </c>
      <c r="T487" s="20">
        <v>1</v>
      </c>
      <c r="U487" s="22">
        <f t="shared" si="137"/>
        <v>27310.9451384552</v>
      </c>
      <c r="AA487" s="12">
        <v>35140</v>
      </c>
      <c r="AB487" s="12">
        <v>0.0253</v>
      </c>
      <c r="AC487" s="13">
        <v>1.35</v>
      </c>
      <c r="AD487" s="14">
        <v>1</v>
      </c>
      <c r="AE487" s="15">
        <f t="shared" si="138"/>
        <v>1200.2067</v>
      </c>
      <c r="AF487" s="12">
        <v>1</v>
      </c>
      <c r="AG487" s="12">
        <v>785</v>
      </c>
      <c r="AH487" s="12">
        <v>2.23</v>
      </c>
      <c r="AI487" s="19">
        <f t="shared" si="139"/>
        <v>4.92120287253142</v>
      </c>
      <c r="AJ487" s="20">
        <v>5936</v>
      </c>
      <c r="AK487" s="12">
        <v>0.66</v>
      </c>
      <c r="AL487" s="12">
        <v>1.52</v>
      </c>
      <c r="AM487" s="9">
        <f t="shared" si="140"/>
        <v>2.0032</v>
      </c>
      <c r="AN487" s="10">
        <v>1.225</v>
      </c>
      <c r="AO487" s="20">
        <v>1</v>
      </c>
      <c r="AP487" s="22">
        <f t="shared" si="141"/>
        <v>29060.451061981</v>
      </c>
    </row>
    <row r="488" s="1" customFormat="1" customHeight="1" spans="6:42">
      <c r="F488" s="12">
        <v>35140</v>
      </c>
      <c r="G488" s="12">
        <v>0.0253</v>
      </c>
      <c r="H488" s="13">
        <v>1.35</v>
      </c>
      <c r="I488" s="14">
        <v>1</v>
      </c>
      <c r="J488" s="15">
        <f t="shared" si="134"/>
        <v>1200.2067</v>
      </c>
      <c r="K488" s="12">
        <v>1</v>
      </c>
      <c r="L488" s="12">
        <v>665</v>
      </c>
      <c r="M488" s="12">
        <v>1.83</v>
      </c>
      <c r="N488" s="19">
        <f t="shared" si="135"/>
        <v>4.32718574108818</v>
      </c>
      <c r="O488" s="20">
        <v>5936</v>
      </c>
      <c r="P488" s="12">
        <v>0.66</v>
      </c>
      <c r="Q488" s="12">
        <v>1.52</v>
      </c>
      <c r="R488" s="9">
        <f t="shared" si="136"/>
        <v>2.0032</v>
      </c>
      <c r="S488" s="10">
        <v>1.225</v>
      </c>
      <c r="T488" s="20">
        <v>1</v>
      </c>
      <c r="U488" s="22">
        <f t="shared" si="137"/>
        <v>27310.9451384552</v>
      </c>
      <c r="AA488" s="12">
        <v>35140</v>
      </c>
      <c r="AB488" s="12">
        <v>0.0253</v>
      </c>
      <c r="AC488" s="13">
        <v>1.35</v>
      </c>
      <c r="AD488" s="14">
        <v>1</v>
      </c>
      <c r="AE488" s="15">
        <f t="shared" si="138"/>
        <v>1200.2067</v>
      </c>
      <c r="AF488" s="12">
        <v>1</v>
      </c>
      <c r="AG488" s="12">
        <v>785</v>
      </c>
      <c r="AH488" s="12">
        <v>2.23</v>
      </c>
      <c r="AI488" s="19">
        <f t="shared" si="139"/>
        <v>4.92120287253142</v>
      </c>
      <c r="AJ488" s="20">
        <v>5936</v>
      </c>
      <c r="AK488" s="12">
        <v>0.66</v>
      </c>
      <c r="AL488" s="12">
        <v>1.52</v>
      </c>
      <c r="AM488" s="9">
        <f t="shared" si="140"/>
        <v>2.0032</v>
      </c>
      <c r="AN488" s="10">
        <v>1.225</v>
      </c>
      <c r="AO488" s="20">
        <v>1</v>
      </c>
      <c r="AP488" s="22">
        <f t="shared" si="141"/>
        <v>29060.451061981</v>
      </c>
    </row>
    <row r="489" s="1" customFormat="1" customHeight="1" spans="6:42">
      <c r="F489" s="12">
        <v>35140</v>
      </c>
      <c r="G489" s="12">
        <v>0.0253</v>
      </c>
      <c r="H489" s="13">
        <v>1.35</v>
      </c>
      <c r="I489" s="14">
        <v>1</v>
      </c>
      <c r="J489" s="15">
        <f t="shared" si="134"/>
        <v>1200.2067</v>
      </c>
      <c r="K489" s="12">
        <v>1</v>
      </c>
      <c r="L489" s="12">
        <v>665</v>
      </c>
      <c r="M489" s="12">
        <v>1.83</v>
      </c>
      <c r="N489" s="19">
        <f t="shared" si="135"/>
        <v>4.32718574108818</v>
      </c>
      <c r="O489" s="20">
        <v>5936</v>
      </c>
      <c r="P489" s="12">
        <v>0.66</v>
      </c>
      <c r="Q489" s="12">
        <v>1.52</v>
      </c>
      <c r="R489" s="9">
        <f t="shared" si="136"/>
        <v>2.0032</v>
      </c>
      <c r="S489" s="10">
        <v>1.225</v>
      </c>
      <c r="T489" s="20">
        <v>1</v>
      </c>
      <c r="U489" s="22">
        <f t="shared" si="137"/>
        <v>27310.9451384552</v>
      </c>
      <c r="AA489" s="12">
        <v>35140</v>
      </c>
      <c r="AB489" s="12">
        <v>0.0253</v>
      </c>
      <c r="AC489" s="13">
        <v>1.35</v>
      </c>
      <c r="AD489" s="14">
        <v>1</v>
      </c>
      <c r="AE489" s="15">
        <f t="shared" si="138"/>
        <v>1200.2067</v>
      </c>
      <c r="AF489" s="12">
        <v>1</v>
      </c>
      <c r="AG489" s="12">
        <v>785</v>
      </c>
      <c r="AH489" s="12">
        <v>2.23</v>
      </c>
      <c r="AI489" s="19">
        <f t="shared" si="139"/>
        <v>4.92120287253142</v>
      </c>
      <c r="AJ489" s="20">
        <v>5936</v>
      </c>
      <c r="AK489" s="12">
        <v>0.66</v>
      </c>
      <c r="AL489" s="12">
        <v>1.52</v>
      </c>
      <c r="AM489" s="9">
        <f t="shared" si="140"/>
        <v>2.0032</v>
      </c>
      <c r="AN489" s="10">
        <v>1.225</v>
      </c>
      <c r="AO489" s="20">
        <v>1</v>
      </c>
      <c r="AP489" s="22">
        <f t="shared" si="141"/>
        <v>29060.451061981</v>
      </c>
    </row>
    <row r="490" s="1" customFormat="1" customHeight="1" spans="6:42">
      <c r="F490" s="12">
        <v>35140</v>
      </c>
      <c r="G490" s="12">
        <v>0.0253</v>
      </c>
      <c r="H490" s="13">
        <v>1.35</v>
      </c>
      <c r="I490" s="14">
        <v>1</v>
      </c>
      <c r="J490" s="15">
        <f t="shared" si="134"/>
        <v>1200.2067</v>
      </c>
      <c r="K490" s="12">
        <v>1</v>
      </c>
      <c r="L490" s="12">
        <v>665</v>
      </c>
      <c r="M490" s="12">
        <v>1.83</v>
      </c>
      <c r="N490" s="19">
        <f t="shared" si="135"/>
        <v>4.32718574108818</v>
      </c>
      <c r="O490" s="20">
        <v>5936</v>
      </c>
      <c r="P490" s="12">
        <v>0.66</v>
      </c>
      <c r="Q490" s="12">
        <v>1.52</v>
      </c>
      <c r="R490" s="9">
        <f t="shared" si="136"/>
        <v>2.0032</v>
      </c>
      <c r="S490" s="10">
        <v>1.225</v>
      </c>
      <c r="T490" s="20">
        <v>1</v>
      </c>
      <c r="U490" s="22">
        <f t="shared" si="137"/>
        <v>27310.9451384552</v>
      </c>
      <c r="AA490" s="12">
        <v>35140</v>
      </c>
      <c r="AB490" s="12">
        <v>0.0253</v>
      </c>
      <c r="AC490" s="13">
        <v>1.35</v>
      </c>
      <c r="AD490" s="14">
        <v>1</v>
      </c>
      <c r="AE490" s="15">
        <f t="shared" si="138"/>
        <v>1200.2067</v>
      </c>
      <c r="AF490" s="12">
        <v>1</v>
      </c>
      <c r="AG490" s="12">
        <v>785</v>
      </c>
      <c r="AH490" s="12">
        <v>2.23</v>
      </c>
      <c r="AI490" s="19">
        <f t="shared" si="139"/>
        <v>4.92120287253142</v>
      </c>
      <c r="AJ490" s="20">
        <v>5936</v>
      </c>
      <c r="AK490" s="12">
        <v>0.66</v>
      </c>
      <c r="AL490" s="12">
        <v>1.52</v>
      </c>
      <c r="AM490" s="9">
        <f t="shared" si="140"/>
        <v>2.0032</v>
      </c>
      <c r="AN490" s="10">
        <v>1.225</v>
      </c>
      <c r="AO490" s="20">
        <v>1</v>
      </c>
      <c r="AP490" s="22">
        <f t="shared" si="141"/>
        <v>29060.451061981</v>
      </c>
    </row>
    <row r="491" s="1" customFormat="1" customHeight="1" spans="6:42">
      <c r="F491" s="12">
        <v>35140</v>
      </c>
      <c r="G491" s="12">
        <v>0.0253</v>
      </c>
      <c r="H491" s="13">
        <v>1.35</v>
      </c>
      <c r="I491" s="14">
        <v>1</v>
      </c>
      <c r="J491" s="15">
        <f t="shared" si="134"/>
        <v>1200.2067</v>
      </c>
      <c r="K491" s="12">
        <v>1</v>
      </c>
      <c r="L491" s="12">
        <v>665</v>
      </c>
      <c r="M491" s="12">
        <v>1.83</v>
      </c>
      <c r="N491" s="19">
        <f t="shared" si="135"/>
        <v>4.32718574108818</v>
      </c>
      <c r="O491" s="20">
        <v>5936</v>
      </c>
      <c r="P491" s="12">
        <v>0.66</v>
      </c>
      <c r="Q491" s="12">
        <v>1.52</v>
      </c>
      <c r="R491" s="9">
        <f t="shared" si="136"/>
        <v>2.0032</v>
      </c>
      <c r="S491" s="10">
        <v>1.225</v>
      </c>
      <c r="T491" s="20">
        <v>1</v>
      </c>
      <c r="U491" s="22">
        <f t="shared" si="137"/>
        <v>27310.9451384552</v>
      </c>
      <c r="AA491" s="12">
        <v>35140</v>
      </c>
      <c r="AB491" s="12">
        <v>0.0253</v>
      </c>
      <c r="AC491" s="13">
        <v>1.35</v>
      </c>
      <c r="AD491" s="14">
        <v>1</v>
      </c>
      <c r="AE491" s="15">
        <f t="shared" si="138"/>
        <v>1200.2067</v>
      </c>
      <c r="AF491" s="12">
        <v>1</v>
      </c>
      <c r="AG491" s="12">
        <v>785</v>
      </c>
      <c r="AH491" s="12">
        <v>2.23</v>
      </c>
      <c r="AI491" s="19">
        <f t="shared" si="139"/>
        <v>4.92120287253142</v>
      </c>
      <c r="AJ491" s="20">
        <v>5936</v>
      </c>
      <c r="AK491" s="12">
        <v>0.66</v>
      </c>
      <c r="AL491" s="12">
        <v>1.52</v>
      </c>
      <c r="AM491" s="9">
        <f t="shared" si="140"/>
        <v>2.0032</v>
      </c>
      <c r="AN491" s="10">
        <v>1.225</v>
      </c>
      <c r="AO491" s="20">
        <v>1</v>
      </c>
      <c r="AP491" s="22">
        <f t="shared" si="141"/>
        <v>29060.451061981</v>
      </c>
    </row>
    <row r="492" s="1" customFormat="1" customHeight="1" spans="6:42">
      <c r="F492" s="12">
        <v>35140</v>
      </c>
      <c r="G492" s="12">
        <v>0.0253</v>
      </c>
      <c r="H492" s="13">
        <v>1.35</v>
      </c>
      <c r="I492" s="14">
        <v>1</v>
      </c>
      <c r="J492" s="15">
        <f t="shared" si="134"/>
        <v>1200.2067</v>
      </c>
      <c r="K492" s="12">
        <v>1</v>
      </c>
      <c r="L492" s="12">
        <v>665</v>
      </c>
      <c r="M492" s="12">
        <v>1.83</v>
      </c>
      <c r="N492" s="19">
        <f t="shared" si="135"/>
        <v>4.32718574108818</v>
      </c>
      <c r="O492" s="20">
        <v>5936</v>
      </c>
      <c r="P492" s="12">
        <v>0.66</v>
      </c>
      <c r="Q492" s="12">
        <v>1.52</v>
      </c>
      <c r="R492" s="9">
        <f t="shared" si="136"/>
        <v>2.0032</v>
      </c>
      <c r="S492" s="10">
        <v>1.225</v>
      </c>
      <c r="T492" s="20">
        <v>1</v>
      </c>
      <c r="U492" s="22">
        <f t="shared" si="137"/>
        <v>27310.9451384552</v>
      </c>
      <c r="AA492" s="12">
        <v>35140</v>
      </c>
      <c r="AB492" s="12">
        <v>0.0253</v>
      </c>
      <c r="AC492" s="13">
        <v>1.35</v>
      </c>
      <c r="AD492" s="14">
        <v>1</v>
      </c>
      <c r="AE492" s="15">
        <f t="shared" si="138"/>
        <v>1200.2067</v>
      </c>
      <c r="AF492" s="12">
        <v>1</v>
      </c>
      <c r="AG492" s="12">
        <v>785</v>
      </c>
      <c r="AH492" s="12">
        <v>2.23</v>
      </c>
      <c r="AI492" s="19">
        <f t="shared" si="139"/>
        <v>4.92120287253142</v>
      </c>
      <c r="AJ492" s="20">
        <v>5936</v>
      </c>
      <c r="AK492" s="12">
        <v>0.66</v>
      </c>
      <c r="AL492" s="12">
        <v>1.52</v>
      </c>
      <c r="AM492" s="9">
        <f t="shared" si="140"/>
        <v>2.0032</v>
      </c>
      <c r="AN492" s="10">
        <v>1.225</v>
      </c>
      <c r="AO492" s="20">
        <v>1</v>
      </c>
      <c r="AP492" s="22">
        <f t="shared" si="141"/>
        <v>29060.451061981</v>
      </c>
    </row>
    <row r="493" s="1" customFormat="1" customHeight="1" spans="6:42">
      <c r="F493" s="12">
        <v>35140</v>
      </c>
      <c r="G493" s="12">
        <v>0.0253</v>
      </c>
      <c r="H493" s="13">
        <v>1.35</v>
      </c>
      <c r="I493" s="14">
        <v>1</v>
      </c>
      <c r="J493" s="15">
        <f t="shared" si="134"/>
        <v>1200.2067</v>
      </c>
      <c r="K493" s="12">
        <v>1</v>
      </c>
      <c r="L493" s="12">
        <v>665</v>
      </c>
      <c r="M493" s="12">
        <v>1.83</v>
      </c>
      <c r="N493" s="19">
        <f t="shared" si="135"/>
        <v>4.32718574108818</v>
      </c>
      <c r="O493" s="20">
        <v>5936</v>
      </c>
      <c r="P493" s="12">
        <v>0.66</v>
      </c>
      <c r="Q493" s="12">
        <v>1.52</v>
      </c>
      <c r="R493" s="9">
        <f t="shared" si="136"/>
        <v>2.0032</v>
      </c>
      <c r="S493" s="10">
        <v>1.225</v>
      </c>
      <c r="T493" s="20">
        <v>1</v>
      </c>
      <c r="U493" s="22">
        <f t="shared" si="137"/>
        <v>27310.9451384552</v>
      </c>
      <c r="AA493" s="12">
        <v>35140</v>
      </c>
      <c r="AB493" s="12">
        <v>0.0253</v>
      </c>
      <c r="AC493" s="13">
        <v>1.35</v>
      </c>
      <c r="AD493" s="14">
        <v>1</v>
      </c>
      <c r="AE493" s="15">
        <f t="shared" si="138"/>
        <v>1200.2067</v>
      </c>
      <c r="AF493" s="12">
        <v>1</v>
      </c>
      <c r="AG493" s="12">
        <v>785</v>
      </c>
      <c r="AH493" s="12">
        <v>2.23</v>
      </c>
      <c r="AI493" s="19">
        <f t="shared" si="139"/>
        <v>4.92120287253142</v>
      </c>
      <c r="AJ493" s="20">
        <v>5936</v>
      </c>
      <c r="AK493" s="12">
        <v>0.66</v>
      </c>
      <c r="AL493" s="12">
        <v>1.52</v>
      </c>
      <c r="AM493" s="9">
        <f t="shared" si="140"/>
        <v>2.0032</v>
      </c>
      <c r="AN493" s="10">
        <v>1.225</v>
      </c>
      <c r="AO493" s="20">
        <v>1</v>
      </c>
      <c r="AP493" s="22">
        <f t="shared" si="141"/>
        <v>29060.451061981</v>
      </c>
    </row>
    <row r="494" s="1" customFormat="1" customHeight="1" spans="6:42">
      <c r="F494" s="12">
        <v>35140</v>
      </c>
      <c r="G494" s="12">
        <v>0.0253</v>
      </c>
      <c r="H494" s="13">
        <v>1.35</v>
      </c>
      <c r="I494" s="14">
        <v>1</v>
      </c>
      <c r="J494" s="15">
        <f t="shared" si="134"/>
        <v>1200.2067</v>
      </c>
      <c r="K494" s="12">
        <v>1</v>
      </c>
      <c r="L494" s="12">
        <v>665</v>
      </c>
      <c r="M494" s="12">
        <v>1.83</v>
      </c>
      <c r="N494" s="19">
        <f t="shared" si="135"/>
        <v>4.32718574108818</v>
      </c>
      <c r="O494" s="20">
        <v>5936</v>
      </c>
      <c r="P494" s="12">
        <v>0.66</v>
      </c>
      <c r="Q494" s="12">
        <v>1.52</v>
      </c>
      <c r="R494" s="9">
        <f t="shared" si="136"/>
        <v>2.0032</v>
      </c>
      <c r="S494" s="10">
        <v>1.225</v>
      </c>
      <c r="T494" s="20">
        <v>1</v>
      </c>
      <c r="U494" s="22">
        <f t="shared" si="137"/>
        <v>27310.9451384552</v>
      </c>
      <c r="AA494" s="12">
        <v>35140</v>
      </c>
      <c r="AB494" s="12">
        <v>0.0253</v>
      </c>
      <c r="AC494" s="13">
        <v>1.35</v>
      </c>
      <c r="AD494" s="14">
        <v>1</v>
      </c>
      <c r="AE494" s="15">
        <f t="shared" si="138"/>
        <v>1200.2067</v>
      </c>
      <c r="AF494" s="12">
        <v>1</v>
      </c>
      <c r="AG494" s="12">
        <v>785</v>
      </c>
      <c r="AH494" s="12">
        <v>2.23</v>
      </c>
      <c r="AI494" s="19">
        <f t="shared" si="139"/>
        <v>4.92120287253142</v>
      </c>
      <c r="AJ494" s="20">
        <v>5936</v>
      </c>
      <c r="AK494" s="12">
        <v>0.66</v>
      </c>
      <c r="AL494" s="12">
        <v>1.52</v>
      </c>
      <c r="AM494" s="9">
        <f t="shared" si="140"/>
        <v>2.0032</v>
      </c>
      <c r="AN494" s="10">
        <v>1.225</v>
      </c>
      <c r="AO494" s="20">
        <v>1</v>
      </c>
      <c r="AP494" s="22">
        <f t="shared" si="141"/>
        <v>29060.451061981</v>
      </c>
    </row>
    <row r="495" s="1" customFormat="1" customHeight="1" spans="6:42">
      <c r="F495" s="12">
        <v>35140</v>
      </c>
      <c r="G495" s="12">
        <v>0.0253</v>
      </c>
      <c r="H495" s="13">
        <v>1.35</v>
      </c>
      <c r="I495" s="14">
        <v>1</v>
      </c>
      <c r="J495" s="15">
        <f t="shared" si="134"/>
        <v>1200.2067</v>
      </c>
      <c r="K495" s="12">
        <v>1</v>
      </c>
      <c r="L495" s="12">
        <v>665</v>
      </c>
      <c r="M495" s="12">
        <v>1.83</v>
      </c>
      <c r="N495" s="19">
        <f t="shared" si="135"/>
        <v>4.32718574108818</v>
      </c>
      <c r="O495" s="20">
        <v>5936</v>
      </c>
      <c r="P495" s="12">
        <v>0.66</v>
      </c>
      <c r="Q495" s="12">
        <v>1.52</v>
      </c>
      <c r="R495" s="9">
        <f t="shared" si="136"/>
        <v>2.0032</v>
      </c>
      <c r="S495" s="10">
        <v>1.225</v>
      </c>
      <c r="T495" s="20">
        <v>1</v>
      </c>
      <c r="U495" s="22">
        <f t="shared" si="137"/>
        <v>27310.9451384552</v>
      </c>
      <c r="AA495" s="12">
        <v>35140</v>
      </c>
      <c r="AB495" s="12">
        <v>0.0253</v>
      </c>
      <c r="AC495" s="13">
        <v>1.35</v>
      </c>
      <c r="AD495" s="14">
        <v>1</v>
      </c>
      <c r="AE495" s="15">
        <f t="shared" si="138"/>
        <v>1200.2067</v>
      </c>
      <c r="AF495" s="12">
        <v>1</v>
      </c>
      <c r="AG495" s="12">
        <v>785</v>
      </c>
      <c r="AH495" s="12">
        <v>2.23</v>
      </c>
      <c r="AI495" s="19">
        <f t="shared" si="139"/>
        <v>4.92120287253142</v>
      </c>
      <c r="AJ495" s="20">
        <v>5936</v>
      </c>
      <c r="AK495" s="12">
        <v>0.66</v>
      </c>
      <c r="AL495" s="12">
        <v>1.52</v>
      </c>
      <c r="AM495" s="9">
        <f t="shared" si="140"/>
        <v>2.0032</v>
      </c>
      <c r="AN495" s="10">
        <v>1.225</v>
      </c>
      <c r="AO495" s="20">
        <v>1</v>
      </c>
      <c r="AP495" s="22">
        <f t="shared" si="141"/>
        <v>29060.451061981</v>
      </c>
    </row>
    <row r="496" s="1" customFormat="1" customHeight="1" spans="6:42">
      <c r="F496" s="12">
        <v>35140</v>
      </c>
      <c r="G496" s="12">
        <v>0</v>
      </c>
      <c r="H496" s="13">
        <v>1.35</v>
      </c>
      <c r="I496" s="14">
        <v>1</v>
      </c>
      <c r="J496" s="15">
        <f t="shared" si="134"/>
        <v>0</v>
      </c>
      <c r="K496" s="12">
        <v>1</v>
      </c>
      <c r="L496" s="12">
        <v>665</v>
      </c>
      <c r="M496" s="12">
        <v>1.83</v>
      </c>
      <c r="N496" s="19">
        <f t="shared" si="135"/>
        <v>4.32718574108818</v>
      </c>
      <c r="O496" s="20">
        <v>0</v>
      </c>
      <c r="P496" s="12">
        <v>0.66</v>
      </c>
      <c r="Q496" s="12">
        <v>1.52</v>
      </c>
      <c r="R496" s="9">
        <f t="shared" si="136"/>
        <v>2.0032</v>
      </c>
      <c r="S496" s="10">
        <v>1.225</v>
      </c>
      <c r="T496" s="20">
        <v>1</v>
      </c>
      <c r="U496" s="22">
        <f t="shared" si="137"/>
        <v>0</v>
      </c>
      <c r="AA496" s="12">
        <v>35140</v>
      </c>
      <c r="AB496" s="12">
        <v>0</v>
      </c>
      <c r="AC496" s="13">
        <v>1.35</v>
      </c>
      <c r="AD496" s="14">
        <v>1</v>
      </c>
      <c r="AE496" s="15">
        <f t="shared" si="138"/>
        <v>0</v>
      </c>
      <c r="AF496" s="12">
        <v>1</v>
      </c>
      <c r="AG496" s="12">
        <v>785</v>
      </c>
      <c r="AH496" s="12">
        <v>2.23</v>
      </c>
      <c r="AI496" s="19">
        <f t="shared" si="139"/>
        <v>4.92120287253142</v>
      </c>
      <c r="AJ496" s="20">
        <v>0</v>
      </c>
      <c r="AK496" s="12">
        <v>0.66</v>
      </c>
      <c r="AL496" s="12">
        <v>1.52</v>
      </c>
      <c r="AM496" s="9">
        <f t="shared" si="140"/>
        <v>2.0032</v>
      </c>
      <c r="AN496" s="10">
        <v>1.225</v>
      </c>
      <c r="AO496" s="20">
        <v>1</v>
      </c>
      <c r="AP496" s="22">
        <f t="shared" si="141"/>
        <v>0</v>
      </c>
    </row>
    <row r="497" s="1" customFormat="1" customHeight="1" spans="6:42">
      <c r="F497" s="12">
        <v>35140</v>
      </c>
      <c r="G497" s="12">
        <v>0</v>
      </c>
      <c r="H497" s="13">
        <v>1.35</v>
      </c>
      <c r="I497" s="14">
        <v>1</v>
      </c>
      <c r="J497" s="15">
        <f t="shared" si="134"/>
        <v>0</v>
      </c>
      <c r="K497" s="12">
        <v>1</v>
      </c>
      <c r="L497" s="12">
        <v>665</v>
      </c>
      <c r="M497" s="12">
        <v>1.83</v>
      </c>
      <c r="N497" s="19">
        <f t="shared" si="135"/>
        <v>4.32718574108818</v>
      </c>
      <c r="O497" s="20">
        <v>0</v>
      </c>
      <c r="P497" s="12">
        <v>0.66</v>
      </c>
      <c r="Q497" s="12">
        <v>1.52</v>
      </c>
      <c r="R497" s="9">
        <f t="shared" si="136"/>
        <v>2.0032</v>
      </c>
      <c r="S497" s="10">
        <v>1.225</v>
      </c>
      <c r="T497" s="20">
        <v>1</v>
      </c>
      <c r="U497" s="22">
        <f t="shared" si="137"/>
        <v>0</v>
      </c>
      <c r="AA497" s="12">
        <v>35140</v>
      </c>
      <c r="AB497" s="12">
        <v>0</v>
      </c>
      <c r="AC497" s="13">
        <v>1.35</v>
      </c>
      <c r="AD497" s="14">
        <v>1</v>
      </c>
      <c r="AE497" s="15">
        <f t="shared" si="138"/>
        <v>0</v>
      </c>
      <c r="AF497" s="12">
        <v>1</v>
      </c>
      <c r="AG497" s="12">
        <v>785</v>
      </c>
      <c r="AH497" s="12">
        <v>2.23</v>
      </c>
      <c r="AI497" s="19">
        <f t="shared" si="139"/>
        <v>4.92120287253142</v>
      </c>
      <c r="AJ497" s="20">
        <v>0</v>
      </c>
      <c r="AK497" s="12">
        <v>0.66</v>
      </c>
      <c r="AL497" s="12">
        <v>1.52</v>
      </c>
      <c r="AM497" s="9">
        <f t="shared" si="140"/>
        <v>2.0032</v>
      </c>
      <c r="AN497" s="10">
        <v>1.225</v>
      </c>
      <c r="AO497" s="20">
        <v>1</v>
      </c>
      <c r="AP497" s="22">
        <f t="shared" si="141"/>
        <v>0</v>
      </c>
    </row>
    <row r="498" s="1" customFormat="1" customHeight="1" spans="6:42">
      <c r="F498" s="12">
        <v>35140</v>
      </c>
      <c r="G498" s="12">
        <v>0</v>
      </c>
      <c r="H498" s="13">
        <v>1.35</v>
      </c>
      <c r="I498" s="14">
        <v>1</v>
      </c>
      <c r="J498" s="15">
        <f t="shared" si="134"/>
        <v>0</v>
      </c>
      <c r="K498" s="12">
        <v>1</v>
      </c>
      <c r="L498" s="12">
        <v>665</v>
      </c>
      <c r="M498" s="12">
        <v>1.83</v>
      </c>
      <c r="N498" s="19">
        <f t="shared" si="135"/>
        <v>4.32718574108818</v>
      </c>
      <c r="O498" s="20">
        <v>0</v>
      </c>
      <c r="P498" s="12">
        <v>0.66</v>
      </c>
      <c r="Q498" s="12">
        <v>1.52</v>
      </c>
      <c r="R498" s="9">
        <f t="shared" si="136"/>
        <v>2.0032</v>
      </c>
      <c r="S498" s="10">
        <v>1.225</v>
      </c>
      <c r="T498" s="20">
        <v>1</v>
      </c>
      <c r="U498" s="22">
        <f t="shared" si="137"/>
        <v>0</v>
      </c>
      <c r="AA498" s="12">
        <v>35140</v>
      </c>
      <c r="AB498" s="12">
        <v>0</v>
      </c>
      <c r="AC498" s="13">
        <v>1.35</v>
      </c>
      <c r="AD498" s="14">
        <v>1</v>
      </c>
      <c r="AE498" s="15">
        <f t="shared" si="138"/>
        <v>0</v>
      </c>
      <c r="AF498" s="12">
        <v>1</v>
      </c>
      <c r="AG498" s="12">
        <v>785</v>
      </c>
      <c r="AH498" s="12">
        <v>2.23</v>
      </c>
      <c r="AI498" s="19">
        <f t="shared" si="139"/>
        <v>4.92120287253142</v>
      </c>
      <c r="AJ498" s="20">
        <v>0</v>
      </c>
      <c r="AK498" s="12">
        <v>0.66</v>
      </c>
      <c r="AL498" s="12">
        <v>1.52</v>
      </c>
      <c r="AM498" s="9">
        <f t="shared" si="140"/>
        <v>2.0032</v>
      </c>
      <c r="AN498" s="10">
        <v>1.225</v>
      </c>
      <c r="AO498" s="20">
        <v>1</v>
      </c>
      <c r="AP498" s="22">
        <f t="shared" si="141"/>
        <v>0</v>
      </c>
    </row>
    <row r="499" s="1" customFormat="1" customHeight="1" spans="6:42">
      <c r="F499" s="12">
        <v>35140</v>
      </c>
      <c r="G499" s="12">
        <v>0</v>
      </c>
      <c r="H499" s="13">
        <v>1.35</v>
      </c>
      <c r="I499" s="14">
        <v>1</v>
      </c>
      <c r="J499" s="15">
        <f t="shared" si="134"/>
        <v>0</v>
      </c>
      <c r="K499" s="12">
        <v>1</v>
      </c>
      <c r="L499" s="12">
        <v>665</v>
      </c>
      <c r="M499" s="12">
        <v>1.83</v>
      </c>
      <c r="N499" s="19">
        <f t="shared" si="135"/>
        <v>4.32718574108818</v>
      </c>
      <c r="O499" s="20">
        <v>0</v>
      </c>
      <c r="P499" s="12">
        <v>0.66</v>
      </c>
      <c r="Q499" s="12">
        <v>1.52</v>
      </c>
      <c r="R499" s="9">
        <f t="shared" si="136"/>
        <v>2.0032</v>
      </c>
      <c r="S499" s="10">
        <v>1.225</v>
      </c>
      <c r="T499" s="20">
        <v>1</v>
      </c>
      <c r="U499" s="22">
        <f t="shared" si="137"/>
        <v>0</v>
      </c>
      <c r="AA499" s="12">
        <v>35140</v>
      </c>
      <c r="AB499" s="12">
        <v>0</v>
      </c>
      <c r="AC499" s="13">
        <v>1.35</v>
      </c>
      <c r="AD499" s="14">
        <v>1</v>
      </c>
      <c r="AE499" s="15">
        <f t="shared" si="138"/>
        <v>0</v>
      </c>
      <c r="AF499" s="12">
        <v>1</v>
      </c>
      <c r="AG499" s="12">
        <v>785</v>
      </c>
      <c r="AH499" s="12">
        <v>2.23</v>
      </c>
      <c r="AI499" s="19">
        <f t="shared" si="139"/>
        <v>4.92120287253142</v>
      </c>
      <c r="AJ499" s="20">
        <v>0</v>
      </c>
      <c r="AK499" s="12">
        <v>0.66</v>
      </c>
      <c r="AL499" s="12">
        <v>1.52</v>
      </c>
      <c r="AM499" s="9">
        <f t="shared" si="140"/>
        <v>2.0032</v>
      </c>
      <c r="AN499" s="10">
        <v>1.225</v>
      </c>
      <c r="AO499" s="20">
        <v>1</v>
      </c>
      <c r="AP499" s="22">
        <f t="shared" si="141"/>
        <v>0</v>
      </c>
    </row>
    <row r="500" s="1" customFormat="1" customHeight="1" spans="6:42">
      <c r="F500" s="12">
        <v>35140</v>
      </c>
      <c r="G500" s="12">
        <v>0</v>
      </c>
      <c r="H500" s="13">
        <v>1.35</v>
      </c>
      <c r="I500" s="14">
        <v>1</v>
      </c>
      <c r="J500" s="15">
        <f t="shared" si="134"/>
        <v>0</v>
      </c>
      <c r="K500" s="12">
        <v>1</v>
      </c>
      <c r="L500" s="12">
        <v>665</v>
      </c>
      <c r="M500" s="12">
        <v>1.83</v>
      </c>
      <c r="N500" s="19">
        <f t="shared" si="135"/>
        <v>4.32718574108818</v>
      </c>
      <c r="O500" s="20">
        <v>0</v>
      </c>
      <c r="P500" s="12">
        <v>0.66</v>
      </c>
      <c r="Q500" s="12">
        <v>1.52</v>
      </c>
      <c r="R500" s="9">
        <f t="shared" si="136"/>
        <v>2.0032</v>
      </c>
      <c r="S500" s="10">
        <v>1.225</v>
      </c>
      <c r="T500" s="20">
        <v>1</v>
      </c>
      <c r="U500" s="22">
        <f t="shared" si="137"/>
        <v>0</v>
      </c>
      <c r="AA500" s="12">
        <v>35140</v>
      </c>
      <c r="AB500" s="12">
        <v>0</v>
      </c>
      <c r="AC500" s="13">
        <v>1.35</v>
      </c>
      <c r="AD500" s="14">
        <v>1</v>
      </c>
      <c r="AE500" s="15">
        <f t="shared" si="138"/>
        <v>0</v>
      </c>
      <c r="AF500" s="12">
        <v>1</v>
      </c>
      <c r="AG500" s="12">
        <v>785</v>
      </c>
      <c r="AH500" s="12">
        <v>2.23</v>
      </c>
      <c r="AI500" s="19">
        <f t="shared" si="139"/>
        <v>4.92120287253142</v>
      </c>
      <c r="AJ500" s="20">
        <v>0</v>
      </c>
      <c r="AK500" s="12">
        <v>0.66</v>
      </c>
      <c r="AL500" s="12">
        <v>1.52</v>
      </c>
      <c r="AM500" s="9">
        <f t="shared" si="140"/>
        <v>2.0032</v>
      </c>
      <c r="AN500" s="10">
        <v>1.225</v>
      </c>
      <c r="AO500" s="20">
        <v>1</v>
      </c>
      <c r="AP500" s="22">
        <f t="shared" si="141"/>
        <v>0</v>
      </c>
    </row>
    <row r="501" s="1" customFormat="1" customHeight="1" spans="6:42">
      <c r="F501" s="12">
        <v>35140</v>
      </c>
      <c r="G501" s="12">
        <v>0</v>
      </c>
      <c r="H501" s="13">
        <v>1.35</v>
      </c>
      <c r="I501" s="14">
        <v>1</v>
      </c>
      <c r="J501" s="15">
        <f t="shared" si="134"/>
        <v>0</v>
      </c>
      <c r="K501" s="12">
        <v>1</v>
      </c>
      <c r="L501" s="12">
        <v>665</v>
      </c>
      <c r="M501" s="12">
        <v>1.83</v>
      </c>
      <c r="N501" s="19">
        <f t="shared" si="135"/>
        <v>4.32718574108818</v>
      </c>
      <c r="O501" s="20">
        <v>0</v>
      </c>
      <c r="P501" s="12">
        <v>0.66</v>
      </c>
      <c r="Q501" s="12">
        <v>1.52</v>
      </c>
      <c r="R501" s="9">
        <f t="shared" si="136"/>
        <v>2.0032</v>
      </c>
      <c r="S501" s="10">
        <v>1.225</v>
      </c>
      <c r="T501" s="20">
        <v>1</v>
      </c>
      <c r="U501" s="22">
        <f t="shared" si="137"/>
        <v>0</v>
      </c>
      <c r="AA501" s="12">
        <v>35140</v>
      </c>
      <c r="AB501" s="12">
        <v>0</v>
      </c>
      <c r="AC501" s="13">
        <v>1.35</v>
      </c>
      <c r="AD501" s="14">
        <v>1</v>
      </c>
      <c r="AE501" s="15">
        <f t="shared" si="138"/>
        <v>0</v>
      </c>
      <c r="AF501" s="12">
        <v>1</v>
      </c>
      <c r="AG501" s="12">
        <v>785</v>
      </c>
      <c r="AH501" s="12">
        <v>2.23</v>
      </c>
      <c r="AI501" s="19">
        <f t="shared" si="139"/>
        <v>4.92120287253142</v>
      </c>
      <c r="AJ501" s="20">
        <v>0</v>
      </c>
      <c r="AK501" s="12">
        <v>0.66</v>
      </c>
      <c r="AL501" s="12">
        <v>1.52</v>
      </c>
      <c r="AM501" s="9">
        <f t="shared" si="140"/>
        <v>2.0032</v>
      </c>
      <c r="AN501" s="10">
        <v>1.225</v>
      </c>
      <c r="AO501" s="20">
        <v>1</v>
      </c>
      <c r="AP501" s="22">
        <f t="shared" si="141"/>
        <v>0</v>
      </c>
    </row>
    <row r="502" s="1" customFormat="1" customHeight="1" spans="6:42">
      <c r="F502" s="12">
        <v>35140</v>
      </c>
      <c r="G502" s="12">
        <v>0</v>
      </c>
      <c r="H502" s="13">
        <v>1.35</v>
      </c>
      <c r="I502" s="14">
        <v>1</v>
      </c>
      <c r="J502" s="15">
        <f t="shared" si="134"/>
        <v>0</v>
      </c>
      <c r="K502" s="12">
        <v>1</v>
      </c>
      <c r="L502" s="12">
        <v>665</v>
      </c>
      <c r="M502" s="12">
        <v>1.83</v>
      </c>
      <c r="N502" s="19">
        <f t="shared" si="135"/>
        <v>4.32718574108818</v>
      </c>
      <c r="O502" s="20">
        <v>0</v>
      </c>
      <c r="P502" s="12">
        <v>0.66</v>
      </c>
      <c r="Q502" s="12">
        <v>1.52</v>
      </c>
      <c r="R502" s="9">
        <f t="shared" si="136"/>
        <v>2.0032</v>
      </c>
      <c r="S502" s="10">
        <v>1.225</v>
      </c>
      <c r="T502" s="20">
        <v>1</v>
      </c>
      <c r="U502" s="22">
        <f t="shared" si="137"/>
        <v>0</v>
      </c>
      <c r="AA502" s="12">
        <v>35140</v>
      </c>
      <c r="AB502" s="12">
        <v>0</v>
      </c>
      <c r="AC502" s="13">
        <v>1.35</v>
      </c>
      <c r="AD502" s="14">
        <v>1</v>
      </c>
      <c r="AE502" s="15">
        <f t="shared" si="138"/>
        <v>0</v>
      </c>
      <c r="AF502" s="12">
        <v>1</v>
      </c>
      <c r="AG502" s="12">
        <v>785</v>
      </c>
      <c r="AH502" s="12">
        <v>2.23</v>
      </c>
      <c r="AI502" s="19">
        <f t="shared" si="139"/>
        <v>4.92120287253142</v>
      </c>
      <c r="AJ502" s="20">
        <v>0</v>
      </c>
      <c r="AK502" s="12">
        <v>0.66</v>
      </c>
      <c r="AL502" s="12">
        <v>1.52</v>
      </c>
      <c r="AM502" s="9">
        <f t="shared" si="140"/>
        <v>2.0032</v>
      </c>
      <c r="AN502" s="10">
        <v>1.225</v>
      </c>
      <c r="AO502" s="20">
        <v>1</v>
      </c>
      <c r="AP502" s="22">
        <f t="shared" si="141"/>
        <v>0</v>
      </c>
    </row>
    <row r="503" s="1" customFormat="1" customHeight="1" spans="6:42">
      <c r="F503" s="12">
        <v>35140</v>
      </c>
      <c r="G503" s="12">
        <v>0</v>
      </c>
      <c r="H503" s="13">
        <v>1.35</v>
      </c>
      <c r="I503" s="14">
        <v>1</v>
      </c>
      <c r="J503" s="15">
        <f t="shared" si="134"/>
        <v>0</v>
      </c>
      <c r="K503" s="12">
        <v>1</v>
      </c>
      <c r="L503" s="12">
        <v>665</v>
      </c>
      <c r="M503" s="12">
        <v>1.83</v>
      </c>
      <c r="N503" s="19">
        <f t="shared" si="135"/>
        <v>4.32718574108818</v>
      </c>
      <c r="O503" s="20">
        <v>0</v>
      </c>
      <c r="P503" s="12">
        <v>0.66</v>
      </c>
      <c r="Q503" s="12">
        <v>1.52</v>
      </c>
      <c r="R503" s="9">
        <f t="shared" si="136"/>
        <v>2.0032</v>
      </c>
      <c r="S503" s="10">
        <v>1.225</v>
      </c>
      <c r="T503" s="20">
        <v>1</v>
      </c>
      <c r="U503" s="22">
        <f t="shared" si="137"/>
        <v>0</v>
      </c>
      <c r="AA503" s="12">
        <v>35140</v>
      </c>
      <c r="AB503" s="12">
        <v>0</v>
      </c>
      <c r="AC503" s="13">
        <v>1.35</v>
      </c>
      <c r="AD503" s="14">
        <v>1</v>
      </c>
      <c r="AE503" s="15">
        <f t="shared" si="138"/>
        <v>0</v>
      </c>
      <c r="AF503" s="12">
        <v>1</v>
      </c>
      <c r="AG503" s="12">
        <v>785</v>
      </c>
      <c r="AH503" s="12">
        <v>2.23</v>
      </c>
      <c r="AI503" s="19">
        <f t="shared" si="139"/>
        <v>4.92120287253142</v>
      </c>
      <c r="AJ503" s="20">
        <v>0</v>
      </c>
      <c r="AK503" s="12">
        <v>0.66</v>
      </c>
      <c r="AL503" s="12">
        <v>1.52</v>
      </c>
      <c r="AM503" s="9">
        <f t="shared" si="140"/>
        <v>2.0032</v>
      </c>
      <c r="AN503" s="10">
        <v>1.225</v>
      </c>
      <c r="AO503" s="20">
        <v>1</v>
      </c>
      <c r="AP503" s="22">
        <f t="shared" si="141"/>
        <v>0</v>
      </c>
    </row>
    <row r="504" s="1" customFormat="1" customHeight="1" spans="6:42">
      <c r="F504" s="12">
        <v>35140</v>
      </c>
      <c r="G504" s="12">
        <v>0</v>
      </c>
      <c r="H504" s="13">
        <v>1.35</v>
      </c>
      <c r="I504" s="14">
        <v>1</v>
      </c>
      <c r="J504" s="15">
        <f t="shared" si="134"/>
        <v>0</v>
      </c>
      <c r="K504" s="12">
        <v>1</v>
      </c>
      <c r="L504" s="12">
        <v>665</v>
      </c>
      <c r="M504" s="12">
        <v>1.83</v>
      </c>
      <c r="N504" s="19">
        <f t="shared" si="135"/>
        <v>4.32718574108818</v>
      </c>
      <c r="O504" s="20">
        <v>0</v>
      </c>
      <c r="P504" s="12">
        <v>0.66</v>
      </c>
      <c r="Q504" s="12">
        <v>1.52</v>
      </c>
      <c r="R504" s="9">
        <f t="shared" si="136"/>
        <v>2.0032</v>
      </c>
      <c r="S504" s="10">
        <v>1.225</v>
      </c>
      <c r="T504" s="20">
        <v>1</v>
      </c>
      <c r="U504" s="22">
        <f t="shared" si="137"/>
        <v>0</v>
      </c>
      <c r="AA504" s="12">
        <v>35140</v>
      </c>
      <c r="AB504" s="12">
        <v>0</v>
      </c>
      <c r="AC504" s="13">
        <v>1.35</v>
      </c>
      <c r="AD504" s="14">
        <v>1</v>
      </c>
      <c r="AE504" s="15">
        <f t="shared" si="138"/>
        <v>0</v>
      </c>
      <c r="AF504" s="12">
        <v>1</v>
      </c>
      <c r="AG504" s="12">
        <v>785</v>
      </c>
      <c r="AH504" s="12">
        <v>2.23</v>
      </c>
      <c r="AI504" s="19">
        <f t="shared" si="139"/>
        <v>4.92120287253142</v>
      </c>
      <c r="AJ504" s="20">
        <v>0</v>
      </c>
      <c r="AK504" s="12">
        <v>0.66</v>
      </c>
      <c r="AL504" s="12">
        <v>1.52</v>
      </c>
      <c r="AM504" s="9">
        <f t="shared" si="140"/>
        <v>2.0032</v>
      </c>
      <c r="AN504" s="10">
        <v>1.225</v>
      </c>
      <c r="AO504" s="20">
        <v>1</v>
      </c>
      <c r="AP504" s="22">
        <f t="shared" si="141"/>
        <v>0</v>
      </c>
    </row>
    <row r="505" s="1" customFormat="1" customHeight="1" spans="6:42">
      <c r="F505" s="12">
        <v>35140</v>
      </c>
      <c r="G505" s="12">
        <v>0</v>
      </c>
      <c r="H505" s="13">
        <v>1.35</v>
      </c>
      <c r="I505" s="14">
        <v>1</v>
      </c>
      <c r="J505" s="15">
        <f t="shared" si="134"/>
        <v>0</v>
      </c>
      <c r="K505" s="12">
        <v>1</v>
      </c>
      <c r="L505" s="12">
        <v>665</v>
      </c>
      <c r="M505" s="12">
        <v>1.83</v>
      </c>
      <c r="N505" s="19">
        <f t="shared" si="135"/>
        <v>4.32718574108818</v>
      </c>
      <c r="O505" s="20">
        <v>0</v>
      </c>
      <c r="P505" s="12">
        <v>0.66</v>
      </c>
      <c r="Q505" s="12">
        <v>1.52</v>
      </c>
      <c r="R505" s="9">
        <f t="shared" si="136"/>
        <v>2.0032</v>
      </c>
      <c r="S505" s="10">
        <v>1.225</v>
      </c>
      <c r="T505" s="20">
        <v>1</v>
      </c>
      <c r="U505" s="22">
        <f t="shared" si="137"/>
        <v>0</v>
      </c>
      <c r="AA505" s="12">
        <v>35140</v>
      </c>
      <c r="AB505" s="12">
        <v>0</v>
      </c>
      <c r="AC505" s="13">
        <v>1.35</v>
      </c>
      <c r="AD505" s="14">
        <v>1</v>
      </c>
      <c r="AE505" s="15">
        <f t="shared" si="138"/>
        <v>0</v>
      </c>
      <c r="AF505" s="12">
        <v>1</v>
      </c>
      <c r="AG505" s="12">
        <v>785</v>
      </c>
      <c r="AH505" s="12">
        <v>2.23</v>
      </c>
      <c r="AI505" s="19">
        <f t="shared" si="139"/>
        <v>4.92120287253142</v>
      </c>
      <c r="AJ505" s="20">
        <v>0</v>
      </c>
      <c r="AK505" s="12">
        <v>0.66</v>
      </c>
      <c r="AL505" s="12">
        <v>1.52</v>
      </c>
      <c r="AM505" s="9">
        <f t="shared" si="140"/>
        <v>2.0032</v>
      </c>
      <c r="AN505" s="10">
        <v>1.225</v>
      </c>
      <c r="AO505" s="20">
        <v>1</v>
      </c>
      <c r="AP505" s="22">
        <f t="shared" si="141"/>
        <v>0</v>
      </c>
    </row>
    <row r="506" s="1" customFormat="1" customHeight="1" spans="6:42">
      <c r="F506" s="28" t="s">
        <v>28</v>
      </c>
      <c r="G506" s="29"/>
      <c r="H506" s="29"/>
      <c r="I506" s="29"/>
      <c r="J506" s="29"/>
      <c r="K506" s="29"/>
      <c r="L506" s="29"/>
      <c r="M506" s="29"/>
      <c r="N506" s="30">
        <f>SUM(U481:U505)</f>
        <v>409664.177076829</v>
      </c>
      <c r="O506" s="30"/>
      <c r="P506" s="30"/>
      <c r="Q506" s="30"/>
      <c r="R506" s="30"/>
      <c r="S506" s="30"/>
      <c r="T506" s="30"/>
      <c r="U506" s="30"/>
      <c r="AA506" s="28" t="s">
        <v>28</v>
      </c>
      <c r="AB506" s="29"/>
      <c r="AC506" s="29"/>
      <c r="AD506" s="29"/>
      <c r="AE506" s="29"/>
      <c r="AF506" s="29"/>
      <c r="AG506" s="29"/>
      <c r="AH506" s="29"/>
      <c r="AI506" s="30">
        <f>SUM(AP481:AP505)</f>
        <v>435906.765929715</v>
      </c>
      <c r="AJ506" s="30"/>
      <c r="AK506" s="30"/>
      <c r="AL506" s="30"/>
      <c r="AM506" s="30"/>
      <c r="AN506" s="30"/>
      <c r="AO506" s="30"/>
      <c r="AP506" s="30"/>
    </row>
    <row r="507" s="1" customFormat="1" customHeight="1" spans="6:42">
      <c r="F507" s="29"/>
      <c r="G507" s="29"/>
      <c r="H507" s="29"/>
      <c r="I507" s="29"/>
      <c r="J507" s="29"/>
      <c r="K507" s="29"/>
      <c r="L507" s="29"/>
      <c r="M507" s="29"/>
      <c r="N507" s="30"/>
      <c r="O507" s="30"/>
      <c r="P507" s="30"/>
      <c r="Q507" s="30"/>
      <c r="R507" s="30"/>
      <c r="S507" s="30"/>
      <c r="T507" s="30"/>
      <c r="U507" s="30"/>
      <c r="AA507" s="29"/>
      <c r="AB507" s="29"/>
      <c r="AC507" s="29"/>
      <c r="AD507" s="29"/>
      <c r="AE507" s="29"/>
      <c r="AF507" s="29"/>
      <c r="AG507" s="29"/>
      <c r="AH507" s="29"/>
      <c r="AI507" s="30"/>
      <c r="AJ507" s="30"/>
      <c r="AK507" s="30"/>
      <c r="AL507" s="30"/>
      <c r="AM507" s="30"/>
      <c r="AN507" s="30"/>
      <c r="AO507" s="30"/>
      <c r="AP507" s="30"/>
    </row>
    <row r="508" s="1" customFormat="1" customHeight="1" spans="6:42"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</row>
    <row r="509" s="1" customFormat="1" customHeight="1" spans="6:42">
      <c r="F509" s="15" t="s">
        <v>3</v>
      </c>
      <c r="G509" s="15"/>
      <c r="H509" s="15"/>
      <c r="I509" s="15"/>
      <c r="J509" s="15"/>
      <c r="K509" s="9" t="s">
        <v>30</v>
      </c>
      <c r="L509" s="9"/>
      <c r="M509" s="9"/>
      <c r="N509" s="9"/>
      <c r="O509" s="10" t="s">
        <v>31</v>
      </c>
      <c r="P509" s="10"/>
      <c r="Q509" s="31" t="s">
        <v>9</v>
      </c>
      <c r="R509"/>
      <c r="S509"/>
      <c r="T509"/>
      <c r="U509"/>
      <c r="AA509" s="15" t="s">
        <v>3</v>
      </c>
      <c r="AB509" s="15"/>
      <c r="AC509" s="15"/>
      <c r="AD509" s="15"/>
      <c r="AE509" s="15"/>
      <c r="AF509" s="9" t="s">
        <v>30</v>
      </c>
      <c r="AG509" s="9"/>
      <c r="AH509" s="9"/>
      <c r="AI509" s="9"/>
      <c r="AJ509" s="10" t="s">
        <v>31</v>
      </c>
      <c r="AK509" s="10"/>
      <c r="AL509" s="31" t="s">
        <v>9</v>
      </c>
      <c r="AM509"/>
      <c r="AN509"/>
      <c r="AO509"/>
      <c r="AP509"/>
    </row>
    <row r="510" s="1" customFormat="1" customHeight="1" spans="6:42">
      <c r="F510" s="12" t="s">
        <v>32</v>
      </c>
      <c r="G510" s="12" t="s">
        <v>15</v>
      </c>
      <c r="H510" s="32" t="s">
        <v>33</v>
      </c>
      <c r="I510" s="33" t="s">
        <v>34</v>
      </c>
      <c r="J510" s="15" t="s">
        <v>3</v>
      </c>
      <c r="K510" s="12" t="s">
        <v>35</v>
      </c>
      <c r="L510" s="12" t="s">
        <v>22</v>
      </c>
      <c r="M510" s="12" t="s">
        <v>23</v>
      </c>
      <c r="N510" s="9" t="s">
        <v>36</v>
      </c>
      <c r="O510" s="12" t="s">
        <v>25</v>
      </c>
      <c r="P510" s="12" t="s">
        <v>37</v>
      </c>
      <c r="Q510" s="31"/>
      <c r="R510"/>
      <c r="S510"/>
      <c r="T510"/>
      <c r="U510"/>
      <c r="AA510" s="12" t="s">
        <v>32</v>
      </c>
      <c r="AB510" s="12" t="s">
        <v>15</v>
      </c>
      <c r="AC510" s="32" t="s">
        <v>33</v>
      </c>
      <c r="AD510" s="33" t="s">
        <v>34</v>
      </c>
      <c r="AE510" s="15" t="s">
        <v>3</v>
      </c>
      <c r="AF510" s="12" t="s">
        <v>35</v>
      </c>
      <c r="AG510" s="12" t="s">
        <v>22</v>
      </c>
      <c r="AH510" s="12" t="s">
        <v>23</v>
      </c>
      <c r="AI510" s="9" t="s">
        <v>36</v>
      </c>
      <c r="AJ510" s="12" t="s">
        <v>25</v>
      </c>
      <c r="AK510" s="12" t="s">
        <v>37</v>
      </c>
      <c r="AL510" s="31"/>
      <c r="AM510"/>
      <c r="AN510"/>
      <c r="AO510"/>
      <c r="AP510"/>
    </row>
    <row r="511" s="1" customFormat="1" customHeight="1" spans="6:42">
      <c r="F511" s="12">
        <v>1197</v>
      </c>
      <c r="G511" s="12">
        <v>1354</v>
      </c>
      <c r="H511" s="32">
        <v>0.444</v>
      </c>
      <c r="I511" s="33">
        <v>0.887</v>
      </c>
      <c r="J511" s="34">
        <f t="shared" ref="J511:J524" si="142">F511*H511+G511*I511</f>
        <v>1732.466</v>
      </c>
      <c r="K511" s="12">
        <v>1</v>
      </c>
      <c r="L511" s="12">
        <v>0.89</v>
      </c>
      <c r="M511" s="12">
        <v>3.21</v>
      </c>
      <c r="N511" s="35">
        <f t="shared" ref="N511:N524" si="143">1+L511*M511</f>
        <v>3.8569</v>
      </c>
      <c r="O511" s="12">
        <v>1.225</v>
      </c>
      <c r="P511" s="12">
        <v>0.5</v>
      </c>
      <c r="Q511" s="36">
        <f t="shared" ref="Q511:Q524" si="144">J511*K511*N511*O511*P511</f>
        <v>4092.6932206825</v>
      </c>
      <c r="R511"/>
      <c r="S511"/>
      <c r="T511"/>
      <c r="U511"/>
      <c r="AA511" s="12">
        <v>1197</v>
      </c>
      <c r="AB511" s="12">
        <v>1354</v>
      </c>
      <c r="AC511" s="32">
        <v>0.444</v>
      </c>
      <c r="AD511" s="33">
        <v>0.887</v>
      </c>
      <c r="AE511" s="34">
        <f t="shared" ref="AE511:AE524" si="145">AA511*AC511+AB511*AD511</f>
        <v>1732.466</v>
      </c>
      <c r="AF511" s="12">
        <v>1</v>
      </c>
      <c r="AG511" s="12">
        <v>0.89</v>
      </c>
      <c r="AH511" s="12">
        <v>3.21</v>
      </c>
      <c r="AI511" s="35">
        <f t="shared" ref="AI511:AI524" si="146">1+AG511*AH511</f>
        <v>3.8569</v>
      </c>
      <c r="AJ511" s="12">
        <v>1.225</v>
      </c>
      <c r="AK511" s="12">
        <v>0.5</v>
      </c>
      <c r="AL511" s="36">
        <f t="shared" ref="AL511:AL524" si="147">AE511*AF511*AI511*AJ511*AK511</f>
        <v>4092.6932206825</v>
      </c>
      <c r="AM511"/>
      <c r="AN511"/>
      <c r="AO511"/>
      <c r="AP511"/>
    </row>
    <row r="512" s="1" customFormat="1" customHeight="1" spans="6:42">
      <c r="F512" s="12">
        <v>1197</v>
      </c>
      <c r="G512" s="12">
        <v>1354</v>
      </c>
      <c r="H512" s="32">
        <v>0.577</v>
      </c>
      <c r="I512" s="33">
        <v>1.153</v>
      </c>
      <c r="J512" s="34">
        <f t="shared" si="142"/>
        <v>2251.831</v>
      </c>
      <c r="K512" s="12">
        <v>1</v>
      </c>
      <c r="L512" s="12">
        <v>0.89</v>
      </c>
      <c r="M512" s="12">
        <v>3.21</v>
      </c>
      <c r="N512" s="35">
        <f t="shared" si="143"/>
        <v>3.8569</v>
      </c>
      <c r="O512" s="12">
        <v>1.225</v>
      </c>
      <c r="P512" s="12">
        <v>0.5</v>
      </c>
      <c r="Q512" s="36">
        <f t="shared" si="144"/>
        <v>5319.61577763875</v>
      </c>
      <c r="R512"/>
      <c r="S512"/>
      <c r="T512"/>
      <c r="U512"/>
      <c r="AA512" s="12">
        <v>1197</v>
      </c>
      <c r="AB512" s="12">
        <v>1354</v>
      </c>
      <c r="AC512" s="32">
        <v>0.577</v>
      </c>
      <c r="AD512" s="33">
        <v>1.153</v>
      </c>
      <c r="AE512" s="34">
        <f t="shared" si="145"/>
        <v>2251.831</v>
      </c>
      <c r="AF512" s="12">
        <v>1</v>
      </c>
      <c r="AG512" s="12">
        <v>0.89</v>
      </c>
      <c r="AH512" s="12">
        <v>3.21</v>
      </c>
      <c r="AI512" s="35">
        <f t="shared" si="146"/>
        <v>3.8569</v>
      </c>
      <c r="AJ512" s="12">
        <v>1.225</v>
      </c>
      <c r="AK512" s="12">
        <v>0.5</v>
      </c>
      <c r="AL512" s="36">
        <f t="shared" si="147"/>
        <v>5319.61577763875</v>
      </c>
      <c r="AM512"/>
      <c r="AN512"/>
      <c r="AO512"/>
      <c r="AP512"/>
    </row>
    <row r="513" s="1" customFormat="1" customHeight="1" spans="6:42">
      <c r="F513" s="12">
        <v>1197</v>
      </c>
      <c r="G513" s="12">
        <v>1354</v>
      </c>
      <c r="H513" s="32">
        <v>0.444</v>
      </c>
      <c r="I513" s="33">
        <v>0.887</v>
      </c>
      <c r="J513" s="34">
        <f t="shared" si="142"/>
        <v>1732.466</v>
      </c>
      <c r="K513" s="12">
        <v>1</v>
      </c>
      <c r="L513" s="12">
        <v>0.89</v>
      </c>
      <c r="M513" s="12">
        <v>3.21</v>
      </c>
      <c r="N513" s="35">
        <f t="shared" si="143"/>
        <v>3.8569</v>
      </c>
      <c r="O513" s="12">
        <v>1.225</v>
      </c>
      <c r="P513" s="12">
        <v>0.5</v>
      </c>
      <c r="Q513" s="36">
        <f t="shared" si="144"/>
        <v>4092.6932206825</v>
      </c>
      <c r="R513"/>
      <c r="S513"/>
      <c r="T513"/>
      <c r="U513"/>
      <c r="AA513" s="12">
        <v>1197</v>
      </c>
      <c r="AB513" s="12">
        <v>1354</v>
      </c>
      <c r="AC513" s="32">
        <v>0.444</v>
      </c>
      <c r="AD513" s="33">
        <v>0.887</v>
      </c>
      <c r="AE513" s="34">
        <f t="shared" si="145"/>
        <v>1732.466</v>
      </c>
      <c r="AF513" s="12">
        <v>1</v>
      </c>
      <c r="AG513" s="12">
        <v>0.89</v>
      </c>
      <c r="AH513" s="12">
        <v>3.21</v>
      </c>
      <c r="AI513" s="35">
        <f t="shared" si="146"/>
        <v>3.8569</v>
      </c>
      <c r="AJ513" s="12">
        <v>1.225</v>
      </c>
      <c r="AK513" s="12">
        <v>0.5</v>
      </c>
      <c r="AL513" s="36">
        <f t="shared" si="147"/>
        <v>4092.6932206825</v>
      </c>
      <c r="AM513"/>
      <c r="AN513"/>
      <c r="AO513"/>
      <c r="AP513"/>
    </row>
    <row r="514" s="1" customFormat="1" customHeight="1" spans="6:42">
      <c r="F514" s="12">
        <v>1197</v>
      </c>
      <c r="G514" s="12">
        <v>1354</v>
      </c>
      <c r="H514" s="32">
        <v>0.577</v>
      </c>
      <c r="I514" s="33">
        <v>1.153</v>
      </c>
      <c r="J514" s="34">
        <f t="shared" si="142"/>
        <v>2251.831</v>
      </c>
      <c r="K514" s="12">
        <v>1</v>
      </c>
      <c r="L514" s="12">
        <v>0.89</v>
      </c>
      <c r="M514" s="12">
        <v>3.21</v>
      </c>
      <c r="N514" s="35">
        <f t="shared" si="143"/>
        <v>3.8569</v>
      </c>
      <c r="O514" s="12">
        <v>1.225</v>
      </c>
      <c r="P514" s="12">
        <v>0.5</v>
      </c>
      <c r="Q514" s="36">
        <f t="shared" si="144"/>
        <v>5319.61577763875</v>
      </c>
      <c r="R514"/>
      <c r="S514"/>
      <c r="T514"/>
      <c r="U514"/>
      <c r="AA514" s="12">
        <v>1197</v>
      </c>
      <c r="AB514" s="12">
        <v>1354</v>
      </c>
      <c r="AC514" s="32">
        <v>0.577</v>
      </c>
      <c r="AD514" s="33">
        <v>1.153</v>
      </c>
      <c r="AE514" s="34">
        <f t="shared" si="145"/>
        <v>2251.831</v>
      </c>
      <c r="AF514" s="12">
        <v>1</v>
      </c>
      <c r="AG514" s="12">
        <v>0.89</v>
      </c>
      <c r="AH514" s="12">
        <v>3.21</v>
      </c>
      <c r="AI514" s="35">
        <f t="shared" si="146"/>
        <v>3.8569</v>
      </c>
      <c r="AJ514" s="12">
        <v>1.225</v>
      </c>
      <c r="AK514" s="12">
        <v>0.5</v>
      </c>
      <c r="AL514" s="36">
        <f t="shared" si="147"/>
        <v>5319.61577763875</v>
      </c>
      <c r="AM514"/>
      <c r="AN514"/>
      <c r="AO514"/>
      <c r="AP514"/>
    </row>
    <row r="515" s="1" customFormat="1" customHeight="1" spans="6:42">
      <c r="F515" s="12">
        <v>1197</v>
      </c>
      <c r="G515" s="12">
        <v>1354</v>
      </c>
      <c r="H515" s="32">
        <v>0.444</v>
      </c>
      <c r="I515" s="33">
        <v>0.887</v>
      </c>
      <c r="J515" s="34">
        <f t="shared" si="142"/>
        <v>1732.466</v>
      </c>
      <c r="K515" s="12">
        <v>1</v>
      </c>
      <c r="L515" s="12">
        <v>0.89</v>
      </c>
      <c r="M515" s="12">
        <v>3.21</v>
      </c>
      <c r="N515" s="35">
        <f t="shared" si="143"/>
        <v>3.8569</v>
      </c>
      <c r="O515" s="12">
        <v>1.225</v>
      </c>
      <c r="P515" s="12">
        <v>0.5</v>
      </c>
      <c r="Q515" s="36">
        <f t="shared" si="144"/>
        <v>4092.6932206825</v>
      </c>
      <c r="R515"/>
      <c r="S515"/>
      <c r="T515"/>
      <c r="U515"/>
      <c r="AA515" s="12">
        <v>1197</v>
      </c>
      <c r="AB515" s="12">
        <v>1354</v>
      </c>
      <c r="AC515" s="32">
        <v>0.444</v>
      </c>
      <c r="AD515" s="33">
        <v>0.887</v>
      </c>
      <c r="AE515" s="34">
        <f t="shared" si="145"/>
        <v>1732.466</v>
      </c>
      <c r="AF515" s="12">
        <v>1</v>
      </c>
      <c r="AG515" s="12">
        <v>0.89</v>
      </c>
      <c r="AH515" s="12">
        <v>3.21</v>
      </c>
      <c r="AI515" s="35">
        <f t="shared" si="146"/>
        <v>3.8569</v>
      </c>
      <c r="AJ515" s="12">
        <v>1.225</v>
      </c>
      <c r="AK515" s="12">
        <v>0.5</v>
      </c>
      <c r="AL515" s="36">
        <f t="shared" si="147"/>
        <v>4092.6932206825</v>
      </c>
      <c r="AM515"/>
      <c r="AN515"/>
      <c r="AO515"/>
      <c r="AP515"/>
    </row>
    <row r="516" s="1" customFormat="1" customHeight="1" spans="6:42">
      <c r="F516" s="12">
        <v>1197</v>
      </c>
      <c r="G516" s="12">
        <v>1354</v>
      </c>
      <c r="H516" s="32">
        <v>0.577</v>
      </c>
      <c r="I516" s="33">
        <v>1.153</v>
      </c>
      <c r="J516" s="34">
        <f t="shared" si="142"/>
        <v>2251.831</v>
      </c>
      <c r="K516" s="12">
        <v>1</v>
      </c>
      <c r="L516" s="12">
        <v>0.89</v>
      </c>
      <c r="M516" s="12">
        <v>3.21</v>
      </c>
      <c r="N516" s="35">
        <f t="shared" si="143"/>
        <v>3.8569</v>
      </c>
      <c r="O516" s="12">
        <v>1.225</v>
      </c>
      <c r="P516" s="12">
        <v>0.5</v>
      </c>
      <c r="Q516" s="36">
        <f t="shared" si="144"/>
        <v>5319.61577763875</v>
      </c>
      <c r="R516"/>
      <c r="S516"/>
      <c r="T516"/>
      <c r="U516"/>
      <c r="AA516" s="12">
        <v>1197</v>
      </c>
      <c r="AB516" s="12">
        <v>1354</v>
      </c>
      <c r="AC516" s="32">
        <v>0.577</v>
      </c>
      <c r="AD516" s="33">
        <v>1.153</v>
      </c>
      <c r="AE516" s="34">
        <f t="shared" si="145"/>
        <v>2251.831</v>
      </c>
      <c r="AF516" s="12">
        <v>1</v>
      </c>
      <c r="AG516" s="12">
        <v>0.89</v>
      </c>
      <c r="AH516" s="12">
        <v>3.21</v>
      </c>
      <c r="AI516" s="35">
        <f t="shared" si="146"/>
        <v>3.8569</v>
      </c>
      <c r="AJ516" s="12">
        <v>1.225</v>
      </c>
      <c r="AK516" s="12">
        <v>0.5</v>
      </c>
      <c r="AL516" s="36">
        <f t="shared" si="147"/>
        <v>5319.61577763875</v>
      </c>
      <c r="AM516"/>
      <c r="AN516"/>
      <c r="AO516"/>
      <c r="AP516"/>
    </row>
    <row r="517" s="1" customFormat="1" customHeight="1" spans="6:42">
      <c r="F517" s="12">
        <v>1197</v>
      </c>
      <c r="G517" s="12">
        <v>1354</v>
      </c>
      <c r="H517" s="32">
        <v>0.444</v>
      </c>
      <c r="I517" s="33">
        <v>0.887</v>
      </c>
      <c r="J517" s="34">
        <f t="shared" si="142"/>
        <v>1732.466</v>
      </c>
      <c r="K517" s="12">
        <v>1</v>
      </c>
      <c r="L517" s="12">
        <v>0.89</v>
      </c>
      <c r="M517" s="12">
        <v>3.21</v>
      </c>
      <c r="N517" s="35">
        <f t="shared" si="143"/>
        <v>3.8569</v>
      </c>
      <c r="O517" s="12">
        <v>1.225</v>
      </c>
      <c r="P517" s="12">
        <v>0.5</v>
      </c>
      <c r="Q517" s="36">
        <f t="shared" si="144"/>
        <v>4092.6932206825</v>
      </c>
      <c r="R517"/>
      <c r="S517"/>
      <c r="T517"/>
      <c r="U517"/>
      <c r="AA517" s="12">
        <v>1197</v>
      </c>
      <c r="AB517" s="12">
        <v>1354</v>
      </c>
      <c r="AC517" s="32">
        <v>0.444</v>
      </c>
      <c r="AD517" s="33">
        <v>0.887</v>
      </c>
      <c r="AE517" s="34">
        <f t="shared" si="145"/>
        <v>1732.466</v>
      </c>
      <c r="AF517" s="12">
        <v>1</v>
      </c>
      <c r="AG517" s="12">
        <v>0.89</v>
      </c>
      <c r="AH517" s="12">
        <v>3.21</v>
      </c>
      <c r="AI517" s="35">
        <f t="shared" si="146"/>
        <v>3.8569</v>
      </c>
      <c r="AJ517" s="12">
        <v>1.225</v>
      </c>
      <c r="AK517" s="12">
        <v>0.5</v>
      </c>
      <c r="AL517" s="36">
        <f t="shared" si="147"/>
        <v>4092.6932206825</v>
      </c>
      <c r="AM517"/>
      <c r="AN517"/>
      <c r="AO517"/>
      <c r="AP517"/>
    </row>
    <row r="518" s="1" customFormat="1" customHeight="1" spans="6:42">
      <c r="F518" s="12">
        <v>1197</v>
      </c>
      <c r="G518" s="12">
        <v>1354</v>
      </c>
      <c r="H518" s="32">
        <v>0.577</v>
      </c>
      <c r="I518" s="33">
        <v>1.153</v>
      </c>
      <c r="J518" s="34">
        <f t="shared" si="142"/>
        <v>2251.831</v>
      </c>
      <c r="K518" s="12">
        <v>1</v>
      </c>
      <c r="L518" s="12">
        <v>0.89</v>
      </c>
      <c r="M518" s="12">
        <v>3.21</v>
      </c>
      <c r="N518" s="35">
        <f t="shared" si="143"/>
        <v>3.8569</v>
      </c>
      <c r="O518" s="12">
        <v>1.225</v>
      </c>
      <c r="P518" s="12">
        <v>0.5</v>
      </c>
      <c r="Q518" s="36">
        <f t="shared" si="144"/>
        <v>5319.61577763875</v>
      </c>
      <c r="R518"/>
      <c r="S518"/>
      <c r="T518"/>
      <c r="U518"/>
      <c r="AA518" s="12">
        <v>1197</v>
      </c>
      <c r="AB518" s="12">
        <v>1354</v>
      </c>
      <c r="AC518" s="32">
        <v>0.577</v>
      </c>
      <c r="AD518" s="33">
        <v>1.153</v>
      </c>
      <c r="AE518" s="34">
        <f t="shared" si="145"/>
        <v>2251.831</v>
      </c>
      <c r="AF518" s="12">
        <v>1</v>
      </c>
      <c r="AG518" s="12">
        <v>0.89</v>
      </c>
      <c r="AH518" s="12">
        <v>3.21</v>
      </c>
      <c r="AI518" s="35">
        <f t="shared" si="146"/>
        <v>3.8569</v>
      </c>
      <c r="AJ518" s="12">
        <v>1.225</v>
      </c>
      <c r="AK518" s="12">
        <v>0.5</v>
      </c>
      <c r="AL518" s="36">
        <f t="shared" si="147"/>
        <v>5319.61577763875</v>
      </c>
      <c r="AM518"/>
      <c r="AN518"/>
      <c r="AO518"/>
      <c r="AP518"/>
    </row>
    <row r="519" s="1" customFormat="1" customHeight="1" spans="6:42">
      <c r="F519" s="12">
        <v>1197</v>
      </c>
      <c r="G519" s="12">
        <v>1354</v>
      </c>
      <c r="H519" s="32">
        <v>0.444</v>
      </c>
      <c r="I519" s="33">
        <v>0.887</v>
      </c>
      <c r="J519" s="34">
        <f t="shared" si="142"/>
        <v>1732.466</v>
      </c>
      <c r="K519" s="12">
        <v>1</v>
      </c>
      <c r="L519" s="12">
        <v>0.89</v>
      </c>
      <c r="M519" s="12">
        <v>3.21</v>
      </c>
      <c r="N519" s="35">
        <f t="shared" si="143"/>
        <v>3.8569</v>
      </c>
      <c r="O519" s="12">
        <v>1.225</v>
      </c>
      <c r="P519" s="12">
        <v>0.5</v>
      </c>
      <c r="Q519" s="36">
        <f t="shared" si="144"/>
        <v>4092.6932206825</v>
      </c>
      <c r="R519"/>
      <c r="S519"/>
      <c r="T519"/>
      <c r="U519"/>
      <c r="AA519" s="12">
        <v>1197</v>
      </c>
      <c r="AB519" s="12">
        <v>1354</v>
      </c>
      <c r="AC519" s="32">
        <v>0.444</v>
      </c>
      <c r="AD519" s="33">
        <v>0.887</v>
      </c>
      <c r="AE519" s="34">
        <f t="shared" si="145"/>
        <v>1732.466</v>
      </c>
      <c r="AF519" s="12">
        <v>1</v>
      </c>
      <c r="AG519" s="12">
        <v>0.89</v>
      </c>
      <c r="AH519" s="12">
        <v>3.21</v>
      </c>
      <c r="AI519" s="35">
        <f t="shared" si="146"/>
        <v>3.8569</v>
      </c>
      <c r="AJ519" s="12">
        <v>1.225</v>
      </c>
      <c r="AK519" s="12">
        <v>0.5</v>
      </c>
      <c r="AL519" s="36">
        <f t="shared" si="147"/>
        <v>4092.6932206825</v>
      </c>
      <c r="AM519"/>
      <c r="AN519"/>
      <c r="AO519"/>
      <c r="AP519"/>
    </row>
    <row r="520" s="1" customFormat="1" customHeight="1" spans="6:42">
      <c r="F520" s="12">
        <v>1197</v>
      </c>
      <c r="G520" s="12">
        <v>1354</v>
      </c>
      <c r="H520" s="32">
        <v>0.577</v>
      </c>
      <c r="I520" s="33">
        <v>1.153</v>
      </c>
      <c r="J520" s="34">
        <f t="shared" si="142"/>
        <v>2251.831</v>
      </c>
      <c r="K520" s="12">
        <v>1</v>
      </c>
      <c r="L520" s="12">
        <v>0.89</v>
      </c>
      <c r="M520" s="12">
        <v>3.21</v>
      </c>
      <c r="N520" s="35">
        <f t="shared" si="143"/>
        <v>3.8569</v>
      </c>
      <c r="O520" s="12">
        <v>1.225</v>
      </c>
      <c r="P520" s="12">
        <v>0.5</v>
      </c>
      <c r="Q520" s="36">
        <f t="shared" si="144"/>
        <v>5319.61577763875</v>
      </c>
      <c r="R520"/>
      <c r="S520"/>
      <c r="T520"/>
      <c r="U520"/>
      <c r="AA520" s="12">
        <v>1197</v>
      </c>
      <c r="AB520" s="12">
        <v>1354</v>
      </c>
      <c r="AC520" s="32">
        <v>0.577</v>
      </c>
      <c r="AD520" s="33">
        <v>1.153</v>
      </c>
      <c r="AE520" s="34">
        <f t="shared" si="145"/>
        <v>2251.831</v>
      </c>
      <c r="AF520" s="12">
        <v>1</v>
      </c>
      <c r="AG520" s="12">
        <v>0.89</v>
      </c>
      <c r="AH520" s="12">
        <v>3.21</v>
      </c>
      <c r="AI520" s="35">
        <f t="shared" si="146"/>
        <v>3.8569</v>
      </c>
      <c r="AJ520" s="12">
        <v>1.225</v>
      </c>
      <c r="AK520" s="12">
        <v>0.5</v>
      </c>
      <c r="AL520" s="36">
        <f t="shared" si="147"/>
        <v>5319.61577763875</v>
      </c>
      <c r="AM520"/>
      <c r="AN520"/>
      <c r="AO520"/>
      <c r="AP520"/>
    </row>
    <row r="521" s="1" customFormat="1" customHeight="1" spans="6:42">
      <c r="F521" s="12">
        <v>1197</v>
      </c>
      <c r="G521" s="12">
        <v>1354</v>
      </c>
      <c r="H521" s="32">
        <v>0.444</v>
      </c>
      <c r="I521" s="33">
        <v>0.887</v>
      </c>
      <c r="J521" s="34">
        <f t="shared" si="142"/>
        <v>1732.466</v>
      </c>
      <c r="K521" s="12">
        <v>1</v>
      </c>
      <c r="L521" s="12">
        <v>0.89</v>
      </c>
      <c r="M521" s="12">
        <v>3.21</v>
      </c>
      <c r="N521" s="35">
        <f t="shared" si="143"/>
        <v>3.8569</v>
      </c>
      <c r="O521" s="12">
        <v>1.225</v>
      </c>
      <c r="P521" s="12">
        <v>0.5</v>
      </c>
      <c r="Q521" s="36">
        <f t="shared" si="144"/>
        <v>4092.6932206825</v>
      </c>
      <c r="R521"/>
      <c r="S521"/>
      <c r="T521"/>
      <c r="U521"/>
      <c r="AA521" s="12">
        <v>1197</v>
      </c>
      <c r="AB521" s="12">
        <v>1354</v>
      </c>
      <c r="AC521" s="32">
        <v>0.444</v>
      </c>
      <c r="AD521" s="33">
        <v>0.887</v>
      </c>
      <c r="AE521" s="34">
        <f t="shared" si="145"/>
        <v>1732.466</v>
      </c>
      <c r="AF521" s="12">
        <v>1</v>
      </c>
      <c r="AG521" s="12">
        <v>0.89</v>
      </c>
      <c r="AH521" s="12">
        <v>3.21</v>
      </c>
      <c r="AI521" s="35">
        <f t="shared" si="146"/>
        <v>3.8569</v>
      </c>
      <c r="AJ521" s="12">
        <v>1.225</v>
      </c>
      <c r="AK521" s="12">
        <v>0.5</v>
      </c>
      <c r="AL521" s="36">
        <f t="shared" si="147"/>
        <v>4092.6932206825</v>
      </c>
      <c r="AM521"/>
      <c r="AN521"/>
      <c r="AO521"/>
      <c r="AP521"/>
    </row>
    <row r="522" s="1" customFormat="1" customHeight="1" spans="6:42">
      <c r="F522" s="12">
        <v>1197</v>
      </c>
      <c r="G522" s="12">
        <v>1354</v>
      </c>
      <c r="H522" s="32">
        <v>0.577</v>
      </c>
      <c r="I522" s="33">
        <v>1.153</v>
      </c>
      <c r="J522" s="34">
        <f t="shared" si="142"/>
        <v>2251.831</v>
      </c>
      <c r="K522" s="12">
        <v>1</v>
      </c>
      <c r="L522" s="12">
        <v>0.89</v>
      </c>
      <c r="M522" s="12">
        <v>3.21</v>
      </c>
      <c r="N522" s="35">
        <f t="shared" si="143"/>
        <v>3.8569</v>
      </c>
      <c r="O522" s="12">
        <v>1.225</v>
      </c>
      <c r="P522" s="12">
        <v>0.5</v>
      </c>
      <c r="Q522" s="36">
        <f t="shared" si="144"/>
        <v>5319.61577763875</v>
      </c>
      <c r="R522"/>
      <c r="S522"/>
      <c r="T522"/>
      <c r="U522"/>
      <c r="AA522" s="12">
        <v>1197</v>
      </c>
      <c r="AB522" s="12">
        <v>1354</v>
      </c>
      <c r="AC522" s="32">
        <v>0.577</v>
      </c>
      <c r="AD522" s="33">
        <v>1.153</v>
      </c>
      <c r="AE522" s="34">
        <f t="shared" si="145"/>
        <v>2251.831</v>
      </c>
      <c r="AF522" s="12">
        <v>1</v>
      </c>
      <c r="AG522" s="12">
        <v>0.89</v>
      </c>
      <c r="AH522" s="12">
        <v>3.21</v>
      </c>
      <c r="AI522" s="35">
        <f t="shared" si="146"/>
        <v>3.8569</v>
      </c>
      <c r="AJ522" s="12">
        <v>1.225</v>
      </c>
      <c r="AK522" s="12">
        <v>0.5</v>
      </c>
      <c r="AL522" s="36">
        <f t="shared" si="147"/>
        <v>5319.61577763875</v>
      </c>
      <c r="AM522"/>
      <c r="AN522"/>
      <c r="AO522"/>
      <c r="AP522"/>
    </row>
    <row r="523" s="1" customFormat="1" customHeight="1" spans="6:42">
      <c r="F523" s="12">
        <v>1197</v>
      </c>
      <c r="G523" s="12">
        <v>1354</v>
      </c>
      <c r="H523" s="32">
        <v>4.04</v>
      </c>
      <c r="I523" s="33">
        <v>8.09</v>
      </c>
      <c r="J523" s="34">
        <f t="shared" si="142"/>
        <v>15789.74</v>
      </c>
      <c r="K523" s="12">
        <v>2.2</v>
      </c>
      <c r="L523" s="12">
        <v>0.89</v>
      </c>
      <c r="M523" s="12">
        <v>3.21</v>
      </c>
      <c r="N523" s="35">
        <f t="shared" si="143"/>
        <v>3.8569</v>
      </c>
      <c r="O523" s="12">
        <v>1.225</v>
      </c>
      <c r="P523" s="12">
        <v>0.5</v>
      </c>
      <c r="Q523" s="36">
        <f t="shared" si="144"/>
        <v>82062.006457585</v>
      </c>
      <c r="R523"/>
      <c r="S523"/>
      <c r="T523"/>
      <c r="U523"/>
      <c r="AA523" s="12">
        <v>1197</v>
      </c>
      <c r="AB523" s="12">
        <v>1354</v>
      </c>
      <c r="AC523" s="32">
        <v>4.04</v>
      </c>
      <c r="AD523" s="33">
        <v>8.09</v>
      </c>
      <c r="AE523" s="34">
        <f t="shared" si="145"/>
        <v>15789.74</v>
      </c>
      <c r="AF523" s="12">
        <v>2.2</v>
      </c>
      <c r="AG523" s="12">
        <v>0.89</v>
      </c>
      <c r="AH523" s="12">
        <v>3.21</v>
      </c>
      <c r="AI523" s="35">
        <f t="shared" si="146"/>
        <v>3.8569</v>
      </c>
      <c r="AJ523" s="12">
        <v>1.225</v>
      </c>
      <c r="AK523" s="12">
        <v>0.5</v>
      </c>
      <c r="AL523" s="36">
        <f t="shared" si="147"/>
        <v>82062.006457585</v>
      </c>
      <c r="AM523"/>
      <c r="AN523"/>
      <c r="AO523"/>
      <c r="AP523"/>
    </row>
    <row r="524" s="1" customFormat="1" customHeight="1" spans="6:42">
      <c r="F524" s="12">
        <v>1197</v>
      </c>
      <c r="G524" s="12">
        <v>1354</v>
      </c>
      <c r="H524" s="32">
        <v>6.07</v>
      </c>
      <c r="I524" s="33">
        <v>12.13</v>
      </c>
      <c r="J524" s="34">
        <f t="shared" si="142"/>
        <v>23689.81</v>
      </c>
      <c r="K524" s="12">
        <v>2.2</v>
      </c>
      <c r="L524" s="12">
        <v>0.89</v>
      </c>
      <c r="M524" s="12">
        <v>3.21</v>
      </c>
      <c r="N524" s="35">
        <f t="shared" si="143"/>
        <v>3.8569</v>
      </c>
      <c r="O524" s="12">
        <v>1.225</v>
      </c>
      <c r="P524" s="12">
        <v>0.5</v>
      </c>
      <c r="Q524" s="36">
        <f t="shared" si="144"/>
        <v>123120.034984678</v>
      </c>
      <c r="R524"/>
      <c r="S524"/>
      <c r="T524"/>
      <c r="U524"/>
      <c r="AA524" s="12">
        <v>1197</v>
      </c>
      <c r="AB524" s="12">
        <v>1354</v>
      </c>
      <c r="AC524" s="32">
        <v>6.07</v>
      </c>
      <c r="AD524" s="33">
        <v>12.13</v>
      </c>
      <c r="AE524" s="34">
        <f t="shared" si="145"/>
        <v>23689.81</v>
      </c>
      <c r="AF524" s="12">
        <v>2.2</v>
      </c>
      <c r="AG524" s="12">
        <v>0.89</v>
      </c>
      <c r="AH524" s="12">
        <v>3.21</v>
      </c>
      <c r="AI524" s="35">
        <f t="shared" si="146"/>
        <v>3.8569</v>
      </c>
      <c r="AJ524" s="12">
        <v>1.225</v>
      </c>
      <c r="AK524" s="12">
        <v>0.5</v>
      </c>
      <c r="AL524" s="36">
        <f t="shared" si="147"/>
        <v>123120.034984678</v>
      </c>
      <c r="AM524"/>
      <c r="AN524"/>
      <c r="AO524"/>
      <c r="AP524"/>
    </row>
    <row r="525" s="1" customFormat="1" customHeight="1" spans="6:42">
      <c r="F525" s="37" t="s">
        <v>38</v>
      </c>
      <c r="G525" s="37"/>
      <c r="H525" s="37"/>
      <c r="I525" s="37"/>
      <c r="J525" s="37"/>
      <c r="K525" s="38">
        <f>SUM(Q511:Q524)</f>
        <v>261655.89543219</v>
      </c>
      <c r="L525" s="38"/>
      <c r="M525" s="38"/>
      <c r="N525" s="38"/>
      <c r="O525" s="38"/>
      <c r="P525" s="38"/>
      <c r="Q525" s="38"/>
      <c r="R525"/>
      <c r="S525"/>
      <c r="T525"/>
      <c r="U525"/>
      <c r="AA525" s="37" t="s">
        <v>38</v>
      </c>
      <c r="AB525" s="37"/>
      <c r="AC525" s="37"/>
      <c r="AD525" s="37"/>
      <c r="AE525" s="37"/>
      <c r="AF525" s="38">
        <f>SUM(AL511:AL524)</f>
        <v>261655.89543219</v>
      </c>
      <c r="AG525" s="38"/>
      <c r="AH525" s="38"/>
      <c r="AI525" s="38"/>
      <c r="AJ525" s="38"/>
      <c r="AK525" s="38"/>
      <c r="AL525" s="38"/>
      <c r="AM525"/>
      <c r="AN525"/>
      <c r="AO525"/>
      <c r="AP525"/>
    </row>
    <row r="526" s="1" customFormat="1" customHeight="1" spans="6:42">
      <c r="F526" s="37"/>
      <c r="G526" s="37"/>
      <c r="H526" s="37"/>
      <c r="I526" s="37"/>
      <c r="J526" s="37"/>
      <c r="K526" s="38"/>
      <c r="L526" s="38"/>
      <c r="M526" s="38"/>
      <c r="N526" s="38"/>
      <c r="O526" s="38"/>
      <c r="P526" s="38"/>
      <c r="Q526" s="38"/>
      <c r="R526"/>
      <c r="S526"/>
      <c r="T526"/>
      <c r="U526"/>
      <c r="AA526" s="37"/>
      <c r="AB526" s="37"/>
      <c r="AC526" s="37"/>
      <c r="AD526" s="37"/>
      <c r="AE526" s="37"/>
      <c r="AF526" s="38"/>
      <c r="AG526" s="38"/>
      <c r="AH526" s="38"/>
      <c r="AI526" s="38"/>
      <c r="AJ526" s="38"/>
      <c r="AK526" s="38"/>
      <c r="AL526" s="38"/>
      <c r="AM526"/>
      <c r="AN526"/>
      <c r="AO526"/>
      <c r="AP526"/>
    </row>
    <row r="527" s="1" customFormat="1" customHeight="1" spans="6:42">
      <c r="F527" s="37"/>
      <c r="G527" s="37"/>
      <c r="H527" s="37"/>
      <c r="I527" s="37"/>
      <c r="J527" s="37"/>
      <c r="K527" s="38"/>
      <c r="L527" s="38"/>
      <c r="M527" s="38"/>
      <c r="N527" s="38"/>
      <c r="O527" s="38"/>
      <c r="P527" s="38"/>
      <c r="Q527" s="38"/>
      <c r="R527"/>
      <c r="S527"/>
      <c r="T527"/>
      <c r="U527"/>
      <c r="AA527" s="37"/>
      <c r="AB527" s="37"/>
      <c r="AC527" s="37"/>
      <c r="AD527" s="37"/>
      <c r="AE527" s="37"/>
      <c r="AF527" s="38"/>
      <c r="AG527" s="38"/>
      <c r="AH527" s="38"/>
      <c r="AI527" s="38"/>
      <c r="AJ527" s="38"/>
      <c r="AK527" s="38"/>
      <c r="AL527" s="38"/>
      <c r="AM527"/>
      <c r="AN527"/>
      <c r="AO527"/>
      <c r="AP527"/>
    </row>
    <row r="528" s="1" customFormat="1" customHeight="1" spans="6:42">
      <c r="F528" s="39" t="s">
        <v>13</v>
      </c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/>
      <c r="S528"/>
      <c r="T528"/>
      <c r="U528"/>
      <c r="AA528" s="39" t="s">
        <v>13</v>
      </c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/>
      <c r="AN528"/>
      <c r="AO528"/>
      <c r="AP528"/>
    </row>
    <row r="529" s="1" customFormat="1" customHeight="1" spans="6:42">
      <c r="F529" s="15" t="s">
        <v>3</v>
      </c>
      <c r="G529" s="15"/>
      <c r="H529" s="15"/>
      <c r="I529" s="15"/>
      <c r="J529" s="15"/>
      <c r="K529" s="9" t="s">
        <v>30</v>
      </c>
      <c r="L529" s="9"/>
      <c r="M529" s="9"/>
      <c r="N529" s="9"/>
      <c r="O529" s="10" t="s">
        <v>31</v>
      </c>
      <c r="P529" s="10"/>
      <c r="Q529" s="40" t="s">
        <v>9</v>
      </c>
      <c r="R529"/>
      <c r="S529"/>
      <c r="T529"/>
      <c r="U529"/>
      <c r="AA529" s="15" t="s">
        <v>3</v>
      </c>
      <c r="AB529" s="15"/>
      <c r="AC529" s="15"/>
      <c r="AD529" s="15"/>
      <c r="AE529" s="15"/>
      <c r="AF529" s="9" t="s">
        <v>30</v>
      </c>
      <c r="AG529" s="9"/>
      <c r="AH529" s="9"/>
      <c r="AI529" s="9"/>
      <c r="AJ529" s="10" t="s">
        <v>31</v>
      </c>
      <c r="AK529" s="10"/>
      <c r="AL529" s="40" t="s">
        <v>9</v>
      </c>
      <c r="AM529"/>
      <c r="AN529"/>
      <c r="AO529"/>
      <c r="AP529"/>
    </row>
    <row r="530" s="1" customFormat="1" customHeight="1" spans="6:42">
      <c r="F530" s="15" t="s">
        <v>39</v>
      </c>
      <c r="G530" s="15" t="s">
        <v>40</v>
      </c>
      <c r="H530" s="15" t="s">
        <v>41</v>
      </c>
      <c r="I530" s="15" t="s">
        <v>42</v>
      </c>
      <c r="J530" s="15" t="s">
        <v>3</v>
      </c>
      <c r="K530" s="9" t="s">
        <v>35</v>
      </c>
      <c r="L530" s="9" t="s">
        <v>22</v>
      </c>
      <c r="M530" s="9" t="s">
        <v>23</v>
      </c>
      <c r="N530" s="35" t="s">
        <v>24</v>
      </c>
      <c r="O530" s="10" t="s">
        <v>43</v>
      </c>
      <c r="P530" s="10" t="s">
        <v>44</v>
      </c>
      <c r="Q530" s="40"/>
      <c r="R530"/>
      <c r="S530"/>
      <c r="T530"/>
      <c r="U530"/>
      <c r="AA530" s="15" t="s">
        <v>39</v>
      </c>
      <c r="AB530" s="15" t="s">
        <v>40</v>
      </c>
      <c r="AC530" s="15" t="s">
        <v>41</v>
      </c>
      <c r="AD530" s="15" t="s">
        <v>42</v>
      </c>
      <c r="AE530" s="15" t="s">
        <v>3</v>
      </c>
      <c r="AF530" s="9" t="s">
        <v>35</v>
      </c>
      <c r="AG530" s="9" t="s">
        <v>22</v>
      </c>
      <c r="AH530" s="9" t="s">
        <v>23</v>
      </c>
      <c r="AI530" s="35" t="s">
        <v>24</v>
      </c>
      <c r="AJ530" s="10" t="s">
        <v>43</v>
      </c>
      <c r="AK530" s="10" t="s">
        <v>44</v>
      </c>
      <c r="AL530" s="40"/>
      <c r="AM530"/>
      <c r="AN530"/>
      <c r="AO530"/>
      <c r="AP530"/>
    </row>
    <row r="531" s="1" customFormat="1" customHeight="1" spans="6:42">
      <c r="F531" s="12">
        <v>35140</v>
      </c>
      <c r="G531" s="13">
        <v>0.168</v>
      </c>
      <c r="H531" s="12">
        <v>1</v>
      </c>
      <c r="I531" s="12">
        <v>0</v>
      </c>
      <c r="J531" s="15">
        <f t="shared" ref="J531:J540" si="148">F531*G531*H531+I531</f>
        <v>5903.52</v>
      </c>
      <c r="K531" s="12">
        <v>1</v>
      </c>
      <c r="L531" s="12">
        <v>0.66</v>
      </c>
      <c r="M531" s="12">
        <v>1.52</v>
      </c>
      <c r="N531" s="35">
        <f t="shared" ref="N531:N540" si="149">L531*M531+1</f>
        <v>2.0032</v>
      </c>
      <c r="O531" s="12">
        <v>0.9</v>
      </c>
      <c r="P531" s="10">
        <v>0.5</v>
      </c>
      <c r="Q531" s="41">
        <f t="shared" ref="Q531:Q540" si="150">J531*K531*N531*O531*P531</f>
        <v>5321.6690688</v>
      </c>
      <c r="R531"/>
      <c r="S531"/>
      <c r="T531"/>
      <c r="U531"/>
      <c r="AA531" s="12">
        <v>35140</v>
      </c>
      <c r="AB531" s="13">
        <v>0.168</v>
      </c>
      <c r="AC531" s="12">
        <v>1</v>
      </c>
      <c r="AD531" s="12">
        <v>0</v>
      </c>
      <c r="AE531" s="15">
        <f t="shared" ref="AE531:AE540" si="151">AA531*AB531*AC531+AD531</f>
        <v>5903.52</v>
      </c>
      <c r="AF531" s="12">
        <v>1</v>
      </c>
      <c r="AG531" s="12">
        <v>0.66</v>
      </c>
      <c r="AH531" s="12">
        <v>1.52</v>
      </c>
      <c r="AI531" s="35">
        <f t="shared" ref="AI531:AI540" si="152">AG531*AH531+1</f>
        <v>2.0032</v>
      </c>
      <c r="AJ531" s="12">
        <v>0.9</v>
      </c>
      <c r="AK531" s="10">
        <v>0.5</v>
      </c>
      <c r="AL531" s="41">
        <f t="shared" ref="AL531:AL540" si="153">AE531*AF531*AI531*AJ531*AK531</f>
        <v>5321.6690688</v>
      </c>
      <c r="AM531"/>
      <c r="AN531"/>
      <c r="AO531"/>
      <c r="AP531"/>
    </row>
    <row r="532" s="1" customFormat="1" customHeight="1" spans="6:42">
      <c r="F532" s="12">
        <v>35140</v>
      </c>
      <c r="G532" s="13">
        <v>0.168</v>
      </c>
      <c r="H532" s="12">
        <v>1</v>
      </c>
      <c r="I532" s="12">
        <v>0</v>
      </c>
      <c r="J532" s="15">
        <f t="shared" si="148"/>
        <v>5903.52</v>
      </c>
      <c r="K532" s="12">
        <v>1</v>
      </c>
      <c r="L532" s="12">
        <v>0.66</v>
      </c>
      <c r="M532" s="12">
        <v>1.52</v>
      </c>
      <c r="N532" s="35">
        <f t="shared" si="149"/>
        <v>2.0032</v>
      </c>
      <c r="O532" s="12">
        <v>0.9</v>
      </c>
      <c r="P532" s="10">
        <v>0.5</v>
      </c>
      <c r="Q532" s="41">
        <f t="shared" si="150"/>
        <v>5321.6690688</v>
      </c>
      <c r="R532"/>
      <c r="S532"/>
      <c r="T532"/>
      <c r="U532"/>
      <c r="AA532" s="12">
        <v>35140</v>
      </c>
      <c r="AB532" s="13">
        <v>0.168</v>
      </c>
      <c r="AC532" s="12">
        <v>1</v>
      </c>
      <c r="AD532" s="12">
        <v>0</v>
      </c>
      <c r="AE532" s="15">
        <f t="shared" si="151"/>
        <v>5903.52</v>
      </c>
      <c r="AF532" s="12">
        <v>1</v>
      </c>
      <c r="AG532" s="12">
        <v>0.66</v>
      </c>
      <c r="AH532" s="12">
        <v>1.52</v>
      </c>
      <c r="AI532" s="35">
        <f t="shared" si="152"/>
        <v>2.0032</v>
      </c>
      <c r="AJ532" s="12">
        <v>0.9</v>
      </c>
      <c r="AK532" s="10">
        <v>0.5</v>
      </c>
      <c r="AL532" s="41">
        <f t="shared" si="153"/>
        <v>5321.6690688</v>
      </c>
      <c r="AM532"/>
      <c r="AN532"/>
      <c r="AO532"/>
      <c r="AP532"/>
    </row>
    <row r="533" s="1" customFormat="1" customHeight="1" spans="6:42">
      <c r="F533" s="12">
        <v>35140</v>
      </c>
      <c r="G533" s="13">
        <v>0.168</v>
      </c>
      <c r="H533" s="12">
        <v>1</v>
      </c>
      <c r="I533" s="12">
        <v>0</v>
      </c>
      <c r="J533" s="15">
        <f t="shared" si="148"/>
        <v>5903.52</v>
      </c>
      <c r="K533" s="12">
        <v>1</v>
      </c>
      <c r="L533" s="12">
        <v>0.66</v>
      </c>
      <c r="M533" s="12">
        <v>1.52</v>
      </c>
      <c r="N533" s="35">
        <f t="shared" si="149"/>
        <v>2.0032</v>
      </c>
      <c r="O533" s="12">
        <v>0.9</v>
      </c>
      <c r="P533" s="10">
        <v>0.5</v>
      </c>
      <c r="Q533" s="41">
        <f t="shared" si="150"/>
        <v>5321.6690688</v>
      </c>
      <c r="AA533" s="12">
        <v>35140</v>
      </c>
      <c r="AB533" s="13">
        <v>0.168</v>
      </c>
      <c r="AC533" s="12">
        <v>1</v>
      </c>
      <c r="AD533" s="12">
        <v>0</v>
      </c>
      <c r="AE533" s="15">
        <f t="shared" si="151"/>
        <v>5903.52</v>
      </c>
      <c r="AF533" s="12">
        <v>1</v>
      </c>
      <c r="AG533" s="12">
        <v>0.66</v>
      </c>
      <c r="AH533" s="12">
        <v>1.52</v>
      </c>
      <c r="AI533" s="35">
        <f t="shared" si="152"/>
        <v>2.0032</v>
      </c>
      <c r="AJ533" s="12">
        <v>0.9</v>
      </c>
      <c r="AK533" s="10">
        <v>0.5</v>
      </c>
      <c r="AL533" s="41">
        <f t="shared" si="153"/>
        <v>5321.6690688</v>
      </c>
    </row>
    <row r="534" s="1" customFormat="1" customHeight="1" spans="6:42">
      <c r="F534" s="12">
        <v>35140</v>
      </c>
      <c r="G534" s="13">
        <v>0.168</v>
      </c>
      <c r="H534" s="12">
        <v>1</v>
      </c>
      <c r="I534" s="12">
        <v>0</v>
      </c>
      <c r="J534" s="15">
        <f t="shared" si="148"/>
        <v>5903.52</v>
      </c>
      <c r="K534" s="12">
        <v>1</v>
      </c>
      <c r="L534" s="12">
        <v>0.66</v>
      </c>
      <c r="M534" s="12">
        <v>1.52</v>
      </c>
      <c r="N534" s="35">
        <f t="shared" si="149"/>
        <v>2.0032</v>
      </c>
      <c r="O534" s="12">
        <v>0.9</v>
      </c>
      <c r="P534" s="10">
        <v>0.5</v>
      </c>
      <c r="Q534" s="41">
        <f t="shared" si="150"/>
        <v>5321.6690688</v>
      </c>
      <c r="AA534" s="12">
        <v>35140</v>
      </c>
      <c r="AB534" s="13">
        <v>0.168</v>
      </c>
      <c r="AC534" s="12">
        <v>1</v>
      </c>
      <c r="AD534" s="12">
        <v>0</v>
      </c>
      <c r="AE534" s="15">
        <f t="shared" si="151"/>
        <v>5903.52</v>
      </c>
      <c r="AF534" s="12">
        <v>1</v>
      </c>
      <c r="AG534" s="12">
        <v>0.66</v>
      </c>
      <c r="AH534" s="12">
        <v>1.52</v>
      </c>
      <c r="AI534" s="35">
        <f t="shared" si="152"/>
        <v>2.0032</v>
      </c>
      <c r="AJ534" s="12">
        <v>0.9</v>
      </c>
      <c r="AK534" s="10">
        <v>0.5</v>
      </c>
      <c r="AL534" s="41">
        <f t="shared" si="153"/>
        <v>5321.6690688</v>
      </c>
    </row>
    <row r="535" s="1" customFormat="1" customHeight="1" spans="6:42">
      <c r="F535" s="12">
        <v>35140</v>
      </c>
      <c r="G535" s="13">
        <v>0.168</v>
      </c>
      <c r="H535" s="12">
        <v>1</v>
      </c>
      <c r="I535" s="12">
        <v>0</v>
      </c>
      <c r="J535" s="15">
        <f t="shared" si="148"/>
        <v>5903.52</v>
      </c>
      <c r="K535" s="12">
        <v>1</v>
      </c>
      <c r="L535" s="12">
        <v>0.66</v>
      </c>
      <c r="M535" s="12">
        <v>1.52</v>
      </c>
      <c r="N535" s="35">
        <f t="shared" si="149"/>
        <v>2.0032</v>
      </c>
      <c r="O535" s="12">
        <v>0.9</v>
      </c>
      <c r="P535" s="10">
        <v>0.5</v>
      </c>
      <c r="Q535" s="41">
        <f t="shared" si="150"/>
        <v>5321.6690688</v>
      </c>
      <c r="AA535" s="12">
        <v>35140</v>
      </c>
      <c r="AB535" s="13">
        <v>0.168</v>
      </c>
      <c r="AC535" s="12">
        <v>1</v>
      </c>
      <c r="AD535" s="12">
        <v>0</v>
      </c>
      <c r="AE535" s="15">
        <f t="shared" si="151"/>
        <v>5903.52</v>
      </c>
      <c r="AF535" s="12">
        <v>1</v>
      </c>
      <c r="AG535" s="12">
        <v>0.66</v>
      </c>
      <c r="AH535" s="12">
        <v>1.52</v>
      </c>
      <c r="AI535" s="35">
        <f t="shared" si="152"/>
        <v>2.0032</v>
      </c>
      <c r="AJ535" s="12">
        <v>0.9</v>
      </c>
      <c r="AK535" s="10">
        <v>0.5</v>
      </c>
      <c r="AL535" s="41">
        <f t="shared" si="153"/>
        <v>5321.6690688</v>
      </c>
    </row>
    <row r="536" s="1" customFormat="1" customHeight="1" spans="6:42">
      <c r="F536" s="12">
        <v>35140</v>
      </c>
      <c r="G536" s="13">
        <v>0.168</v>
      </c>
      <c r="H536" s="12">
        <v>1</v>
      </c>
      <c r="I536" s="12">
        <v>0</v>
      </c>
      <c r="J536" s="15">
        <f t="shared" si="148"/>
        <v>5903.52</v>
      </c>
      <c r="K536" s="12">
        <v>1</v>
      </c>
      <c r="L536" s="12">
        <v>0.66</v>
      </c>
      <c r="M536" s="12">
        <v>1.52</v>
      </c>
      <c r="N536" s="35">
        <f t="shared" si="149"/>
        <v>2.0032</v>
      </c>
      <c r="O536" s="12">
        <v>0.9</v>
      </c>
      <c r="P536" s="10">
        <v>0.5</v>
      </c>
      <c r="Q536" s="41">
        <f t="shared" si="150"/>
        <v>5321.6690688</v>
      </c>
      <c r="AA536" s="12">
        <v>35140</v>
      </c>
      <c r="AB536" s="13">
        <v>0.168</v>
      </c>
      <c r="AC536" s="12">
        <v>1</v>
      </c>
      <c r="AD536" s="12">
        <v>0</v>
      </c>
      <c r="AE536" s="15">
        <f t="shared" si="151"/>
        <v>5903.52</v>
      </c>
      <c r="AF536" s="12">
        <v>1</v>
      </c>
      <c r="AG536" s="12">
        <v>0.66</v>
      </c>
      <c r="AH536" s="12">
        <v>1.52</v>
      </c>
      <c r="AI536" s="35">
        <f t="shared" si="152"/>
        <v>2.0032</v>
      </c>
      <c r="AJ536" s="12">
        <v>0.9</v>
      </c>
      <c r="AK536" s="10">
        <v>0.5</v>
      </c>
      <c r="AL536" s="41">
        <f t="shared" si="153"/>
        <v>5321.6690688</v>
      </c>
    </row>
    <row r="537" s="1" customFormat="1" customHeight="1" spans="6:42">
      <c r="F537" s="12">
        <v>35140</v>
      </c>
      <c r="G537" s="13">
        <v>0.168</v>
      </c>
      <c r="H537" s="12">
        <v>1</v>
      </c>
      <c r="I537" s="12">
        <v>0</v>
      </c>
      <c r="J537" s="15">
        <f t="shared" si="148"/>
        <v>5903.52</v>
      </c>
      <c r="K537" s="12">
        <v>1</v>
      </c>
      <c r="L537" s="12">
        <v>0.66</v>
      </c>
      <c r="M537" s="12">
        <v>1.52</v>
      </c>
      <c r="N537" s="35">
        <f t="shared" si="149"/>
        <v>2.0032</v>
      </c>
      <c r="O537" s="12">
        <v>0.9</v>
      </c>
      <c r="P537" s="10">
        <v>0.5</v>
      </c>
      <c r="Q537" s="41">
        <f t="shared" si="150"/>
        <v>5321.6690688</v>
      </c>
      <c r="AA537" s="12">
        <v>35140</v>
      </c>
      <c r="AB537" s="13">
        <v>0.168</v>
      </c>
      <c r="AC537" s="12">
        <v>1</v>
      </c>
      <c r="AD537" s="12">
        <v>0</v>
      </c>
      <c r="AE537" s="15">
        <f t="shared" si="151"/>
        <v>5903.52</v>
      </c>
      <c r="AF537" s="12">
        <v>1</v>
      </c>
      <c r="AG537" s="12">
        <v>0.66</v>
      </c>
      <c r="AH537" s="12">
        <v>1.52</v>
      </c>
      <c r="AI537" s="35">
        <f t="shared" si="152"/>
        <v>2.0032</v>
      </c>
      <c r="AJ537" s="12">
        <v>0.9</v>
      </c>
      <c r="AK537" s="10">
        <v>0.5</v>
      </c>
      <c r="AL537" s="41">
        <f t="shared" si="153"/>
        <v>5321.6690688</v>
      </c>
    </row>
    <row r="538" s="1" customFormat="1" customHeight="1" spans="6:42">
      <c r="F538" s="12">
        <v>35140</v>
      </c>
      <c r="G538" s="13">
        <v>0.168</v>
      </c>
      <c r="H538" s="12">
        <v>1</v>
      </c>
      <c r="I538" s="12">
        <v>0</v>
      </c>
      <c r="J538" s="15">
        <f t="shared" si="148"/>
        <v>5903.52</v>
      </c>
      <c r="K538" s="12">
        <v>1</v>
      </c>
      <c r="L538" s="12">
        <v>0.66</v>
      </c>
      <c r="M538" s="12">
        <v>1.52</v>
      </c>
      <c r="N538" s="35">
        <f t="shared" si="149"/>
        <v>2.0032</v>
      </c>
      <c r="O538" s="12">
        <v>0.9</v>
      </c>
      <c r="P538" s="10">
        <v>0.5</v>
      </c>
      <c r="Q538" s="41">
        <f t="shared" si="150"/>
        <v>5321.6690688</v>
      </c>
      <c r="AA538" s="12">
        <v>35140</v>
      </c>
      <c r="AB538" s="13">
        <v>0.168</v>
      </c>
      <c r="AC538" s="12">
        <v>1</v>
      </c>
      <c r="AD538" s="12">
        <v>0</v>
      </c>
      <c r="AE538" s="15">
        <f t="shared" si="151"/>
        <v>5903.52</v>
      </c>
      <c r="AF538" s="12">
        <v>1</v>
      </c>
      <c r="AG538" s="12">
        <v>0.66</v>
      </c>
      <c r="AH538" s="12">
        <v>1.52</v>
      </c>
      <c r="AI538" s="35">
        <f t="shared" si="152"/>
        <v>2.0032</v>
      </c>
      <c r="AJ538" s="12">
        <v>0.9</v>
      </c>
      <c r="AK538" s="10">
        <v>0.5</v>
      </c>
      <c r="AL538" s="41">
        <f t="shared" si="153"/>
        <v>5321.6690688</v>
      </c>
    </row>
    <row r="539" s="1" customFormat="1" customHeight="1" spans="6:42">
      <c r="F539" s="12">
        <v>35140</v>
      </c>
      <c r="G539" s="13">
        <v>0.3</v>
      </c>
      <c r="H539" s="12">
        <v>1</v>
      </c>
      <c r="I539" s="12">
        <v>0</v>
      </c>
      <c r="J539" s="15">
        <f t="shared" si="148"/>
        <v>10542</v>
      </c>
      <c r="K539" s="12">
        <v>1</v>
      </c>
      <c r="L539" s="12">
        <v>0.66</v>
      </c>
      <c r="M539" s="12">
        <v>1.52</v>
      </c>
      <c r="N539" s="35">
        <f t="shared" si="149"/>
        <v>2.0032</v>
      </c>
      <c r="O539" s="12">
        <v>0.9</v>
      </c>
      <c r="P539" s="10">
        <v>0.5</v>
      </c>
      <c r="Q539" s="41">
        <f t="shared" si="150"/>
        <v>9502.98048</v>
      </c>
      <c r="AA539" s="12">
        <v>35140</v>
      </c>
      <c r="AB539" s="13">
        <v>0.3</v>
      </c>
      <c r="AC539" s="12">
        <v>1</v>
      </c>
      <c r="AD539" s="12">
        <v>0</v>
      </c>
      <c r="AE539" s="15">
        <f t="shared" si="151"/>
        <v>10542</v>
      </c>
      <c r="AF539" s="12">
        <v>1</v>
      </c>
      <c r="AG539" s="12">
        <v>0.66</v>
      </c>
      <c r="AH539" s="12">
        <v>1.52</v>
      </c>
      <c r="AI539" s="35">
        <f t="shared" si="152"/>
        <v>2.0032</v>
      </c>
      <c r="AJ539" s="12">
        <v>0.9</v>
      </c>
      <c r="AK539" s="10">
        <v>0.5</v>
      </c>
      <c r="AL539" s="41">
        <f t="shared" si="153"/>
        <v>9502.98048</v>
      </c>
    </row>
    <row r="540" s="1" customFormat="1" customHeight="1" spans="6:42">
      <c r="F540" s="12">
        <v>35140</v>
      </c>
      <c r="G540" s="13">
        <v>0.58</v>
      </c>
      <c r="H540" s="12">
        <v>1</v>
      </c>
      <c r="I540" s="12">
        <v>0</v>
      </c>
      <c r="J540" s="15">
        <f t="shared" si="148"/>
        <v>20381.2</v>
      </c>
      <c r="K540" s="12">
        <v>1</v>
      </c>
      <c r="L540" s="12">
        <v>0.66</v>
      </c>
      <c r="M540" s="12">
        <v>1.52</v>
      </c>
      <c r="N540" s="35">
        <f t="shared" si="149"/>
        <v>2.0032</v>
      </c>
      <c r="O540" s="12">
        <v>0.9</v>
      </c>
      <c r="P540" s="10">
        <v>0.5</v>
      </c>
      <c r="Q540" s="41">
        <f t="shared" si="150"/>
        <v>18372.428928</v>
      </c>
      <c r="AA540" s="12">
        <v>35140</v>
      </c>
      <c r="AB540" s="13">
        <v>0.58</v>
      </c>
      <c r="AC540" s="12">
        <v>1</v>
      </c>
      <c r="AD540" s="12">
        <v>0</v>
      </c>
      <c r="AE540" s="15">
        <f t="shared" si="151"/>
        <v>20381.2</v>
      </c>
      <c r="AF540" s="12">
        <v>1</v>
      </c>
      <c r="AG540" s="12">
        <v>0.66</v>
      </c>
      <c r="AH540" s="12">
        <v>1.52</v>
      </c>
      <c r="AI540" s="35">
        <f t="shared" si="152"/>
        <v>2.0032</v>
      </c>
      <c r="AJ540" s="12">
        <v>0.9</v>
      </c>
      <c r="AK540" s="10">
        <v>0.5</v>
      </c>
      <c r="AL540" s="41">
        <f t="shared" si="153"/>
        <v>18372.428928</v>
      </c>
    </row>
    <row r="541" s="1" customFormat="1" customHeight="1" spans="6:42">
      <c r="F541" s="42" t="s">
        <v>45</v>
      </c>
      <c r="G541" s="37"/>
      <c r="H541" s="37"/>
      <c r="I541" s="37"/>
      <c r="J541" s="37"/>
      <c r="K541" s="37"/>
      <c r="L541" s="37"/>
      <c r="M541" s="38">
        <f>SUM(Q531:Q540)</f>
        <v>70448.7619584</v>
      </c>
      <c r="N541" s="38"/>
      <c r="O541" s="38"/>
      <c r="P541" s="38"/>
      <c r="Q541" s="38"/>
      <c r="AA541" s="42" t="s">
        <v>45</v>
      </c>
      <c r="AB541" s="37"/>
      <c r="AC541" s="37"/>
      <c r="AD541" s="37"/>
      <c r="AE541" s="37"/>
      <c r="AF541" s="37"/>
      <c r="AG541" s="37"/>
      <c r="AH541" s="38">
        <f>SUM(AL531:AL540)</f>
        <v>70448.7619584</v>
      </c>
      <c r="AI541" s="38"/>
      <c r="AJ541" s="38"/>
      <c r="AK541" s="38"/>
      <c r="AL541" s="38"/>
    </row>
    <row r="542" s="1" customFormat="1" customHeight="1" spans="6:42">
      <c r="F542" s="37"/>
      <c r="G542" s="37"/>
      <c r="H542" s="37"/>
      <c r="I542" s="37"/>
      <c r="J542" s="37"/>
      <c r="K542" s="37"/>
      <c r="L542" s="37"/>
      <c r="M542" s="38"/>
      <c r="N542" s="38"/>
      <c r="O542" s="38"/>
      <c r="P542" s="38"/>
      <c r="Q542" s="38"/>
      <c r="AA542" s="37"/>
      <c r="AB542" s="37"/>
      <c r="AC542" s="37"/>
      <c r="AD542" s="37"/>
      <c r="AE542" s="37"/>
      <c r="AF542" s="37"/>
      <c r="AG542" s="37"/>
      <c r="AH542" s="38"/>
      <c r="AI542" s="38"/>
      <c r="AJ542" s="38"/>
      <c r="AK542" s="38"/>
      <c r="AL542" s="38"/>
    </row>
    <row r="543" s="1" customFormat="1" customHeight="1" spans="6:42">
      <c r="F543" s="37"/>
      <c r="G543" s="37"/>
      <c r="H543" s="37"/>
      <c r="I543" s="37"/>
      <c r="J543" s="37"/>
      <c r="K543" s="37"/>
      <c r="L543" s="37"/>
      <c r="M543" s="38"/>
      <c r="N543" s="38"/>
      <c r="O543" s="38"/>
      <c r="P543" s="38"/>
      <c r="Q543" s="38"/>
      <c r="AA543" s="37"/>
      <c r="AB543" s="37"/>
      <c r="AC543" s="37"/>
      <c r="AD543" s="37"/>
      <c r="AE543" s="37"/>
      <c r="AF543" s="37"/>
      <c r="AG543" s="37"/>
      <c r="AH543" s="38"/>
      <c r="AI543" s="38"/>
      <c r="AJ543" s="38"/>
      <c r="AK543" s="38"/>
      <c r="AL543" s="38"/>
    </row>
    <row r="547" s="1" customFormat="1" customHeight="1" spans="1:42">
      <c r="A547" s="2" t="s">
        <v>55</v>
      </c>
      <c r="B547" s="2"/>
      <c r="C547" s="2"/>
      <c r="D547" s="2"/>
      <c r="E547" s="2"/>
      <c r="F547" s="3" t="s">
        <v>1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2" t="s">
        <v>56</v>
      </c>
      <c r="W547" s="2"/>
      <c r="X547" s="2"/>
      <c r="Y547" s="2"/>
      <c r="Z547" s="2"/>
      <c r="AA547" s="3" t="s">
        <v>1</v>
      </c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</row>
    <row r="548" s="1" customFormat="1" customHeight="1" spans="1:42">
      <c r="A548" s="2"/>
      <c r="B548" s="2"/>
      <c r="C548" s="2"/>
      <c r="D548" s="2"/>
      <c r="E548" s="2"/>
      <c r="F548" s="4" t="s">
        <v>3</v>
      </c>
      <c r="G548" s="5"/>
      <c r="H548" s="5"/>
      <c r="I548" s="5"/>
      <c r="J548" s="6"/>
      <c r="K548" s="7" t="s">
        <v>4</v>
      </c>
      <c r="L548" s="7"/>
      <c r="M548" s="7"/>
      <c r="N548" s="7"/>
      <c r="O548" s="8" t="s">
        <v>5</v>
      </c>
      <c r="P548" s="9" t="s">
        <v>6</v>
      </c>
      <c r="Q548" s="9"/>
      <c r="R548" s="9"/>
      <c r="S548" s="10" t="s">
        <v>7</v>
      </c>
      <c r="T548" s="8" t="s">
        <v>8</v>
      </c>
      <c r="U548" s="11" t="s">
        <v>9</v>
      </c>
      <c r="V548" s="2"/>
      <c r="W548" s="2"/>
      <c r="X548" s="2"/>
      <c r="Y548" s="2"/>
      <c r="Z548" s="2"/>
      <c r="AA548" s="4" t="s">
        <v>3</v>
      </c>
      <c r="AB548" s="5"/>
      <c r="AC548" s="5"/>
      <c r="AD548" s="5"/>
      <c r="AE548" s="6"/>
      <c r="AF548" s="7" t="s">
        <v>4</v>
      </c>
      <c r="AG548" s="7"/>
      <c r="AH548" s="7"/>
      <c r="AI548" s="7"/>
      <c r="AJ548" s="8" t="s">
        <v>5</v>
      </c>
      <c r="AK548" s="9" t="s">
        <v>6</v>
      </c>
      <c r="AL548" s="9"/>
      <c r="AM548" s="9"/>
      <c r="AN548" s="10" t="s">
        <v>7</v>
      </c>
      <c r="AO548" s="8" t="s">
        <v>8</v>
      </c>
      <c r="AP548" s="11" t="s">
        <v>9</v>
      </c>
    </row>
    <row r="549" s="1" customFormat="1" customHeight="1" spans="1:42">
      <c r="A549" s="1" t="s">
        <v>10</v>
      </c>
      <c r="B549" s="1" t="s">
        <v>11</v>
      </c>
      <c r="C549" s="1" t="s">
        <v>12</v>
      </c>
      <c r="D549" s="1" t="s">
        <v>13</v>
      </c>
      <c r="E549" s="1" t="s">
        <v>14</v>
      </c>
      <c r="F549" s="12" t="s">
        <v>15</v>
      </c>
      <c r="G549" s="12" t="s">
        <v>16</v>
      </c>
      <c r="H549" s="13" t="s">
        <v>17</v>
      </c>
      <c r="I549" s="14" t="s">
        <v>18</v>
      </c>
      <c r="J549" s="15" t="s">
        <v>3</v>
      </c>
      <c r="K549" s="12" t="s">
        <v>19</v>
      </c>
      <c r="L549" s="12" t="s">
        <v>15</v>
      </c>
      <c r="M549" s="12" t="s">
        <v>20</v>
      </c>
      <c r="N549" s="7" t="s">
        <v>21</v>
      </c>
      <c r="O549" s="16"/>
      <c r="P549" s="12" t="s">
        <v>22</v>
      </c>
      <c r="Q549" s="12" t="s">
        <v>23</v>
      </c>
      <c r="R549" s="9" t="s">
        <v>24</v>
      </c>
      <c r="S549" s="10" t="s">
        <v>25</v>
      </c>
      <c r="T549" s="16"/>
      <c r="U549" s="17"/>
      <c r="V549" s="1" t="s">
        <v>10</v>
      </c>
      <c r="W549" s="1" t="s">
        <v>11</v>
      </c>
      <c r="X549" s="1" t="s">
        <v>12</v>
      </c>
      <c r="Y549" s="1" t="s">
        <v>13</v>
      </c>
      <c r="Z549" s="1" t="s">
        <v>14</v>
      </c>
      <c r="AA549" s="12" t="s">
        <v>15</v>
      </c>
      <c r="AB549" s="12" t="s">
        <v>16</v>
      </c>
      <c r="AC549" s="13" t="s">
        <v>17</v>
      </c>
      <c r="AD549" s="14" t="s">
        <v>18</v>
      </c>
      <c r="AE549" s="15" t="s">
        <v>3</v>
      </c>
      <c r="AF549" s="12" t="s">
        <v>19</v>
      </c>
      <c r="AG549" s="12" t="s">
        <v>15</v>
      </c>
      <c r="AH549" s="12" t="s">
        <v>20</v>
      </c>
      <c r="AI549" s="7" t="s">
        <v>21</v>
      </c>
      <c r="AJ549" s="16"/>
      <c r="AK549" s="12" t="s">
        <v>22</v>
      </c>
      <c r="AL549" s="12" t="s">
        <v>23</v>
      </c>
      <c r="AM549" s="9" t="s">
        <v>24</v>
      </c>
      <c r="AN549" s="10" t="s">
        <v>25</v>
      </c>
      <c r="AO549" s="16"/>
      <c r="AP549" s="17"/>
    </row>
    <row r="550" s="1" customFormat="1" customHeight="1" spans="1:42">
      <c r="A550" s="18">
        <f>N568</f>
        <v>2358270.14397128</v>
      </c>
      <c r="B550" s="18">
        <f>K617</f>
        <v>261655.89543219</v>
      </c>
      <c r="C550" s="18">
        <f>N598</f>
        <v>532951.693526309</v>
      </c>
      <c r="D550" s="18">
        <f>M633</f>
        <v>104758.7720256</v>
      </c>
      <c r="E550" s="18">
        <v>18</v>
      </c>
      <c r="F550" s="12">
        <v>1354</v>
      </c>
      <c r="G550" s="12">
        <v>1.728</v>
      </c>
      <c r="H550" s="13">
        <v>1.35</v>
      </c>
      <c r="I550" s="14">
        <v>1.24</v>
      </c>
      <c r="J550" s="15">
        <f t="shared" ref="J550:J567" si="154">F550*G550*H550*I550</f>
        <v>3916.677888</v>
      </c>
      <c r="K550" s="12">
        <v>1</v>
      </c>
      <c r="L550" s="12">
        <v>1354</v>
      </c>
      <c r="M550" s="12">
        <v>0.83</v>
      </c>
      <c r="N550" s="19">
        <f t="shared" ref="N550:N567" si="155">1+6*L550/(L550+2000)+M550</f>
        <v>4.2521824686941</v>
      </c>
      <c r="O550" s="20">
        <v>5936</v>
      </c>
      <c r="P550" s="12">
        <v>0.99</v>
      </c>
      <c r="Q550" s="12">
        <v>3.41</v>
      </c>
      <c r="R550" s="9">
        <f t="shared" ref="R550:R567" si="156">1+P550*Q550</f>
        <v>4.3759</v>
      </c>
      <c r="S550" s="10">
        <v>1.225</v>
      </c>
      <c r="T550" s="20">
        <v>1</v>
      </c>
      <c r="U550" s="22">
        <f t="shared" ref="U550:U567" si="157">((J550*K550*N550)+O550)*R550*S550*T550</f>
        <v>121095.486642564</v>
      </c>
      <c r="V550" s="18">
        <f>AI568</f>
        <v>2358270.14397128</v>
      </c>
      <c r="W550" s="18">
        <f>AF617</f>
        <v>261655.89543219</v>
      </c>
      <c r="X550" s="18">
        <f>AI598</f>
        <v>550351.682745917</v>
      </c>
      <c r="Y550" s="18">
        <f>AH633</f>
        <v>113520.46898016</v>
      </c>
      <c r="Z550" s="18">
        <v>18</v>
      </c>
      <c r="AA550" s="12">
        <v>1354</v>
      </c>
      <c r="AB550" s="12">
        <v>1.728</v>
      </c>
      <c r="AC550" s="13">
        <v>1.35</v>
      </c>
      <c r="AD550" s="14">
        <v>1.24</v>
      </c>
      <c r="AE550" s="15">
        <f t="shared" ref="AE550:AE567" si="158">AA550*AB550*AC550*AD550</f>
        <v>3916.677888</v>
      </c>
      <c r="AF550" s="12">
        <v>1</v>
      </c>
      <c r="AG550" s="12">
        <v>1354</v>
      </c>
      <c r="AH550" s="12">
        <v>0.83</v>
      </c>
      <c r="AI550" s="19">
        <f t="shared" ref="AI550:AI567" si="159">1+6*AG550/(AG550+2000)+AH550</f>
        <v>4.2521824686941</v>
      </c>
      <c r="AJ550" s="20">
        <v>5936</v>
      </c>
      <c r="AK550" s="12">
        <v>0.99</v>
      </c>
      <c r="AL550" s="12">
        <v>3.41</v>
      </c>
      <c r="AM550" s="9">
        <f t="shared" ref="AM550:AM567" si="160">1+AK550*AL550</f>
        <v>4.3759</v>
      </c>
      <c r="AN550" s="10">
        <v>1.225</v>
      </c>
      <c r="AO550" s="20">
        <v>1</v>
      </c>
      <c r="AP550" s="22">
        <f t="shared" ref="AP550:AP567" si="161">((AE550*AF550*AI550)+AJ550)*AM550*AN550*AO550</f>
        <v>121095.486642564</v>
      </c>
    </row>
    <row r="551" s="1" customFormat="1" customHeight="1" spans="1:42">
      <c r="A551" s="23" t="s">
        <v>26</v>
      </c>
      <c r="B551" s="23"/>
      <c r="C551" s="23"/>
      <c r="D551" s="24" t="s">
        <v>27</v>
      </c>
      <c r="E551" s="24"/>
      <c r="F551" s="12">
        <v>1354</v>
      </c>
      <c r="G551" s="12">
        <v>1.728</v>
      </c>
      <c r="H551" s="13">
        <v>1.35</v>
      </c>
      <c r="I551" s="14">
        <v>1.24</v>
      </c>
      <c r="J551" s="15">
        <f t="shared" si="154"/>
        <v>3916.677888</v>
      </c>
      <c r="K551" s="12">
        <v>1</v>
      </c>
      <c r="L551" s="12">
        <v>1354</v>
      </c>
      <c r="M551" s="12">
        <v>0.83</v>
      </c>
      <c r="N551" s="19">
        <f t="shared" si="155"/>
        <v>4.2521824686941</v>
      </c>
      <c r="O551" s="20">
        <v>5936</v>
      </c>
      <c r="P551" s="12">
        <v>0.99</v>
      </c>
      <c r="Q551" s="12">
        <v>3.41</v>
      </c>
      <c r="R551" s="9">
        <f t="shared" si="156"/>
        <v>4.3759</v>
      </c>
      <c r="S551" s="10">
        <v>1.225</v>
      </c>
      <c r="T551" s="20">
        <v>1</v>
      </c>
      <c r="U551" s="22">
        <f t="shared" si="157"/>
        <v>121095.486642564</v>
      </c>
      <c r="V551" s="23" t="s">
        <v>26</v>
      </c>
      <c r="W551" s="23"/>
      <c r="X551" s="23"/>
      <c r="Y551" s="24" t="s">
        <v>27</v>
      </c>
      <c r="Z551" s="24"/>
      <c r="AA551" s="12">
        <v>1354</v>
      </c>
      <c r="AB551" s="12">
        <v>1.728</v>
      </c>
      <c r="AC551" s="13">
        <v>1.35</v>
      </c>
      <c r="AD551" s="14">
        <v>1.24</v>
      </c>
      <c r="AE551" s="15">
        <f t="shared" si="158"/>
        <v>3916.677888</v>
      </c>
      <c r="AF551" s="12">
        <v>1</v>
      </c>
      <c r="AG551" s="12">
        <v>1354</v>
      </c>
      <c r="AH551" s="12">
        <v>0.83</v>
      </c>
      <c r="AI551" s="19">
        <f t="shared" si="159"/>
        <v>4.2521824686941</v>
      </c>
      <c r="AJ551" s="20">
        <v>5936</v>
      </c>
      <c r="AK551" s="12">
        <v>0.99</v>
      </c>
      <c r="AL551" s="12">
        <v>3.41</v>
      </c>
      <c r="AM551" s="9">
        <f t="shared" si="160"/>
        <v>4.3759</v>
      </c>
      <c r="AN551" s="10">
        <v>1.225</v>
      </c>
      <c r="AO551" s="20">
        <v>1</v>
      </c>
      <c r="AP551" s="22">
        <f t="shared" si="161"/>
        <v>121095.486642564</v>
      </c>
    </row>
    <row r="552" s="1" customFormat="1" customHeight="1" spans="1:42">
      <c r="A552" s="23"/>
      <c r="B552" s="23"/>
      <c r="C552" s="23"/>
      <c r="D552" s="24"/>
      <c r="E552" s="24"/>
      <c r="F552" s="12">
        <v>1354</v>
      </c>
      <c r="G552" s="12">
        <v>2.304</v>
      </c>
      <c r="H552" s="13">
        <v>1.35</v>
      </c>
      <c r="I552" s="14">
        <v>1.24</v>
      </c>
      <c r="J552" s="15">
        <f t="shared" si="154"/>
        <v>5222.237184</v>
      </c>
      <c r="K552" s="12">
        <v>1</v>
      </c>
      <c r="L552" s="12">
        <v>1354</v>
      </c>
      <c r="M552" s="12">
        <v>0.83</v>
      </c>
      <c r="N552" s="19">
        <f t="shared" si="155"/>
        <v>4.2521824686941</v>
      </c>
      <c r="O552" s="20">
        <v>5936</v>
      </c>
      <c r="P552" s="12">
        <v>0.99</v>
      </c>
      <c r="Q552" s="12">
        <v>3.41</v>
      </c>
      <c r="R552" s="9">
        <f t="shared" si="156"/>
        <v>4.3759</v>
      </c>
      <c r="S552" s="10">
        <v>1.225</v>
      </c>
      <c r="T552" s="20">
        <v>1</v>
      </c>
      <c r="U552" s="22">
        <f t="shared" si="157"/>
        <v>150854.050710085</v>
      </c>
      <c r="V552" s="23"/>
      <c r="W552" s="23"/>
      <c r="X552" s="23"/>
      <c r="Y552" s="24"/>
      <c r="Z552" s="24"/>
      <c r="AA552" s="12">
        <v>1354</v>
      </c>
      <c r="AB552" s="12">
        <v>2.304</v>
      </c>
      <c r="AC552" s="13">
        <v>1.35</v>
      </c>
      <c r="AD552" s="14">
        <v>1.24</v>
      </c>
      <c r="AE552" s="15">
        <f t="shared" si="158"/>
        <v>5222.237184</v>
      </c>
      <c r="AF552" s="12">
        <v>1</v>
      </c>
      <c r="AG552" s="12">
        <v>1354</v>
      </c>
      <c r="AH552" s="12">
        <v>0.83</v>
      </c>
      <c r="AI552" s="19">
        <f t="shared" si="159"/>
        <v>4.2521824686941</v>
      </c>
      <c r="AJ552" s="20">
        <v>5936</v>
      </c>
      <c r="AK552" s="12">
        <v>0.99</v>
      </c>
      <c r="AL552" s="12">
        <v>3.41</v>
      </c>
      <c r="AM552" s="9">
        <f t="shared" si="160"/>
        <v>4.3759</v>
      </c>
      <c r="AN552" s="10">
        <v>1.225</v>
      </c>
      <c r="AO552" s="20">
        <v>1</v>
      </c>
      <c r="AP552" s="22">
        <f t="shared" si="161"/>
        <v>150854.050710085</v>
      </c>
    </row>
    <row r="553" s="1" customFormat="1" customHeight="1" spans="1:42">
      <c r="A553" s="25">
        <f>SUM(A550:D550)</f>
        <v>3257636.50495538</v>
      </c>
      <c r="B553" s="25"/>
      <c r="C553" s="25"/>
      <c r="D553" s="26">
        <f>A553/E550</f>
        <v>180979.805830854</v>
      </c>
      <c r="E553" s="26"/>
      <c r="F553" s="12">
        <v>1354</v>
      </c>
      <c r="G553" s="12">
        <v>1.728</v>
      </c>
      <c r="H553" s="13">
        <v>1.35</v>
      </c>
      <c r="I553" s="14">
        <v>1.24</v>
      </c>
      <c r="J553" s="15">
        <f t="shared" si="154"/>
        <v>3916.677888</v>
      </c>
      <c r="K553" s="12">
        <v>1</v>
      </c>
      <c r="L553" s="12">
        <v>1354</v>
      </c>
      <c r="M553" s="12">
        <v>0.83</v>
      </c>
      <c r="N553" s="19">
        <f t="shared" si="155"/>
        <v>4.2521824686941</v>
      </c>
      <c r="O553" s="20">
        <v>5936</v>
      </c>
      <c r="P553" s="12">
        <v>0.99</v>
      </c>
      <c r="Q553" s="12">
        <v>3.41</v>
      </c>
      <c r="R553" s="9">
        <f t="shared" si="156"/>
        <v>4.3759</v>
      </c>
      <c r="S553" s="10">
        <v>1.225</v>
      </c>
      <c r="T553" s="20">
        <v>1</v>
      </c>
      <c r="U553" s="22">
        <f t="shared" si="157"/>
        <v>121095.486642564</v>
      </c>
      <c r="V553" s="25">
        <f>SUM(V550:Y550)</f>
        <v>3283798.19112955</v>
      </c>
      <c r="W553" s="25"/>
      <c r="X553" s="25"/>
      <c r="Y553" s="26">
        <f>V553/Z550</f>
        <v>182433.23284053</v>
      </c>
      <c r="Z553" s="26"/>
      <c r="AA553" s="12">
        <v>1354</v>
      </c>
      <c r="AB553" s="12">
        <v>1.728</v>
      </c>
      <c r="AC553" s="13">
        <v>1.35</v>
      </c>
      <c r="AD553" s="14">
        <v>1.24</v>
      </c>
      <c r="AE553" s="15">
        <f t="shared" si="158"/>
        <v>3916.677888</v>
      </c>
      <c r="AF553" s="12">
        <v>1</v>
      </c>
      <c r="AG553" s="12">
        <v>1354</v>
      </c>
      <c r="AH553" s="12">
        <v>0.83</v>
      </c>
      <c r="AI553" s="19">
        <f t="shared" si="159"/>
        <v>4.2521824686941</v>
      </c>
      <c r="AJ553" s="20">
        <v>5936</v>
      </c>
      <c r="AK553" s="12">
        <v>0.99</v>
      </c>
      <c r="AL553" s="12">
        <v>3.41</v>
      </c>
      <c r="AM553" s="9">
        <f t="shared" si="160"/>
        <v>4.3759</v>
      </c>
      <c r="AN553" s="10">
        <v>1.225</v>
      </c>
      <c r="AO553" s="20">
        <v>1</v>
      </c>
      <c r="AP553" s="22">
        <f t="shared" si="161"/>
        <v>121095.486642564</v>
      </c>
    </row>
    <row r="554" s="1" customFormat="1" customHeight="1" spans="1:42">
      <c r="A554" s="25"/>
      <c r="B554" s="25"/>
      <c r="C554" s="25"/>
      <c r="D554" s="26"/>
      <c r="E554" s="26"/>
      <c r="F554" s="12">
        <v>1354</v>
      </c>
      <c r="G554" s="12">
        <v>1.728</v>
      </c>
      <c r="H554" s="13">
        <v>1.35</v>
      </c>
      <c r="I554" s="14">
        <v>1.24</v>
      </c>
      <c r="J554" s="15">
        <f t="shared" si="154"/>
        <v>3916.677888</v>
      </c>
      <c r="K554" s="12">
        <v>1</v>
      </c>
      <c r="L554" s="12">
        <v>1354</v>
      </c>
      <c r="M554" s="12">
        <v>0.83</v>
      </c>
      <c r="N554" s="19">
        <f t="shared" si="155"/>
        <v>4.2521824686941</v>
      </c>
      <c r="O554" s="20">
        <v>5936</v>
      </c>
      <c r="P554" s="12">
        <v>0.99</v>
      </c>
      <c r="Q554" s="12">
        <v>3.41</v>
      </c>
      <c r="R554" s="9">
        <f t="shared" si="156"/>
        <v>4.3759</v>
      </c>
      <c r="S554" s="10">
        <v>1.225</v>
      </c>
      <c r="T554" s="20">
        <v>1</v>
      </c>
      <c r="U554" s="22">
        <f t="shared" si="157"/>
        <v>121095.486642564</v>
      </c>
      <c r="V554" s="25"/>
      <c r="W554" s="25"/>
      <c r="X554" s="25"/>
      <c r="Y554" s="26"/>
      <c r="Z554" s="26"/>
      <c r="AA554" s="12">
        <v>1354</v>
      </c>
      <c r="AB554" s="12">
        <v>1.728</v>
      </c>
      <c r="AC554" s="13">
        <v>1.35</v>
      </c>
      <c r="AD554" s="14">
        <v>1.24</v>
      </c>
      <c r="AE554" s="15">
        <f t="shared" si="158"/>
        <v>3916.677888</v>
      </c>
      <c r="AF554" s="12">
        <v>1</v>
      </c>
      <c r="AG554" s="12">
        <v>1354</v>
      </c>
      <c r="AH554" s="12">
        <v>0.83</v>
      </c>
      <c r="AI554" s="19">
        <f t="shared" si="159"/>
        <v>4.2521824686941</v>
      </c>
      <c r="AJ554" s="20">
        <v>5936</v>
      </c>
      <c r="AK554" s="12">
        <v>0.99</v>
      </c>
      <c r="AL554" s="12">
        <v>3.41</v>
      </c>
      <c r="AM554" s="9">
        <f t="shared" si="160"/>
        <v>4.3759</v>
      </c>
      <c r="AN554" s="10">
        <v>1.225</v>
      </c>
      <c r="AO554" s="20">
        <v>1</v>
      </c>
      <c r="AP554" s="22">
        <f t="shared" si="161"/>
        <v>121095.486642564</v>
      </c>
    </row>
    <row r="555" s="1" customFormat="1" customHeight="1" spans="1:42">
      <c r="A555" s="27"/>
      <c r="B555" s="27"/>
      <c r="C555" s="27"/>
      <c r="D555" s="27"/>
      <c r="E555" s="27"/>
      <c r="F555" s="12">
        <v>1354</v>
      </c>
      <c r="G555" s="12">
        <v>2.304</v>
      </c>
      <c r="H555" s="13">
        <v>1.35</v>
      </c>
      <c r="I555" s="14">
        <v>1.24</v>
      </c>
      <c r="J555" s="15">
        <f t="shared" si="154"/>
        <v>5222.237184</v>
      </c>
      <c r="K555" s="12">
        <v>1</v>
      </c>
      <c r="L555" s="12">
        <v>1354</v>
      </c>
      <c r="M555" s="12">
        <v>0.83</v>
      </c>
      <c r="N555" s="19">
        <f t="shared" si="155"/>
        <v>4.2521824686941</v>
      </c>
      <c r="O555" s="20">
        <v>5936</v>
      </c>
      <c r="P555" s="12">
        <v>0.99</v>
      </c>
      <c r="Q555" s="12">
        <v>3.41</v>
      </c>
      <c r="R555" s="9">
        <f t="shared" si="156"/>
        <v>4.3759</v>
      </c>
      <c r="S555" s="10">
        <v>1.225</v>
      </c>
      <c r="T555" s="20">
        <v>1</v>
      </c>
      <c r="U555" s="22">
        <f t="shared" si="157"/>
        <v>150854.050710085</v>
      </c>
      <c r="V555" s="27"/>
      <c r="W555" s="27"/>
      <c r="X555" s="27"/>
      <c r="Y555" s="27"/>
      <c r="Z555" s="27"/>
      <c r="AA555" s="12">
        <v>1354</v>
      </c>
      <c r="AB555" s="12">
        <v>2.304</v>
      </c>
      <c r="AC555" s="13">
        <v>1.35</v>
      </c>
      <c r="AD555" s="14">
        <v>1.24</v>
      </c>
      <c r="AE555" s="15">
        <f t="shared" si="158"/>
        <v>5222.237184</v>
      </c>
      <c r="AF555" s="12">
        <v>1</v>
      </c>
      <c r="AG555" s="12">
        <v>1354</v>
      </c>
      <c r="AH555" s="12">
        <v>0.83</v>
      </c>
      <c r="AI555" s="19">
        <f t="shared" si="159"/>
        <v>4.2521824686941</v>
      </c>
      <c r="AJ555" s="20">
        <v>5936</v>
      </c>
      <c r="AK555" s="12">
        <v>0.99</v>
      </c>
      <c r="AL555" s="12">
        <v>3.41</v>
      </c>
      <c r="AM555" s="9">
        <f t="shared" si="160"/>
        <v>4.3759</v>
      </c>
      <c r="AN555" s="10">
        <v>1.225</v>
      </c>
      <c r="AO555" s="20">
        <v>1</v>
      </c>
      <c r="AP555" s="22">
        <f t="shared" si="161"/>
        <v>150854.050710085</v>
      </c>
    </row>
    <row r="556" s="1" customFormat="1" customHeight="1" spans="1:42">
      <c r="A556" s="27"/>
      <c r="B556" s="27"/>
      <c r="C556" s="27"/>
      <c r="D556" s="27"/>
      <c r="E556" s="27"/>
      <c r="F556" s="12">
        <v>1354</v>
      </c>
      <c r="G556" s="12">
        <v>1.728</v>
      </c>
      <c r="H556" s="13">
        <v>1.35</v>
      </c>
      <c r="I556" s="14">
        <v>1.24</v>
      </c>
      <c r="J556" s="15">
        <f t="shared" si="154"/>
        <v>3916.677888</v>
      </c>
      <c r="K556" s="12">
        <v>1</v>
      </c>
      <c r="L556" s="12">
        <v>1354</v>
      </c>
      <c r="M556" s="12">
        <v>0.83</v>
      </c>
      <c r="N556" s="19">
        <f t="shared" si="155"/>
        <v>4.2521824686941</v>
      </c>
      <c r="O556" s="20">
        <v>5936</v>
      </c>
      <c r="P556" s="12">
        <v>0.99</v>
      </c>
      <c r="Q556" s="12">
        <v>3.41</v>
      </c>
      <c r="R556" s="9">
        <f t="shared" si="156"/>
        <v>4.3759</v>
      </c>
      <c r="S556" s="10">
        <v>1.225</v>
      </c>
      <c r="T556" s="20">
        <v>1</v>
      </c>
      <c r="U556" s="22">
        <f t="shared" si="157"/>
        <v>121095.486642564</v>
      </c>
      <c r="V556" s="27"/>
      <c r="W556" s="27"/>
      <c r="X556" s="27"/>
      <c r="Y556" s="27"/>
      <c r="Z556" s="27"/>
      <c r="AA556" s="12">
        <v>1354</v>
      </c>
      <c r="AB556" s="12">
        <v>1.728</v>
      </c>
      <c r="AC556" s="13">
        <v>1.35</v>
      </c>
      <c r="AD556" s="14">
        <v>1.24</v>
      </c>
      <c r="AE556" s="15">
        <f t="shared" si="158"/>
        <v>3916.677888</v>
      </c>
      <c r="AF556" s="12">
        <v>1</v>
      </c>
      <c r="AG556" s="12">
        <v>1354</v>
      </c>
      <c r="AH556" s="12">
        <v>0.83</v>
      </c>
      <c r="AI556" s="19">
        <f t="shared" si="159"/>
        <v>4.2521824686941</v>
      </c>
      <c r="AJ556" s="20">
        <v>5936</v>
      </c>
      <c r="AK556" s="12">
        <v>0.99</v>
      </c>
      <c r="AL556" s="12">
        <v>3.41</v>
      </c>
      <c r="AM556" s="9">
        <f t="shared" si="160"/>
        <v>4.3759</v>
      </c>
      <c r="AN556" s="10">
        <v>1.225</v>
      </c>
      <c r="AO556" s="20">
        <v>1</v>
      </c>
      <c r="AP556" s="22">
        <f t="shared" si="161"/>
        <v>121095.486642564</v>
      </c>
    </row>
    <row r="557" s="1" customFormat="1" customHeight="1" spans="1:42">
      <c r="F557" s="12">
        <v>1354</v>
      </c>
      <c r="G557" s="12">
        <v>1.728</v>
      </c>
      <c r="H557" s="13">
        <v>1.35</v>
      </c>
      <c r="I557" s="14">
        <v>1.24</v>
      </c>
      <c r="J557" s="15">
        <f t="shared" si="154"/>
        <v>3916.677888</v>
      </c>
      <c r="K557" s="12">
        <v>1</v>
      </c>
      <c r="L557" s="12">
        <v>1354</v>
      </c>
      <c r="M557" s="12">
        <v>0.83</v>
      </c>
      <c r="N557" s="19">
        <f t="shared" si="155"/>
        <v>4.2521824686941</v>
      </c>
      <c r="O557" s="20">
        <v>5936</v>
      </c>
      <c r="P557" s="12">
        <v>0.99</v>
      </c>
      <c r="Q557" s="12">
        <v>3.41</v>
      </c>
      <c r="R557" s="9">
        <f t="shared" si="156"/>
        <v>4.3759</v>
      </c>
      <c r="S557" s="10">
        <v>1.225</v>
      </c>
      <c r="T557" s="20">
        <v>1</v>
      </c>
      <c r="U557" s="22">
        <f t="shared" si="157"/>
        <v>121095.486642564</v>
      </c>
      <c r="AA557" s="12">
        <v>1354</v>
      </c>
      <c r="AB557" s="12">
        <v>1.728</v>
      </c>
      <c r="AC557" s="13">
        <v>1.35</v>
      </c>
      <c r="AD557" s="14">
        <v>1.24</v>
      </c>
      <c r="AE557" s="15">
        <f t="shared" si="158"/>
        <v>3916.677888</v>
      </c>
      <c r="AF557" s="12">
        <v>1</v>
      </c>
      <c r="AG557" s="12">
        <v>1354</v>
      </c>
      <c r="AH557" s="12">
        <v>0.83</v>
      </c>
      <c r="AI557" s="19">
        <f t="shared" si="159"/>
        <v>4.2521824686941</v>
      </c>
      <c r="AJ557" s="20">
        <v>5936</v>
      </c>
      <c r="AK557" s="12">
        <v>0.99</v>
      </c>
      <c r="AL557" s="12">
        <v>3.41</v>
      </c>
      <c r="AM557" s="9">
        <f t="shared" si="160"/>
        <v>4.3759</v>
      </c>
      <c r="AN557" s="10">
        <v>1.225</v>
      </c>
      <c r="AO557" s="20">
        <v>1</v>
      </c>
      <c r="AP557" s="22">
        <f t="shared" si="161"/>
        <v>121095.486642564</v>
      </c>
    </row>
    <row r="558" s="1" customFormat="1" customHeight="1" spans="1:42">
      <c r="F558" s="12">
        <v>1354</v>
      </c>
      <c r="G558" s="12">
        <v>2.304</v>
      </c>
      <c r="H558" s="13">
        <v>1.35</v>
      </c>
      <c r="I558" s="14">
        <v>1.24</v>
      </c>
      <c r="J558" s="15">
        <f t="shared" si="154"/>
        <v>5222.237184</v>
      </c>
      <c r="K558" s="12">
        <v>1</v>
      </c>
      <c r="L558" s="12">
        <v>1354</v>
      </c>
      <c r="M558" s="12">
        <v>0.83</v>
      </c>
      <c r="N558" s="19">
        <f t="shared" si="155"/>
        <v>4.2521824686941</v>
      </c>
      <c r="O558" s="20">
        <v>5936</v>
      </c>
      <c r="P558" s="12">
        <v>0.99</v>
      </c>
      <c r="Q558" s="12">
        <v>3.41</v>
      </c>
      <c r="R558" s="9">
        <f t="shared" si="156"/>
        <v>4.3759</v>
      </c>
      <c r="S558" s="10">
        <v>1.225</v>
      </c>
      <c r="T558" s="20">
        <v>1</v>
      </c>
      <c r="U558" s="22">
        <f t="shared" si="157"/>
        <v>150854.050710085</v>
      </c>
      <c r="AA558" s="12">
        <v>1354</v>
      </c>
      <c r="AB558" s="12">
        <v>2.304</v>
      </c>
      <c r="AC558" s="13">
        <v>1.35</v>
      </c>
      <c r="AD558" s="14">
        <v>1.24</v>
      </c>
      <c r="AE558" s="15">
        <f t="shared" si="158"/>
        <v>5222.237184</v>
      </c>
      <c r="AF558" s="12">
        <v>1</v>
      </c>
      <c r="AG558" s="12">
        <v>1354</v>
      </c>
      <c r="AH558" s="12">
        <v>0.83</v>
      </c>
      <c r="AI558" s="19">
        <f t="shared" si="159"/>
        <v>4.2521824686941</v>
      </c>
      <c r="AJ558" s="20">
        <v>5936</v>
      </c>
      <c r="AK558" s="12">
        <v>0.99</v>
      </c>
      <c r="AL558" s="12">
        <v>3.41</v>
      </c>
      <c r="AM558" s="9">
        <f t="shared" si="160"/>
        <v>4.3759</v>
      </c>
      <c r="AN558" s="10">
        <v>1.225</v>
      </c>
      <c r="AO558" s="20">
        <v>1</v>
      </c>
      <c r="AP558" s="22">
        <f t="shared" si="161"/>
        <v>150854.050710085</v>
      </c>
    </row>
    <row r="559" s="1" customFormat="1" customHeight="1" spans="1:42">
      <c r="F559" s="12">
        <v>1354</v>
      </c>
      <c r="G559" s="12">
        <v>1.728</v>
      </c>
      <c r="H559" s="13">
        <v>1.35</v>
      </c>
      <c r="I559" s="14">
        <v>1.24</v>
      </c>
      <c r="J559" s="15">
        <f t="shared" si="154"/>
        <v>3916.677888</v>
      </c>
      <c r="K559" s="12">
        <v>1</v>
      </c>
      <c r="L559" s="12">
        <v>1354</v>
      </c>
      <c r="M559" s="12">
        <v>0.83</v>
      </c>
      <c r="N559" s="19">
        <f t="shared" si="155"/>
        <v>4.2521824686941</v>
      </c>
      <c r="O559" s="20">
        <v>5936</v>
      </c>
      <c r="P559" s="12">
        <v>0.99</v>
      </c>
      <c r="Q559" s="12">
        <v>3.41</v>
      </c>
      <c r="R559" s="9">
        <f t="shared" si="156"/>
        <v>4.3759</v>
      </c>
      <c r="S559" s="10">
        <v>1.225</v>
      </c>
      <c r="T559" s="20">
        <v>1</v>
      </c>
      <c r="U559" s="22">
        <f t="shared" si="157"/>
        <v>121095.486642564</v>
      </c>
      <c r="AA559" s="12">
        <v>1354</v>
      </c>
      <c r="AB559" s="12">
        <v>1.728</v>
      </c>
      <c r="AC559" s="13">
        <v>1.35</v>
      </c>
      <c r="AD559" s="14">
        <v>1.24</v>
      </c>
      <c r="AE559" s="15">
        <f t="shared" si="158"/>
        <v>3916.677888</v>
      </c>
      <c r="AF559" s="12">
        <v>1</v>
      </c>
      <c r="AG559" s="12">
        <v>1354</v>
      </c>
      <c r="AH559" s="12">
        <v>0.83</v>
      </c>
      <c r="AI559" s="19">
        <f t="shared" si="159"/>
        <v>4.2521824686941</v>
      </c>
      <c r="AJ559" s="20">
        <v>5936</v>
      </c>
      <c r="AK559" s="12">
        <v>0.99</v>
      </c>
      <c r="AL559" s="12">
        <v>3.41</v>
      </c>
      <c r="AM559" s="9">
        <f t="shared" si="160"/>
        <v>4.3759</v>
      </c>
      <c r="AN559" s="10">
        <v>1.225</v>
      </c>
      <c r="AO559" s="20">
        <v>1</v>
      </c>
      <c r="AP559" s="22">
        <f t="shared" si="161"/>
        <v>121095.486642564</v>
      </c>
    </row>
    <row r="560" s="1" customFormat="1" customHeight="1" spans="1:42">
      <c r="F560" s="12">
        <v>1354</v>
      </c>
      <c r="G560" s="12">
        <v>1.728</v>
      </c>
      <c r="H560" s="13">
        <v>1.35</v>
      </c>
      <c r="I560" s="14">
        <v>1.24</v>
      </c>
      <c r="J560" s="15">
        <f t="shared" si="154"/>
        <v>3916.677888</v>
      </c>
      <c r="K560" s="12">
        <v>1</v>
      </c>
      <c r="L560" s="12">
        <v>1354</v>
      </c>
      <c r="M560" s="12">
        <v>0.83</v>
      </c>
      <c r="N560" s="19">
        <f t="shared" si="155"/>
        <v>4.2521824686941</v>
      </c>
      <c r="O560" s="20">
        <v>5936</v>
      </c>
      <c r="P560" s="12">
        <v>0.99</v>
      </c>
      <c r="Q560" s="12">
        <v>3.41</v>
      </c>
      <c r="R560" s="9">
        <f t="shared" si="156"/>
        <v>4.3759</v>
      </c>
      <c r="S560" s="10">
        <v>1.225</v>
      </c>
      <c r="T560" s="20">
        <v>1</v>
      </c>
      <c r="U560" s="22">
        <f t="shared" si="157"/>
        <v>121095.486642564</v>
      </c>
      <c r="AA560" s="12">
        <v>1354</v>
      </c>
      <c r="AB560" s="12">
        <v>1.728</v>
      </c>
      <c r="AC560" s="13">
        <v>1.35</v>
      </c>
      <c r="AD560" s="14">
        <v>1.24</v>
      </c>
      <c r="AE560" s="15">
        <f t="shared" si="158"/>
        <v>3916.677888</v>
      </c>
      <c r="AF560" s="12">
        <v>1</v>
      </c>
      <c r="AG560" s="12">
        <v>1354</v>
      </c>
      <c r="AH560" s="12">
        <v>0.83</v>
      </c>
      <c r="AI560" s="19">
        <f t="shared" si="159"/>
        <v>4.2521824686941</v>
      </c>
      <c r="AJ560" s="20">
        <v>5936</v>
      </c>
      <c r="AK560" s="12">
        <v>0.99</v>
      </c>
      <c r="AL560" s="12">
        <v>3.41</v>
      </c>
      <c r="AM560" s="9">
        <f t="shared" si="160"/>
        <v>4.3759</v>
      </c>
      <c r="AN560" s="10">
        <v>1.225</v>
      </c>
      <c r="AO560" s="20">
        <v>1</v>
      </c>
      <c r="AP560" s="22">
        <f t="shared" si="161"/>
        <v>121095.486642564</v>
      </c>
    </row>
    <row r="561" s="1" customFormat="1" customHeight="1" spans="6:42">
      <c r="F561" s="12">
        <v>1354</v>
      </c>
      <c r="G561" s="12">
        <v>2.304</v>
      </c>
      <c r="H561" s="13">
        <v>1.35</v>
      </c>
      <c r="I561" s="14">
        <v>1.24</v>
      </c>
      <c r="J561" s="15">
        <f t="shared" si="154"/>
        <v>5222.237184</v>
      </c>
      <c r="K561" s="12">
        <v>1</v>
      </c>
      <c r="L561" s="12">
        <v>1354</v>
      </c>
      <c r="M561" s="12">
        <v>0.83</v>
      </c>
      <c r="N561" s="19">
        <f t="shared" si="155"/>
        <v>4.2521824686941</v>
      </c>
      <c r="O561" s="20">
        <v>5936</v>
      </c>
      <c r="P561" s="12">
        <v>0.99</v>
      </c>
      <c r="Q561" s="12">
        <v>3.41</v>
      </c>
      <c r="R561" s="9">
        <f t="shared" si="156"/>
        <v>4.3759</v>
      </c>
      <c r="S561" s="10">
        <v>1.225</v>
      </c>
      <c r="T561" s="20">
        <v>1</v>
      </c>
      <c r="U561" s="22">
        <f t="shared" si="157"/>
        <v>150854.050710085</v>
      </c>
      <c r="AA561" s="12">
        <v>1354</v>
      </c>
      <c r="AB561" s="12">
        <v>2.304</v>
      </c>
      <c r="AC561" s="13">
        <v>1.35</v>
      </c>
      <c r="AD561" s="14">
        <v>1.24</v>
      </c>
      <c r="AE561" s="15">
        <f t="shared" si="158"/>
        <v>5222.237184</v>
      </c>
      <c r="AF561" s="12">
        <v>1</v>
      </c>
      <c r="AG561" s="12">
        <v>1354</v>
      </c>
      <c r="AH561" s="12">
        <v>0.83</v>
      </c>
      <c r="AI561" s="19">
        <f t="shared" si="159"/>
        <v>4.2521824686941</v>
      </c>
      <c r="AJ561" s="20">
        <v>5936</v>
      </c>
      <c r="AK561" s="12">
        <v>0.99</v>
      </c>
      <c r="AL561" s="12">
        <v>3.41</v>
      </c>
      <c r="AM561" s="9">
        <f t="shared" si="160"/>
        <v>4.3759</v>
      </c>
      <c r="AN561" s="10">
        <v>1.225</v>
      </c>
      <c r="AO561" s="20">
        <v>1</v>
      </c>
      <c r="AP561" s="22">
        <f t="shared" si="161"/>
        <v>150854.050710085</v>
      </c>
    </row>
    <row r="562" s="1" customFormat="1" customHeight="1" spans="6:42">
      <c r="F562" s="12">
        <v>1354</v>
      </c>
      <c r="G562" s="12">
        <v>1.728</v>
      </c>
      <c r="H562" s="13">
        <v>1.35</v>
      </c>
      <c r="I562" s="14">
        <v>1.24</v>
      </c>
      <c r="J562" s="15">
        <f t="shared" si="154"/>
        <v>3916.677888</v>
      </c>
      <c r="K562" s="12">
        <v>1</v>
      </c>
      <c r="L562" s="12">
        <v>1354</v>
      </c>
      <c r="M562" s="12">
        <v>0.83</v>
      </c>
      <c r="N562" s="19">
        <f t="shared" si="155"/>
        <v>4.2521824686941</v>
      </c>
      <c r="O562" s="20">
        <v>5936</v>
      </c>
      <c r="P562" s="12">
        <v>0.99</v>
      </c>
      <c r="Q562" s="12">
        <v>3.41</v>
      </c>
      <c r="R562" s="9">
        <f t="shared" si="156"/>
        <v>4.3759</v>
      </c>
      <c r="S562" s="10">
        <v>1.225</v>
      </c>
      <c r="T562" s="20">
        <v>1</v>
      </c>
      <c r="U562" s="22">
        <f t="shared" si="157"/>
        <v>121095.486642564</v>
      </c>
      <c r="AA562" s="12">
        <v>1354</v>
      </c>
      <c r="AB562" s="12">
        <v>1.728</v>
      </c>
      <c r="AC562" s="13">
        <v>1.35</v>
      </c>
      <c r="AD562" s="14">
        <v>1.24</v>
      </c>
      <c r="AE562" s="15">
        <f t="shared" si="158"/>
        <v>3916.677888</v>
      </c>
      <c r="AF562" s="12">
        <v>1</v>
      </c>
      <c r="AG562" s="12">
        <v>1354</v>
      </c>
      <c r="AH562" s="12">
        <v>0.83</v>
      </c>
      <c r="AI562" s="19">
        <f t="shared" si="159"/>
        <v>4.2521824686941</v>
      </c>
      <c r="AJ562" s="20">
        <v>5936</v>
      </c>
      <c r="AK562" s="12">
        <v>0.99</v>
      </c>
      <c r="AL562" s="12">
        <v>3.41</v>
      </c>
      <c r="AM562" s="9">
        <f t="shared" si="160"/>
        <v>4.3759</v>
      </c>
      <c r="AN562" s="10">
        <v>1.225</v>
      </c>
      <c r="AO562" s="20">
        <v>1</v>
      </c>
      <c r="AP562" s="22">
        <f t="shared" si="161"/>
        <v>121095.486642564</v>
      </c>
    </row>
    <row r="563" s="1" customFormat="1" customHeight="1" spans="6:42">
      <c r="F563" s="12">
        <v>1354</v>
      </c>
      <c r="G563" s="12">
        <v>1.728</v>
      </c>
      <c r="H563" s="13">
        <v>1.35</v>
      </c>
      <c r="I563" s="14">
        <v>1.24</v>
      </c>
      <c r="J563" s="15">
        <f t="shared" si="154"/>
        <v>3916.677888</v>
      </c>
      <c r="K563" s="12">
        <v>1</v>
      </c>
      <c r="L563" s="12">
        <v>1354</v>
      </c>
      <c r="M563" s="12">
        <v>0.83</v>
      </c>
      <c r="N563" s="19">
        <f t="shared" si="155"/>
        <v>4.2521824686941</v>
      </c>
      <c r="O563" s="20">
        <v>5936</v>
      </c>
      <c r="P563" s="12">
        <v>0.99</v>
      </c>
      <c r="Q563" s="12">
        <v>3.41</v>
      </c>
      <c r="R563" s="9">
        <f t="shared" si="156"/>
        <v>4.3759</v>
      </c>
      <c r="S563" s="10">
        <v>1.225</v>
      </c>
      <c r="T563" s="20">
        <v>1</v>
      </c>
      <c r="U563" s="22">
        <f t="shared" si="157"/>
        <v>121095.486642564</v>
      </c>
      <c r="AA563" s="12">
        <v>1354</v>
      </c>
      <c r="AB563" s="12">
        <v>1.728</v>
      </c>
      <c r="AC563" s="13">
        <v>1.35</v>
      </c>
      <c r="AD563" s="14">
        <v>1.24</v>
      </c>
      <c r="AE563" s="15">
        <f t="shared" si="158"/>
        <v>3916.677888</v>
      </c>
      <c r="AF563" s="12">
        <v>1</v>
      </c>
      <c r="AG563" s="12">
        <v>1354</v>
      </c>
      <c r="AH563" s="12">
        <v>0.83</v>
      </c>
      <c r="AI563" s="19">
        <f t="shared" si="159"/>
        <v>4.2521824686941</v>
      </c>
      <c r="AJ563" s="20">
        <v>5936</v>
      </c>
      <c r="AK563" s="12">
        <v>0.99</v>
      </c>
      <c r="AL563" s="12">
        <v>3.41</v>
      </c>
      <c r="AM563" s="9">
        <f t="shared" si="160"/>
        <v>4.3759</v>
      </c>
      <c r="AN563" s="10">
        <v>1.225</v>
      </c>
      <c r="AO563" s="20">
        <v>1</v>
      </c>
      <c r="AP563" s="22">
        <f t="shared" si="161"/>
        <v>121095.486642564</v>
      </c>
    </row>
    <row r="564" s="1" customFormat="1" customHeight="1" spans="6:42">
      <c r="F564" s="12">
        <v>1354</v>
      </c>
      <c r="G564" s="12">
        <v>2.304</v>
      </c>
      <c r="H564" s="13">
        <v>1.35</v>
      </c>
      <c r="I564" s="14">
        <v>1.24</v>
      </c>
      <c r="J564" s="15">
        <f t="shared" si="154"/>
        <v>5222.237184</v>
      </c>
      <c r="K564" s="12">
        <v>1</v>
      </c>
      <c r="L564" s="12">
        <v>1354</v>
      </c>
      <c r="M564" s="12">
        <v>0.83</v>
      </c>
      <c r="N564" s="19">
        <f t="shared" si="155"/>
        <v>4.2521824686941</v>
      </c>
      <c r="O564" s="20">
        <v>5936</v>
      </c>
      <c r="P564" s="12">
        <v>0.99</v>
      </c>
      <c r="Q564" s="12">
        <v>3.41</v>
      </c>
      <c r="R564" s="9">
        <f t="shared" si="156"/>
        <v>4.3759</v>
      </c>
      <c r="S564" s="10">
        <v>1.225</v>
      </c>
      <c r="T564" s="20">
        <v>1</v>
      </c>
      <c r="U564" s="22">
        <f t="shared" si="157"/>
        <v>150854.050710085</v>
      </c>
      <c r="AA564" s="12">
        <v>1354</v>
      </c>
      <c r="AB564" s="12">
        <v>2.304</v>
      </c>
      <c r="AC564" s="13">
        <v>1.35</v>
      </c>
      <c r="AD564" s="14">
        <v>1.24</v>
      </c>
      <c r="AE564" s="15">
        <f t="shared" si="158"/>
        <v>5222.237184</v>
      </c>
      <c r="AF564" s="12">
        <v>1</v>
      </c>
      <c r="AG564" s="12">
        <v>1354</v>
      </c>
      <c r="AH564" s="12">
        <v>0.83</v>
      </c>
      <c r="AI564" s="19">
        <f t="shared" si="159"/>
        <v>4.2521824686941</v>
      </c>
      <c r="AJ564" s="20">
        <v>5936</v>
      </c>
      <c r="AK564" s="12">
        <v>0.99</v>
      </c>
      <c r="AL564" s="12">
        <v>3.41</v>
      </c>
      <c r="AM564" s="9">
        <f t="shared" si="160"/>
        <v>4.3759</v>
      </c>
      <c r="AN564" s="10">
        <v>1.225</v>
      </c>
      <c r="AO564" s="20">
        <v>1</v>
      </c>
      <c r="AP564" s="22">
        <f t="shared" si="161"/>
        <v>150854.050710085</v>
      </c>
    </row>
    <row r="565" s="1" customFormat="1" customHeight="1" spans="6:42">
      <c r="F565" s="12">
        <v>1354</v>
      </c>
      <c r="G565" s="12">
        <v>1.728</v>
      </c>
      <c r="H565" s="13">
        <v>1.35</v>
      </c>
      <c r="I565" s="14">
        <v>1.24</v>
      </c>
      <c r="J565" s="15">
        <f t="shared" si="154"/>
        <v>3916.677888</v>
      </c>
      <c r="K565" s="12">
        <v>1</v>
      </c>
      <c r="L565" s="12">
        <v>1354</v>
      </c>
      <c r="M565" s="12">
        <v>0.83</v>
      </c>
      <c r="N565" s="19">
        <f t="shared" si="155"/>
        <v>4.2521824686941</v>
      </c>
      <c r="O565" s="20">
        <v>5936</v>
      </c>
      <c r="P565" s="12">
        <v>0.99</v>
      </c>
      <c r="Q565" s="12">
        <v>3.41</v>
      </c>
      <c r="R565" s="9">
        <f t="shared" si="156"/>
        <v>4.3759</v>
      </c>
      <c r="S565" s="10">
        <v>1.225</v>
      </c>
      <c r="T565" s="20">
        <v>1</v>
      </c>
      <c r="U565" s="22">
        <f t="shared" si="157"/>
        <v>121095.486642564</v>
      </c>
      <c r="AA565" s="12">
        <v>1354</v>
      </c>
      <c r="AB565" s="12">
        <v>1.728</v>
      </c>
      <c r="AC565" s="13">
        <v>1.35</v>
      </c>
      <c r="AD565" s="14">
        <v>1.24</v>
      </c>
      <c r="AE565" s="15">
        <f t="shared" si="158"/>
        <v>3916.677888</v>
      </c>
      <c r="AF565" s="12">
        <v>1</v>
      </c>
      <c r="AG565" s="12">
        <v>1354</v>
      </c>
      <c r="AH565" s="12">
        <v>0.83</v>
      </c>
      <c r="AI565" s="19">
        <f t="shared" si="159"/>
        <v>4.2521824686941</v>
      </c>
      <c r="AJ565" s="20">
        <v>5936</v>
      </c>
      <c r="AK565" s="12">
        <v>0.99</v>
      </c>
      <c r="AL565" s="12">
        <v>3.41</v>
      </c>
      <c r="AM565" s="9">
        <f t="shared" si="160"/>
        <v>4.3759</v>
      </c>
      <c r="AN565" s="10">
        <v>1.225</v>
      </c>
      <c r="AO565" s="20">
        <v>1</v>
      </c>
      <c r="AP565" s="22">
        <f t="shared" si="161"/>
        <v>121095.486642564</v>
      </c>
    </row>
    <row r="566" s="1" customFormat="1" customHeight="1" spans="6:42">
      <c r="F566" s="12">
        <v>1354</v>
      </c>
      <c r="G566" s="12">
        <v>1.728</v>
      </c>
      <c r="H566" s="13">
        <v>1.35</v>
      </c>
      <c r="I566" s="14">
        <v>1.24</v>
      </c>
      <c r="J566" s="15">
        <f t="shared" si="154"/>
        <v>3916.677888</v>
      </c>
      <c r="K566" s="12">
        <v>1</v>
      </c>
      <c r="L566" s="12">
        <v>1354</v>
      </c>
      <c r="M566" s="12">
        <v>0.83</v>
      </c>
      <c r="N566" s="19">
        <f t="shared" si="155"/>
        <v>4.2521824686941</v>
      </c>
      <c r="O566" s="20">
        <v>5936</v>
      </c>
      <c r="P566" s="12">
        <v>0.99</v>
      </c>
      <c r="Q566" s="12">
        <v>3.41</v>
      </c>
      <c r="R566" s="9">
        <f t="shared" si="156"/>
        <v>4.3759</v>
      </c>
      <c r="S566" s="10">
        <v>1.225</v>
      </c>
      <c r="T566" s="20">
        <v>1</v>
      </c>
      <c r="U566" s="22">
        <f t="shared" si="157"/>
        <v>121095.486642564</v>
      </c>
      <c r="AA566" s="12">
        <v>1354</v>
      </c>
      <c r="AB566" s="12">
        <v>1.728</v>
      </c>
      <c r="AC566" s="13">
        <v>1.35</v>
      </c>
      <c r="AD566" s="14">
        <v>1.24</v>
      </c>
      <c r="AE566" s="15">
        <f t="shared" si="158"/>
        <v>3916.677888</v>
      </c>
      <c r="AF566" s="12">
        <v>1</v>
      </c>
      <c r="AG566" s="12">
        <v>1354</v>
      </c>
      <c r="AH566" s="12">
        <v>0.83</v>
      </c>
      <c r="AI566" s="19">
        <f t="shared" si="159"/>
        <v>4.2521824686941</v>
      </c>
      <c r="AJ566" s="20">
        <v>5936</v>
      </c>
      <c r="AK566" s="12">
        <v>0.99</v>
      </c>
      <c r="AL566" s="12">
        <v>3.41</v>
      </c>
      <c r="AM566" s="9">
        <f t="shared" si="160"/>
        <v>4.3759</v>
      </c>
      <c r="AN566" s="10">
        <v>1.225</v>
      </c>
      <c r="AO566" s="20">
        <v>1</v>
      </c>
      <c r="AP566" s="22">
        <f t="shared" si="161"/>
        <v>121095.486642564</v>
      </c>
    </row>
    <row r="567" s="1" customFormat="1" customHeight="1" spans="6:42">
      <c r="F567" s="12">
        <v>1354</v>
      </c>
      <c r="G567" s="12">
        <v>2.304</v>
      </c>
      <c r="H567" s="13">
        <v>1.35</v>
      </c>
      <c r="I567" s="14">
        <v>1.24</v>
      </c>
      <c r="J567" s="15">
        <f t="shared" si="154"/>
        <v>5222.237184</v>
      </c>
      <c r="K567" s="12">
        <v>1</v>
      </c>
      <c r="L567" s="12">
        <v>1354</v>
      </c>
      <c r="M567" s="12">
        <v>0.83</v>
      </c>
      <c r="N567" s="19">
        <f t="shared" si="155"/>
        <v>4.2521824686941</v>
      </c>
      <c r="O567" s="20">
        <v>5936</v>
      </c>
      <c r="P567" s="12">
        <v>0.99</v>
      </c>
      <c r="Q567" s="12">
        <v>3.41</v>
      </c>
      <c r="R567" s="9">
        <f t="shared" si="156"/>
        <v>4.3759</v>
      </c>
      <c r="S567" s="10">
        <v>1.225</v>
      </c>
      <c r="T567" s="20">
        <v>1</v>
      </c>
      <c r="U567" s="22">
        <f t="shared" si="157"/>
        <v>150854.050710085</v>
      </c>
      <c r="AA567" s="12">
        <v>1354</v>
      </c>
      <c r="AB567" s="12">
        <v>2.304</v>
      </c>
      <c r="AC567" s="13">
        <v>1.35</v>
      </c>
      <c r="AD567" s="14">
        <v>1.24</v>
      </c>
      <c r="AE567" s="15">
        <f t="shared" si="158"/>
        <v>5222.237184</v>
      </c>
      <c r="AF567" s="12">
        <v>1</v>
      </c>
      <c r="AG567" s="12">
        <v>1354</v>
      </c>
      <c r="AH567" s="12">
        <v>0.83</v>
      </c>
      <c r="AI567" s="19">
        <f t="shared" si="159"/>
        <v>4.2521824686941</v>
      </c>
      <c r="AJ567" s="20">
        <v>5936</v>
      </c>
      <c r="AK567" s="12">
        <v>0.99</v>
      </c>
      <c r="AL567" s="12">
        <v>3.41</v>
      </c>
      <c r="AM567" s="9">
        <f t="shared" si="160"/>
        <v>4.3759</v>
      </c>
      <c r="AN567" s="10">
        <v>1.225</v>
      </c>
      <c r="AO567" s="20">
        <v>1</v>
      </c>
      <c r="AP567" s="22">
        <f t="shared" si="161"/>
        <v>150854.050710085</v>
      </c>
    </row>
    <row r="568" s="1" customFormat="1" customHeight="1" spans="6:42">
      <c r="F568" s="28" t="s">
        <v>1</v>
      </c>
      <c r="G568" s="29"/>
      <c r="H568" s="29"/>
      <c r="I568" s="29"/>
      <c r="J568" s="29"/>
      <c r="K568" s="29"/>
      <c r="L568" s="29"/>
      <c r="M568" s="29"/>
      <c r="N568" s="30">
        <f>SUM(U550:U567)</f>
        <v>2358270.14397128</v>
      </c>
      <c r="O568" s="30"/>
      <c r="P568" s="30"/>
      <c r="Q568" s="30"/>
      <c r="R568" s="30"/>
      <c r="S568" s="30"/>
      <c r="T568" s="30"/>
      <c r="U568" s="30"/>
      <c r="AA568" s="28" t="s">
        <v>1</v>
      </c>
      <c r="AB568" s="29"/>
      <c r="AC568" s="29"/>
      <c r="AD568" s="29"/>
      <c r="AE568" s="29"/>
      <c r="AF568" s="29"/>
      <c r="AG568" s="29"/>
      <c r="AH568" s="29"/>
      <c r="AI568" s="30">
        <f>SUM(AP550:AP567)</f>
        <v>2358270.14397128</v>
      </c>
      <c r="AJ568" s="30"/>
      <c r="AK568" s="30"/>
      <c r="AL568" s="30"/>
      <c r="AM568" s="30"/>
      <c r="AN568" s="30"/>
      <c r="AO568" s="30"/>
      <c r="AP568" s="30"/>
    </row>
    <row r="569" s="1" customFormat="1" customHeight="1" spans="6:42">
      <c r="F569" s="29"/>
      <c r="G569" s="29"/>
      <c r="H569" s="29"/>
      <c r="I569" s="29"/>
      <c r="J569" s="29"/>
      <c r="K569" s="29"/>
      <c r="L569" s="29"/>
      <c r="M569" s="29"/>
      <c r="N569" s="30"/>
      <c r="O569" s="30"/>
      <c r="P569" s="30"/>
      <c r="Q569" s="30"/>
      <c r="R569" s="30"/>
      <c r="S569" s="30"/>
      <c r="T569" s="30"/>
      <c r="U569" s="30"/>
      <c r="AA569" s="29"/>
      <c r="AB569" s="29"/>
      <c r="AC569" s="29"/>
      <c r="AD569" s="29"/>
      <c r="AE569" s="29"/>
      <c r="AF569" s="29"/>
      <c r="AG569" s="29"/>
      <c r="AH569" s="29"/>
      <c r="AI569" s="30"/>
      <c r="AJ569" s="30"/>
      <c r="AK569" s="30"/>
      <c r="AL569" s="30"/>
      <c r="AM569" s="30"/>
      <c r="AN569" s="30"/>
      <c r="AO569" s="30"/>
      <c r="AP569" s="30"/>
    </row>
    <row r="570" s="1" customFormat="1" customHeight="1" spans="6:42">
      <c r="F570" s="3" t="s">
        <v>28</v>
      </c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AA570" s="3" t="s">
        <v>28</v>
      </c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</row>
    <row r="571" s="1" customFormat="1" customHeight="1" spans="6:42">
      <c r="F571" s="4" t="s">
        <v>3</v>
      </c>
      <c r="G571" s="5"/>
      <c r="H571" s="5"/>
      <c r="I571" s="5"/>
      <c r="J571" s="6"/>
      <c r="K571" s="7" t="s">
        <v>4</v>
      </c>
      <c r="L571" s="7"/>
      <c r="M571" s="7"/>
      <c r="N571" s="7"/>
      <c r="O571" s="8" t="s">
        <v>5</v>
      </c>
      <c r="P571" s="9" t="s">
        <v>6</v>
      </c>
      <c r="Q571" s="9"/>
      <c r="R571" s="9"/>
      <c r="S571" s="10" t="s">
        <v>7</v>
      </c>
      <c r="T571" s="8" t="s">
        <v>8</v>
      </c>
      <c r="U571" s="11" t="s">
        <v>9</v>
      </c>
      <c r="AA571" s="4" t="s">
        <v>3</v>
      </c>
      <c r="AB571" s="5"/>
      <c r="AC571" s="5"/>
      <c r="AD571" s="5"/>
      <c r="AE571" s="6"/>
      <c r="AF571" s="7" t="s">
        <v>4</v>
      </c>
      <c r="AG571" s="7"/>
      <c r="AH571" s="7"/>
      <c r="AI571" s="7"/>
      <c r="AJ571" s="8" t="s">
        <v>5</v>
      </c>
      <c r="AK571" s="9" t="s">
        <v>6</v>
      </c>
      <c r="AL571" s="9"/>
      <c r="AM571" s="9"/>
      <c r="AN571" s="10" t="s">
        <v>7</v>
      </c>
      <c r="AO571" s="8" t="s">
        <v>8</v>
      </c>
      <c r="AP571" s="11" t="s">
        <v>9</v>
      </c>
    </row>
    <row r="572" s="1" customFormat="1" customHeight="1" spans="6:42">
      <c r="F572" s="12" t="s">
        <v>29</v>
      </c>
      <c r="G572" s="12" t="s">
        <v>16</v>
      </c>
      <c r="H572" s="13" t="s">
        <v>17</v>
      </c>
      <c r="I572" s="14" t="s">
        <v>18</v>
      </c>
      <c r="J572" s="15" t="s">
        <v>3</v>
      </c>
      <c r="K572" s="12" t="s">
        <v>19</v>
      </c>
      <c r="L572" s="12" t="s">
        <v>15</v>
      </c>
      <c r="M572" s="12" t="s">
        <v>20</v>
      </c>
      <c r="N572" s="7" t="s">
        <v>21</v>
      </c>
      <c r="O572" s="16"/>
      <c r="P572" s="12" t="s">
        <v>22</v>
      </c>
      <c r="Q572" s="12" t="s">
        <v>23</v>
      </c>
      <c r="R572" s="9" t="s">
        <v>24</v>
      </c>
      <c r="S572" s="10" t="s">
        <v>25</v>
      </c>
      <c r="T572" s="16"/>
      <c r="U572" s="17"/>
      <c r="AA572" s="12" t="s">
        <v>29</v>
      </c>
      <c r="AB572" s="12" t="s">
        <v>16</v>
      </c>
      <c r="AC572" s="13" t="s">
        <v>17</v>
      </c>
      <c r="AD572" s="14" t="s">
        <v>18</v>
      </c>
      <c r="AE572" s="15" t="s">
        <v>3</v>
      </c>
      <c r="AF572" s="12" t="s">
        <v>19</v>
      </c>
      <c r="AG572" s="12" t="s">
        <v>15</v>
      </c>
      <c r="AH572" s="12" t="s">
        <v>20</v>
      </c>
      <c r="AI572" s="7" t="s">
        <v>21</v>
      </c>
      <c r="AJ572" s="16"/>
      <c r="AK572" s="12" t="s">
        <v>22</v>
      </c>
      <c r="AL572" s="12" t="s">
        <v>23</v>
      </c>
      <c r="AM572" s="9" t="s">
        <v>24</v>
      </c>
      <c r="AN572" s="10" t="s">
        <v>25</v>
      </c>
      <c r="AO572" s="16"/>
      <c r="AP572" s="17"/>
    </row>
    <row r="573" s="1" customFormat="1" customHeight="1" spans="6:42">
      <c r="F573" s="12">
        <v>35140</v>
      </c>
      <c r="G573" s="12">
        <v>0.0253</v>
      </c>
      <c r="H573" s="13">
        <v>1.35</v>
      </c>
      <c r="I573" s="14">
        <v>1</v>
      </c>
      <c r="J573" s="15">
        <f t="shared" ref="J573:J597" si="162">F573*G573*H573*I573</f>
        <v>1200.2067</v>
      </c>
      <c r="K573" s="12">
        <v>1</v>
      </c>
      <c r="L573" s="12">
        <v>280</v>
      </c>
      <c r="M573" s="12">
        <v>1.43</v>
      </c>
      <c r="N573" s="19">
        <f t="shared" ref="N573:N597" si="163">1+6*L573/(L573+2000)+M573</f>
        <v>3.16684210526316</v>
      </c>
      <c r="O573" s="20">
        <v>5936</v>
      </c>
      <c r="P573" s="12">
        <v>0.97</v>
      </c>
      <c r="Q573" s="12">
        <v>2.04</v>
      </c>
      <c r="R573" s="9">
        <f t="shared" ref="R573:R597" si="164">1+P573*Q573</f>
        <v>2.9788</v>
      </c>
      <c r="S573" s="10">
        <v>1.225</v>
      </c>
      <c r="T573" s="20">
        <v>1</v>
      </c>
      <c r="U573" s="22">
        <f t="shared" ref="U573:U597" si="165">((J573*K573*N573)+O573)*R573*S573*T573</f>
        <v>35530.112901754</v>
      </c>
      <c r="AA573" s="12">
        <v>38079</v>
      </c>
      <c r="AB573" s="12">
        <v>0.0253</v>
      </c>
      <c r="AC573" s="13">
        <v>1.35</v>
      </c>
      <c r="AD573" s="14">
        <v>1</v>
      </c>
      <c r="AE573" s="15">
        <f t="shared" ref="AE573:AE597" si="166">AA573*AB573*AC573*AD573</f>
        <v>1300.588245</v>
      </c>
      <c r="AF573" s="12">
        <v>1</v>
      </c>
      <c r="AG573" s="12">
        <v>280</v>
      </c>
      <c r="AH573" s="12">
        <v>1.43</v>
      </c>
      <c r="AI573" s="19">
        <f t="shared" ref="AI573:AI597" si="167">1+6*AG573/(AG573+2000)+AH573</f>
        <v>3.16684210526316</v>
      </c>
      <c r="AJ573" s="20">
        <v>5936</v>
      </c>
      <c r="AK573" s="12">
        <v>0.97</v>
      </c>
      <c r="AL573" s="12">
        <v>2.04</v>
      </c>
      <c r="AM573" s="9">
        <f t="shared" ref="AM573:AM597" si="168">1+AK573*AL573</f>
        <v>2.9788</v>
      </c>
      <c r="AN573" s="10">
        <v>1.225</v>
      </c>
      <c r="AO573" s="20">
        <v>1</v>
      </c>
      <c r="AP573" s="22">
        <f t="shared" ref="AP573:AP597" si="169">((AE573*AF573*AI573)+AJ573)*AM573*AN573*AO573</f>
        <v>36690.1121830612</v>
      </c>
    </row>
    <row r="574" s="1" customFormat="1" customHeight="1" spans="6:42">
      <c r="F574" s="12">
        <v>35140</v>
      </c>
      <c r="G574" s="12">
        <v>0.0253</v>
      </c>
      <c r="H574" s="13">
        <v>1.35</v>
      </c>
      <c r="I574" s="14">
        <v>1</v>
      </c>
      <c r="J574" s="15">
        <f t="shared" si="162"/>
        <v>1200.2067</v>
      </c>
      <c r="K574" s="12">
        <v>1</v>
      </c>
      <c r="L574" s="12">
        <v>280</v>
      </c>
      <c r="M574" s="12">
        <v>1.43</v>
      </c>
      <c r="N574" s="19">
        <f t="shared" si="163"/>
        <v>3.16684210526316</v>
      </c>
      <c r="O574" s="20">
        <v>5936</v>
      </c>
      <c r="P574" s="12">
        <v>0.97</v>
      </c>
      <c r="Q574" s="12">
        <v>2.04</v>
      </c>
      <c r="R574" s="9">
        <f t="shared" si="164"/>
        <v>2.9788</v>
      </c>
      <c r="S574" s="10">
        <v>1.225</v>
      </c>
      <c r="T574" s="20">
        <v>1</v>
      </c>
      <c r="U574" s="22">
        <f t="shared" si="165"/>
        <v>35530.112901754</v>
      </c>
      <c r="AA574" s="12">
        <v>38079</v>
      </c>
      <c r="AB574" s="12">
        <v>0.0253</v>
      </c>
      <c r="AC574" s="13">
        <v>1.35</v>
      </c>
      <c r="AD574" s="14">
        <v>1</v>
      </c>
      <c r="AE574" s="15">
        <f t="shared" si="166"/>
        <v>1300.588245</v>
      </c>
      <c r="AF574" s="12">
        <v>1</v>
      </c>
      <c r="AG574" s="12">
        <v>280</v>
      </c>
      <c r="AH574" s="12">
        <v>1.43</v>
      </c>
      <c r="AI574" s="19">
        <f t="shared" si="167"/>
        <v>3.16684210526316</v>
      </c>
      <c r="AJ574" s="20">
        <v>5936</v>
      </c>
      <c r="AK574" s="12">
        <v>0.97</v>
      </c>
      <c r="AL574" s="12">
        <v>2.04</v>
      </c>
      <c r="AM574" s="9">
        <f t="shared" si="168"/>
        <v>2.9788</v>
      </c>
      <c r="AN574" s="10">
        <v>1.225</v>
      </c>
      <c r="AO574" s="20">
        <v>1</v>
      </c>
      <c r="AP574" s="22">
        <f t="shared" si="169"/>
        <v>36690.1121830612</v>
      </c>
    </row>
    <row r="575" s="1" customFormat="1" customHeight="1" spans="6:42">
      <c r="F575" s="12">
        <v>35140</v>
      </c>
      <c r="G575" s="12">
        <v>0.0253</v>
      </c>
      <c r="H575" s="13">
        <v>1.35</v>
      </c>
      <c r="I575" s="14">
        <v>1</v>
      </c>
      <c r="J575" s="15">
        <f t="shared" si="162"/>
        <v>1200.2067</v>
      </c>
      <c r="K575" s="12">
        <v>1</v>
      </c>
      <c r="L575" s="12">
        <v>280</v>
      </c>
      <c r="M575" s="12">
        <v>1.43</v>
      </c>
      <c r="N575" s="19">
        <f t="shared" si="163"/>
        <v>3.16684210526316</v>
      </c>
      <c r="O575" s="20">
        <v>5936</v>
      </c>
      <c r="P575" s="12">
        <v>0.97</v>
      </c>
      <c r="Q575" s="12">
        <v>2.04</v>
      </c>
      <c r="R575" s="9">
        <f t="shared" si="164"/>
        <v>2.9788</v>
      </c>
      <c r="S575" s="10">
        <v>1.225</v>
      </c>
      <c r="T575" s="20">
        <v>1</v>
      </c>
      <c r="U575" s="22">
        <f t="shared" si="165"/>
        <v>35530.112901754</v>
      </c>
      <c r="AA575" s="12">
        <v>38079</v>
      </c>
      <c r="AB575" s="12">
        <v>0.0253</v>
      </c>
      <c r="AC575" s="13">
        <v>1.35</v>
      </c>
      <c r="AD575" s="14">
        <v>1</v>
      </c>
      <c r="AE575" s="15">
        <f t="shared" si="166"/>
        <v>1300.588245</v>
      </c>
      <c r="AF575" s="12">
        <v>1</v>
      </c>
      <c r="AG575" s="12">
        <v>280</v>
      </c>
      <c r="AH575" s="12">
        <v>1.43</v>
      </c>
      <c r="AI575" s="19">
        <f t="shared" si="167"/>
        <v>3.16684210526316</v>
      </c>
      <c r="AJ575" s="20">
        <v>5936</v>
      </c>
      <c r="AK575" s="12">
        <v>0.97</v>
      </c>
      <c r="AL575" s="12">
        <v>2.04</v>
      </c>
      <c r="AM575" s="9">
        <f t="shared" si="168"/>
        <v>2.9788</v>
      </c>
      <c r="AN575" s="10">
        <v>1.225</v>
      </c>
      <c r="AO575" s="20">
        <v>1</v>
      </c>
      <c r="AP575" s="22">
        <f t="shared" si="169"/>
        <v>36690.1121830612</v>
      </c>
    </row>
    <row r="576" s="1" customFormat="1" customHeight="1" spans="6:42">
      <c r="F576" s="12">
        <v>35140</v>
      </c>
      <c r="G576" s="12">
        <v>0.0253</v>
      </c>
      <c r="H576" s="13">
        <v>1.35</v>
      </c>
      <c r="I576" s="14">
        <v>1</v>
      </c>
      <c r="J576" s="15">
        <f t="shared" si="162"/>
        <v>1200.2067</v>
      </c>
      <c r="K576" s="12">
        <v>1</v>
      </c>
      <c r="L576" s="12">
        <v>280</v>
      </c>
      <c r="M576" s="12">
        <v>1.43</v>
      </c>
      <c r="N576" s="19">
        <f t="shared" si="163"/>
        <v>3.16684210526316</v>
      </c>
      <c r="O576" s="20">
        <v>5936</v>
      </c>
      <c r="P576" s="12">
        <v>0.97</v>
      </c>
      <c r="Q576" s="12">
        <v>2.04</v>
      </c>
      <c r="R576" s="9">
        <f t="shared" si="164"/>
        <v>2.9788</v>
      </c>
      <c r="S576" s="10">
        <v>1.225</v>
      </c>
      <c r="T576" s="20">
        <v>1</v>
      </c>
      <c r="U576" s="22">
        <f t="shared" si="165"/>
        <v>35530.112901754</v>
      </c>
      <c r="AA576" s="12">
        <v>38079</v>
      </c>
      <c r="AB576" s="12">
        <v>0.0253</v>
      </c>
      <c r="AC576" s="13">
        <v>1.35</v>
      </c>
      <c r="AD576" s="14">
        <v>1</v>
      </c>
      <c r="AE576" s="15">
        <f t="shared" si="166"/>
        <v>1300.588245</v>
      </c>
      <c r="AF576" s="12">
        <v>1</v>
      </c>
      <c r="AG576" s="12">
        <v>280</v>
      </c>
      <c r="AH576" s="12">
        <v>1.43</v>
      </c>
      <c r="AI576" s="19">
        <f t="shared" si="167"/>
        <v>3.16684210526316</v>
      </c>
      <c r="AJ576" s="20">
        <v>5936</v>
      </c>
      <c r="AK576" s="12">
        <v>0.97</v>
      </c>
      <c r="AL576" s="12">
        <v>2.04</v>
      </c>
      <c r="AM576" s="9">
        <f t="shared" si="168"/>
        <v>2.9788</v>
      </c>
      <c r="AN576" s="10">
        <v>1.225</v>
      </c>
      <c r="AO576" s="20">
        <v>1</v>
      </c>
      <c r="AP576" s="22">
        <f t="shared" si="169"/>
        <v>36690.1121830612</v>
      </c>
    </row>
    <row r="577" s="1" customFormat="1" customHeight="1" spans="6:42">
      <c r="F577" s="12">
        <v>35140</v>
      </c>
      <c r="G577" s="12">
        <v>0.0253</v>
      </c>
      <c r="H577" s="13">
        <v>1.35</v>
      </c>
      <c r="I577" s="14">
        <v>1</v>
      </c>
      <c r="J577" s="15">
        <f t="shared" si="162"/>
        <v>1200.2067</v>
      </c>
      <c r="K577" s="12">
        <v>1</v>
      </c>
      <c r="L577" s="12">
        <v>280</v>
      </c>
      <c r="M577" s="12">
        <v>1.43</v>
      </c>
      <c r="N577" s="19">
        <f t="shared" si="163"/>
        <v>3.16684210526316</v>
      </c>
      <c r="O577" s="20">
        <v>5936</v>
      </c>
      <c r="P577" s="12">
        <v>0.97</v>
      </c>
      <c r="Q577" s="12">
        <v>2.04</v>
      </c>
      <c r="R577" s="9">
        <f t="shared" si="164"/>
        <v>2.9788</v>
      </c>
      <c r="S577" s="10">
        <v>1.225</v>
      </c>
      <c r="T577" s="20">
        <v>1</v>
      </c>
      <c r="U577" s="22">
        <f t="shared" si="165"/>
        <v>35530.112901754</v>
      </c>
      <c r="AA577" s="12">
        <v>38079</v>
      </c>
      <c r="AB577" s="12">
        <v>0.0253</v>
      </c>
      <c r="AC577" s="13">
        <v>1.35</v>
      </c>
      <c r="AD577" s="14">
        <v>1</v>
      </c>
      <c r="AE577" s="15">
        <f t="shared" si="166"/>
        <v>1300.588245</v>
      </c>
      <c r="AF577" s="12">
        <v>1</v>
      </c>
      <c r="AG577" s="12">
        <v>280</v>
      </c>
      <c r="AH577" s="12">
        <v>1.43</v>
      </c>
      <c r="AI577" s="19">
        <f t="shared" si="167"/>
        <v>3.16684210526316</v>
      </c>
      <c r="AJ577" s="20">
        <v>5936</v>
      </c>
      <c r="AK577" s="12">
        <v>0.97</v>
      </c>
      <c r="AL577" s="12">
        <v>2.04</v>
      </c>
      <c r="AM577" s="9">
        <f t="shared" si="168"/>
        <v>2.9788</v>
      </c>
      <c r="AN577" s="10">
        <v>1.225</v>
      </c>
      <c r="AO577" s="20">
        <v>1</v>
      </c>
      <c r="AP577" s="22">
        <f t="shared" si="169"/>
        <v>36690.1121830612</v>
      </c>
    </row>
    <row r="578" s="1" customFormat="1" customHeight="1" spans="6:42">
      <c r="F578" s="12">
        <v>35140</v>
      </c>
      <c r="G578" s="12">
        <v>0.0253</v>
      </c>
      <c r="H578" s="13">
        <v>1.35</v>
      </c>
      <c r="I578" s="14">
        <v>1</v>
      </c>
      <c r="J578" s="15">
        <f t="shared" si="162"/>
        <v>1200.2067</v>
      </c>
      <c r="K578" s="12">
        <v>1</v>
      </c>
      <c r="L578" s="12">
        <v>280</v>
      </c>
      <c r="M578" s="12">
        <v>1.43</v>
      </c>
      <c r="N578" s="19">
        <f t="shared" si="163"/>
        <v>3.16684210526316</v>
      </c>
      <c r="O578" s="20">
        <v>5936</v>
      </c>
      <c r="P578" s="12">
        <v>0.97</v>
      </c>
      <c r="Q578" s="12">
        <v>2.04</v>
      </c>
      <c r="R578" s="9">
        <f t="shared" si="164"/>
        <v>2.9788</v>
      </c>
      <c r="S578" s="10">
        <v>1.225</v>
      </c>
      <c r="T578" s="20">
        <v>1</v>
      </c>
      <c r="U578" s="22">
        <f t="shared" si="165"/>
        <v>35530.112901754</v>
      </c>
      <c r="AA578" s="12">
        <v>38079</v>
      </c>
      <c r="AB578" s="12">
        <v>0.0253</v>
      </c>
      <c r="AC578" s="13">
        <v>1.35</v>
      </c>
      <c r="AD578" s="14">
        <v>1</v>
      </c>
      <c r="AE578" s="15">
        <f t="shared" si="166"/>
        <v>1300.588245</v>
      </c>
      <c r="AF578" s="12">
        <v>1</v>
      </c>
      <c r="AG578" s="12">
        <v>280</v>
      </c>
      <c r="AH578" s="12">
        <v>1.43</v>
      </c>
      <c r="AI578" s="19">
        <f t="shared" si="167"/>
        <v>3.16684210526316</v>
      </c>
      <c r="AJ578" s="20">
        <v>5936</v>
      </c>
      <c r="AK578" s="12">
        <v>0.97</v>
      </c>
      <c r="AL578" s="12">
        <v>2.04</v>
      </c>
      <c r="AM578" s="9">
        <f t="shared" si="168"/>
        <v>2.9788</v>
      </c>
      <c r="AN578" s="10">
        <v>1.225</v>
      </c>
      <c r="AO578" s="20">
        <v>1</v>
      </c>
      <c r="AP578" s="22">
        <f t="shared" si="169"/>
        <v>36690.1121830612</v>
      </c>
    </row>
    <row r="579" s="1" customFormat="1" customHeight="1" spans="6:42">
      <c r="F579" s="12">
        <v>35140</v>
      </c>
      <c r="G579" s="12">
        <v>0.0253</v>
      </c>
      <c r="H579" s="13">
        <v>1.35</v>
      </c>
      <c r="I579" s="14">
        <v>1</v>
      </c>
      <c r="J579" s="15">
        <f t="shared" si="162"/>
        <v>1200.2067</v>
      </c>
      <c r="K579" s="12">
        <v>1</v>
      </c>
      <c r="L579" s="12">
        <v>280</v>
      </c>
      <c r="M579" s="12">
        <v>1.43</v>
      </c>
      <c r="N579" s="19">
        <f t="shared" si="163"/>
        <v>3.16684210526316</v>
      </c>
      <c r="O579" s="20">
        <v>5936</v>
      </c>
      <c r="P579" s="12">
        <v>0.97</v>
      </c>
      <c r="Q579" s="12">
        <v>2.04</v>
      </c>
      <c r="R579" s="9">
        <f t="shared" si="164"/>
        <v>2.9788</v>
      </c>
      <c r="S579" s="10">
        <v>1.225</v>
      </c>
      <c r="T579" s="20">
        <v>1</v>
      </c>
      <c r="U579" s="22">
        <f t="shared" si="165"/>
        <v>35530.112901754</v>
      </c>
      <c r="AA579" s="12">
        <v>38079</v>
      </c>
      <c r="AB579" s="12">
        <v>0.0253</v>
      </c>
      <c r="AC579" s="13">
        <v>1.35</v>
      </c>
      <c r="AD579" s="14">
        <v>1</v>
      </c>
      <c r="AE579" s="15">
        <f t="shared" si="166"/>
        <v>1300.588245</v>
      </c>
      <c r="AF579" s="12">
        <v>1</v>
      </c>
      <c r="AG579" s="12">
        <v>280</v>
      </c>
      <c r="AH579" s="12">
        <v>1.43</v>
      </c>
      <c r="AI579" s="19">
        <f t="shared" si="167"/>
        <v>3.16684210526316</v>
      </c>
      <c r="AJ579" s="20">
        <v>5936</v>
      </c>
      <c r="AK579" s="12">
        <v>0.97</v>
      </c>
      <c r="AL579" s="12">
        <v>2.04</v>
      </c>
      <c r="AM579" s="9">
        <f t="shared" si="168"/>
        <v>2.9788</v>
      </c>
      <c r="AN579" s="10">
        <v>1.225</v>
      </c>
      <c r="AO579" s="20">
        <v>1</v>
      </c>
      <c r="AP579" s="22">
        <f t="shared" si="169"/>
        <v>36690.1121830612</v>
      </c>
    </row>
    <row r="580" s="1" customFormat="1" customHeight="1" spans="6:42">
      <c r="F580" s="12">
        <v>35140</v>
      </c>
      <c r="G580" s="12">
        <v>0.0253</v>
      </c>
      <c r="H580" s="13">
        <v>1.35</v>
      </c>
      <c r="I580" s="14">
        <v>1</v>
      </c>
      <c r="J580" s="15">
        <f t="shared" si="162"/>
        <v>1200.2067</v>
      </c>
      <c r="K580" s="12">
        <v>1</v>
      </c>
      <c r="L580" s="12">
        <v>280</v>
      </c>
      <c r="M580" s="12">
        <v>1.43</v>
      </c>
      <c r="N580" s="19">
        <f t="shared" si="163"/>
        <v>3.16684210526316</v>
      </c>
      <c r="O580" s="20">
        <v>5936</v>
      </c>
      <c r="P580" s="12">
        <v>0.97</v>
      </c>
      <c r="Q580" s="12">
        <v>2.04</v>
      </c>
      <c r="R580" s="9">
        <f t="shared" si="164"/>
        <v>2.9788</v>
      </c>
      <c r="S580" s="10">
        <v>1.225</v>
      </c>
      <c r="T580" s="20">
        <v>1</v>
      </c>
      <c r="U580" s="22">
        <f t="shared" si="165"/>
        <v>35530.112901754</v>
      </c>
      <c r="AA580" s="12">
        <v>38079</v>
      </c>
      <c r="AB580" s="12">
        <v>0.0253</v>
      </c>
      <c r="AC580" s="13">
        <v>1.35</v>
      </c>
      <c r="AD580" s="14">
        <v>1</v>
      </c>
      <c r="AE580" s="15">
        <f t="shared" si="166"/>
        <v>1300.588245</v>
      </c>
      <c r="AF580" s="12">
        <v>1</v>
      </c>
      <c r="AG580" s="12">
        <v>280</v>
      </c>
      <c r="AH580" s="12">
        <v>1.43</v>
      </c>
      <c r="AI580" s="19">
        <f t="shared" si="167"/>
        <v>3.16684210526316</v>
      </c>
      <c r="AJ580" s="20">
        <v>5936</v>
      </c>
      <c r="AK580" s="12">
        <v>0.97</v>
      </c>
      <c r="AL580" s="12">
        <v>2.04</v>
      </c>
      <c r="AM580" s="9">
        <f t="shared" si="168"/>
        <v>2.9788</v>
      </c>
      <c r="AN580" s="10">
        <v>1.225</v>
      </c>
      <c r="AO580" s="20">
        <v>1</v>
      </c>
      <c r="AP580" s="22">
        <f t="shared" si="169"/>
        <v>36690.1121830612</v>
      </c>
    </row>
    <row r="581" s="1" customFormat="1" customHeight="1" spans="6:42">
      <c r="F581" s="12">
        <v>35140</v>
      </c>
      <c r="G581" s="12">
        <v>0.0253</v>
      </c>
      <c r="H581" s="13">
        <v>1.35</v>
      </c>
      <c r="I581" s="14">
        <v>1</v>
      </c>
      <c r="J581" s="15">
        <f t="shared" si="162"/>
        <v>1200.2067</v>
      </c>
      <c r="K581" s="12">
        <v>1</v>
      </c>
      <c r="L581" s="12">
        <v>280</v>
      </c>
      <c r="M581" s="12">
        <v>1.43</v>
      </c>
      <c r="N581" s="19">
        <f t="shared" si="163"/>
        <v>3.16684210526316</v>
      </c>
      <c r="O581" s="20">
        <v>5936</v>
      </c>
      <c r="P581" s="12">
        <v>0.97</v>
      </c>
      <c r="Q581" s="12">
        <v>2.04</v>
      </c>
      <c r="R581" s="9">
        <f t="shared" si="164"/>
        <v>2.9788</v>
      </c>
      <c r="S581" s="10">
        <v>1.225</v>
      </c>
      <c r="T581" s="20">
        <v>1</v>
      </c>
      <c r="U581" s="22">
        <f t="shared" si="165"/>
        <v>35530.112901754</v>
      </c>
      <c r="AA581" s="12">
        <v>38079</v>
      </c>
      <c r="AB581" s="12">
        <v>0.0253</v>
      </c>
      <c r="AC581" s="13">
        <v>1.35</v>
      </c>
      <c r="AD581" s="14">
        <v>1</v>
      </c>
      <c r="AE581" s="15">
        <f t="shared" si="166"/>
        <v>1300.588245</v>
      </c>
      <c r="AF581" s="12">
        <v>1</v>
      </c>
      <c r="AG581" s="12">
        <v>280</v>
      </c>
      <c r="AH581" s="12">
        <v>1.43</v>
      </c>
      <c r="AI581" s="19">
        <f t="shared" si="167"/>
        <v>3.16684210526316</v>
      </c>
      <c r="AJ581" s="20">
        <v>5936</v>
      </c>
      <c r="AK581" s="12">
        <v>0.97</v>
      </c>
      <c r="AL581" s="12">
        <v>2.04</v>
      </c>
      <c r="AM581" s="9">
        <f t="shared" si="168"/>
        <v>2.9788</v>
      </c>
      <c r="AN581" s="10">
        <v>1.225</v>
      </c>
      <c r="AO581" s="20">
        <v>1</v>
      </c>
      <c r="AP581" s="22">
        <f t="shared" si="169"/>
        <v>36690.1121830612</v>
      </c>
    </row>
    <row r="582" s="1" customFormat="1" customHeight="1" spans="6:42">
      <c r="F582" s="12">
        <v>35140</v>
      </c>
      <c r="G582" s="12">
        <v>0.0253</v>
      </c>
      <c r="H582" s="13">
        <v>1.35</v>
      </c>
      <c r="I582" s="14">
        <v>1</v>
      </c>
      <c r="J582" s="15">
        <f t="shared" si="162"/>
        <v>1200.2067</v>
      </c>
      <c r="K582" s="12">
        <v>1</v>
      </c>
      <c r="L582" s="12">
        <v>280</v>
      </c>
      <c r="M582" s="12">
        <v>1.43</v>
      </c>
      <c r="N582" s="19">
        <f t="shared" si="163"/>
        <v>3.16684210526316</v>
      </c>
      <c r="O582" s="20">
        <v>5936</v>
      </c>
      <c r="P582" s="12">
        <v>0.97</v>
      </c>
      <c r="Q582" s="12">
        <v>2.04</v>
      </c>
      <c r="R582" s="9">
        <f t="shared" si="164"/>
        <v>2.9788</v>
      </c>
      <c r="S582" s="10">
        <v>1.225</v>
      </c>
      <c r="T582" s="20">
        <v>1</v>
      </c>
      <c r="U582" s="22">
        <f t="shared" si="165"/>
        <v>35530.112901754</v>
      </c>
      <c r="AA582" s="12">
        <v>38079</v>
      </c>
      <c r="AB582" s="12">
        <v>0.0253</v>
      </c>
      <c r="AC582" s="13">
        <v>1.35</v>
      </c>
      <c r="AD582" s="14">
        <v>1</v>
      </c>
      <c r="AE582" s="15">
        <f t="shared" si="166"/>
        <v>1300.588245</v>
      </c>
      <c r="AF582" s="12">
        <v>1</v>
      </c>
      <c r="AG582" s="12">
        <v>280</v>
      </c>
      <c r="AH582" s="12">
        <v>1.43</v>
      </c>
      <c r="AI582" s="19">
        <f t="shared" si="167"/>
        <v>3.16684210526316</v>
      </c>
      <c r="AJ582" s="20">
        <v>5936</v>
      </c>
      <c r="AK582" s="12">
        <v>0.97</v>
      </c>
      <c r="AL582" s="12">
        <v>2.04</v>
      </c>
      <c r="AM582" s="9">
        <f t="shared" si="168"/>
        <v>2.9788</v>
      </c>
      <c r="AN582" s="10">
        <v>1.225</v>
      </c>
      <c r="AO582" s="20">
        <v>1</v>
      </c>
      <c r="AP582" s="22">
        <f t="shared" si="169"/>
        <v>36690.1121830612</v>
      </c>
    </row>
    <row r="583" s="1" customFormat="1" customHeight="1" spans="6:42">
      <c r="F583" s="12">
        <v>35140</v>
      </c>
      <c r="G583" s="12">
        <v>0.0253</v>
      </c>
      <c r="H583" s="13">
        <v>1.35</v>
      </c>
      <c r="I583" s="14">
        <v>1</v>
      </c>
      <c r="J583" s="15">
        <f t="shared" si="162"/>
        <v>1200.2067</v>
      </c>
      <c r="K583" s="12">
        <v>1</v>
      </c>
      <c r="L583" s="12">
        <v>280</v>
      </c>
      <c r="M583" s="12">
        <v>1.43</v>
      </c>
      <c r="N583" s="19">
        <f t="shared" si="163"/>
        <v>3.16684210526316</v>
      </c>
      <c r="O583" s="20">
        <v>5936</v>
      </c>
      <c r="P583" s="12">
        <v>0.97</v>
      </c>
      <c r="Q583" s="12">
        <v>2.04</v>
      </c>
      <c r="R583" s="9">
        <f t="shared" si="164"/>
        <v>2.9788</v>
      </c>
      <c r="S583" s="10">
        <v>1.225</v>
      </c>
      <c r="T583" s="20">
        <v>1</v>
      </c>
      <c r="U583" s="22">
        <f t="shared" si="165"/>
        <v>35530.112901754</v>
      </c>
      <c r="AA583" s="12">
        <v>38079</v>
      </c>
      <c r="AB583" s="12">
        <v>0.0253</v>
      </c>
      <c r="AC583" s="13">
        <v>1.35</v>
      </c>
      <c r="AD583" s="14">
        <v>1</v>
      </c>
      <c r="AE583" s="15">
        <f t="shared" si="166"/>
        <v>1300.588245</v>
      </c>
      <c r="AF583" s="12">
        <v>1</v>
      </c>
      <c r="AG583" s="12">
        <v>280</v>
      </c>
      <c r="AH583" s="12">
        <v>1.43</v>
      </c>
      <c r="AI583" s="19">
        <f t="shared" si="167"/>
        <v>3.16684210526316</v>
      </c>
      <c r="AJ583" s="20">
        <v>5936</v>
      </c>
      <c r="AK583" s="12">
        <v>0.97</v>
      </c>
      <c r="AL583" s="12">
        <v>2.04</v>
      </c>
      <c r="AM583" s="9">
        <f t="shared" si="168"/>
        <v>2.9788</v>
      </c>
      <c r="AN583" s="10">
        <v>1.225</v>
      </c>
      <c r="AO583" s="20">
        <v>1</v>
      </c>
      <c r="AP583" s="22">
        <f t="shared" si="169"/>
        <v>36690.1121830612</v>
      </c>
    </row>
    <row r="584" s="1" customFormat="1" customHeight="1" spans="6:42">
      <c r="F584" s="12">
        <v>35140</v>
      </c>
      <c r="G584" s="12">
        <v>0.0253</v>
      </c>
      <c r="H584" s="13">
        <v>1.35</v>
      </c>
      <c r="I584" s="14">
        <v>1</v>
      </c>
      <c r="J584" s="15">
        <f t="shared" si="162"/>
        <v>1200.2067</v>
      </c>
      <c r="K584" s="12">
        <v>1</v>
      </c>
      <c r="L584" s="12">
        <v>280</v>
      </c>
      <c r="M584" s="12">
        <v>1.43</v>
      </c>
      <c r="N584" s="19">
        <f t="shared" si="163"/>
        <v>3.16684210526316</v>
      </c>
      <c r="O584" s="20">
        <v>5936</v>
      </c>
      <c r="P584" s="12">
        <v>0.97</v>
      </c>
      <c r="Q584" s="12">
        <v>2.04</v>
      </c>
      <c r="R584" s="9">
        <f t="shared" si="164"/>
        <v>2.9788</v>
      </c>
      <c r="S584" s="10">
        <v>1.225</v>
      </c>
      <c r="T584" s="20">
        <v>1</v>
      </c>
      <c r="U584" s="22">
        <f t="shared" si="165"/>
        <v>35530.112901754</v>
      </c>
      <c r="AA584" s="12">
        <v>38079</v>
      </c>
      <c r="AB584" s="12">
        <v>0.0253</v>
      </c>
      <c r="AC584" s="13">
        <v>1.35</v>
      </c>
      <c r="AD584" s="14">
        <v>1</v>
      </c>
      <c r="AE584" s="15">
        <f t="shared" si="166"/>
        <v>1300.588245</v>
      </c>
      <c r="AF584" s="12">
        <v>1</v>
      </c>
      <c r="AG584" s="12">
        <v>280</v>
      </c>
      <c r="AH584" s="12">
        <v>1.43</v>
      </c>
      <c r="AI584" s="19">
        <f t="shared" si="167"/>
        <v>3.16684210526316</v>
      </c>
      <c r="AJ584" s="20">
        <v>5936</v>
      </c>
      <c r="AK584" s="12">
        <v>0.97</v>
      </c>
      <c r="AL584" s="12">
        <v>2.04</v>
      </c>
      <c r="AM584" s="9">
        <f t="shared" si="168"/>
        <v>2.9788</v>
      </c>
      <c r="AN584" s="10">
        <v>1.225</v>
      </c>
      <c r="AO584" s="20">
        <v>1</v>
      </c>
      <c r="AP584" s="22">
        <f t="shared" si="169"/>
        <v>36690.1121830612</v>
      </c>
    </row>
    <row r="585" s="1" customFormat="1" customHeight="1" spans="6:42">
      <c r="F585" s="12">
        <v>35140</v>
      </c>
      <c r="G585" s="12">
        <v>0.0253</v>
      </c>
      <c r="H585" s="13">
        <v>1.35</v>
      </c>
      <c r="I585" s="14">
        <v>1</v>
      </c>
      <c r="J585" s="15">
        <f t="shared" si="162"/>
        <v>1200.2067</v>
      </c>
      <c r="K585" s="12">
        <v>1</v>
      </c>
      <c r="L585" s="12">
        <v>280</v>
      </c>
      <c r="M585" s="12">
        <v>1.43</v>
      </c>
      <c r="N585" s="19">
        <f t="shared" si="163"/>
        <v>3.16684210526316</v>
      </c>
      <c r="O585" s="20">
        <v>5936</v>
      </c>
      <c r="P585" s="12">
        <v>0.97</v>
      </c>
      <c r="Q585" s="12">
        <v>2.04</v>
      </c>
      <c r="R585" s="9">
        <f t="shared" si="164"/>
        <v>2.9788</v>
      </c>
      <c r="S585" s="10">
        <v>1.225</v>
      </c>
      <c r="T585" s="20">
        <v>1</v>
      </c>
      <c r="U585" s="22">
        <f t="shared" si="165"/>
        <v>35530.112901754</v>
      </c>
      <c r="AA585" s="12">
        <v>38079</v>
      </c>
      <c r="AB585" s="12">
        <v>0.0253</v>
      </c>
      <c r="AC585" s="13">
        <v>1.35</v>
      </c>
      <c r="AD585" s="14">
        <v>1</v>
      </c>
      <c r="AE585" s="15">
        <f t="shared" si="166"/>
        <v>1300.588245</v>
      </c>
      <c r="AF585" s="12">
        <v>1</v>
      </c>
      <c r="AG585" s="12">
        <v>280</v>
      </c>
      <c r="AH585" s="12">
        <v>1.43</v>
      </c>
      <c r="AI585" s="19">
        <f t="shared" si="167"/>
        <v>3.16684210526316</v>
      </c>
      <c r="AJ585" s="20">
        <v>5936</v>
      </c>
      <c r="AK585" s="12">
        <v>0.97</v>
      </c>
      <c r="AL585" s="12">
        <v>2.04</v>
      </c>
      <c r="AM585" s="9">
        <f t="shared" si="168"/>
        <v>2.9788</v>
      </c>
      <c r="AN585" s="10">
        <v>1.225</v>
      </c>
      <c r="AO585" s="20">
        <v>1</v>
      </c>
      <c r="AP585" s="22">
        <f t="shared" si="169"/>
        <v>36690.1121830612</v>
      </c>
    </row>
    <row r="586" s="1" customFormat="1" customHeight="1" spans="6:42">
      <c r="F586" s="12">
        <v>35140</v>
      </c>
      <c r="G586" s="12">
        <v>0.0253</v>
      </c>
      <c r="H586" s="13">
        <v>1.35</v>
      </c>
      <c r="I586" s="14">
        <v>1</v>
      </c>
      <c r="J586" s="15">
        <f t="shared" si="162"/>
        <v>1200.2067</v>
      </c>
      <c r="K586" s="12">
        <v>1</v>
      </c>
      <c r="L586" s="12">
        <v>280</v>
      </c>
      <c r="M586" s="12">
        <v>1.43</v>
      </c>
      <c r="N586" s="19">
        <f t="shared" si="163"/>
        <v>3.16684210526316</v>
      </c>
      <c r="O586" s="20">
        <v>5936</v>
      </c>
      <c r="P586" s="12">
        <v>0.97</v>
      </c>
      <c r="Q586" s="12">
        <v>2.04</v>
      </c>
      <c r="R586" s="9">
        <f t="shared" si="164"/>
        <v>2.9788</v>
      </c>
      <c r="S586" s="10">
        <v>1.225</v>
      </c>
      <c r="T586" s="20">
        <v>1</v>
      </c>
      <c r="U586" s="22">
        <f t="shared" si="165"/>
        <v>35530.112901754</v>
      </c>
      <c r="AA586" s="12">
        <v>38079</v>
      </c>
      <c r="AB586" s="12">
        <v>0.0253</v>
      </c>
      <c r="AC586" s="13">
        <v>1.35</v>
      </c>
      <c r="AD586" s="14">
        <v>1</v>
      </c>
      <c r="AE586" s="15">
        <f t="shared" si="166"/>
        <v>1300.588245</v>
      </c>
      <c r="AF586" s="12">
        <v>1</v>
      </c>
      <c r="AG586" s="12">
        <v>280</v>
      </c>
      <c r="AH586" s="12">
        <v>1.43</v>
      </c>
      <c r="AI586" s="19">
        <f t="shared" si="167"/>
        <v>3.16684210526316</v>
      </c>
      <c r="AJ586" s="20">
        <v>5936</v>
      </c>
      <c r="AK586" s="12">
        <v>0.97</v>
      </c>
      <c r="AL586" s="12">
        <v>2.04</v>
      </c>
      <c r="AM586" s="9">
        <f t="shared" si="168"/>
        <v>2.9788</v>
      </c>
      <c r="AN586" s="10">
        <v>1.225</v>
      </c>
      <c r="AO586" s="20">
        <v>1</v>
      </c>
      <c r="AP586" s="22">
        <f t="shared" si="169"/>
        <v>36690.1121830612</v>
      </c>
    </row>
    <row r="587" s="1" customFormat="1" customHeight="1" spans="6:42">
      <c r="F587" s="12">
        <v>35140</v>
      </c>
      <c r="G587" s="12">
        <v>0.0253</v>
      </c>
      <c r="H587" s="13">
        <v>1.35</v>
      </c>
      <c r="I587" s="14">
        <v>1</v>
      </c>
      <c r="J587" s="15">
        <f t="shared" si="162"/>
        <v>1200.2067</v>
      </c>
      <c r="K587" s="12">
        <v>1</v>
      </c>
      <c r="L587" s="12">
        <v>280</v>
      </c>
      <c r="M587" s="12">
        <v>1.43</v>
      </c>
      <c r="N587" s="19">
        <f t="shared" si="163"/>
        <v>3.16684210526316</v>
      </c>
      <c r="O587" s="20">
        <v>5936</v>
      </c>
      <c r="P587" s="12">
        <v>0.97</v>
      </c>
      <c r="Q587" s="12">
        <v>2.04</v>
      </c>
      <c r="R587" s="9">
        <f t="shared" si="164"/>
        <v>2.9788</v>
      </c>
      <c r="S587" s="10">
        <v>1.225</v>
      </c>
      <c r="T587" s="20">
        <v>1</v>
      </c>
      <c r="U587" s="22">
        <f t="shared" si="165"/>
        <v>35530.112901754</v>
      </c>
      <c r="AA587" s="12">
        <v>38079</v>
      </c>
      <c r="AB587" s="12">
        <v>0.0253</v>
      </c>
      <c r="AC587" s="13">
        <v>1.35</v>
      </c>
      <c r="AD587" s="14">
        <v>1</v>
      </c>
      <c r="AE587" s="15">
        <f t="shared" si="166"/>
        <v>1300.588245</v>
      </c>
      <c r="AF587" s="12">
        <v>1</v>
      </c>
      <c r="AG587" s="12">
        <v>280</v>
      </c>
      <c r="AH587" s="12">
        <v>1.43</v>
      </c>
      <c r="AI587" s="19">
        <f t="shared" si="167"/>
        <v>3.16684210526316</v>
      </c>
      <c r="AJ587" s="20">
        <v>5936</v>
      </c>
      <c r="AK587" s="12">
        <v>0.97</v>
      </c>
      <c r="AL587" s="12">
        <v>2.04</v>
      </c>
      <c r="AM587" s="9">
        <f t="shared" si="168"/>
        <v>2.9788</v>
      </c>
      <c r="AN587" s="10">
        <v>1.225</v>
      </c>
      <c r="AO587" s="20">
        <v>1</v>
      </c>
      <c r="AP587" s="22">
        <f t="shared" si="169"/>
        <v>36690.1121830612</v>
      </c>
    </row>
    <row r="588" s="1" customFormat="1" customHeight="1" spans="6:42">
      <c r="F588" s="12">
        <v>35140</v>
      </c>
      <c r="G588" s="12">
        <v>0</v>
      </c>
      <c r="H588" s="13">
        <v>1.35</v>
      </c>
      <c r="I588" s="14">
        <v>1</v>
      </c>
      <c r="J588" s="15">
        <f t="shared" si="162"/>
        <v>0</v>
      </c>
      <c r="K588" s="12">
        <v>1</v>
      </c>
      <c r="L588" s="12">
        <v>280</v>
      </c>
      <c r="M588" s="12">
        <v>1.43</v>
      </c>
      <c r="N588" s="19">
        <f t="shared" si="163"/>
        <v>3.16684210526316</v>
      </c>
      <c r="O588" s="20">
        <v>0</v>
      </c>
      <c r="P588" s="12">
        <v>0.97</v>
      </c>
      <c r="Q588" s="12">
        <v>2.04</v>
      </c>
      <c r="R588" s="9">
        <f t="shared" si="164"/>
        <v>2.9788</v>
      </c>
      <c r="S588" s="10">
        <v>1.225</v>
      </c>
      <c r="T588" s="20">
        <v>1</v>
      </c>
      <c r="U588" s="22">
        <f t="shared" si="165"/>
        <v>0</v>
      </c>
      <c r="AA588" s="12">
        <v>38079</v>
      </c>
      <c r="AB588" s="12">
        <v>0</v>
      </c>
      <c r="AC588" s="13">
        <v>1.35</v>
      </c>
      <c r="AD588" s="14">
        <v>1</v>
      </c>
      <c r="AE588" s="15">
        <f t="shared" si="166"/>
        <v>0</v>
      </c>
      <c r="AF588" s="12">
        <v>1</v>
      </c>
      <c r="AG588" s="12">
        <v>280</v>
      </c>
      <c r="AH588" s="12">
        <v>1.43</v>
      </c>
      <c r="AI588" s="19">
        <f t="shared" si="167"/>
        <v>3.16684210526316</v>
      </c>
      <c r="AJ588" s="20">
        <v>0</v>
      </c>
      <c r="AK588" s="12">
        <v>0.97</v>
      </c>
      <c r="AL588" s="12">
        <v>2.04</v>
      </c>
      <c r="AM588" s="9">
        <f t="shared" si="168"/>
        <v>2.9788</v>
      </c>
      <c r="AN588" s="10">
        <v>1.225</v>
      </c>
      <c r="AO588" s="20">
        <v>1</v>
      </c>
      <c r="AP588" s="22">
        <f t="shared" si="169"/>
        <v>0</v>
      </c>
    </row>
    <row r="589" s="1" customFormat="1" customHeight="1" spans="6:42">
      <c r="F589" s="12">
        <v>35140</v>
      </c>
      <c r="G589" s="12">
        <v>0</v>
      </c>
      <c r="H589" s="13">
        <v>1.35</v>
      </c>
      <c r="I589" s="14">
        <v>1</v>
      </c>
      <c r="J589" s="15">
        <f t="shared" si="162"/>
        <v>0</v>
      </c>
      <c r="K589" s="12">
        <v>1</v>
      </c>
      <c r="L589" s="12">
        <v>280</v>
      </c>
      <c r="M589" s="12">
        <v>1.43</v>
      </c>
      <c r="N589" s="19">
        <f t="shared" si="163"/>
        <v>3.16684210526316</v>
      </c>
      <c r="O589" s="20">
        <v>0</v>
      </c>
      <c r="P589" s="12">
        <v>0.97</v>
      </c>
      <c r="Q589" s="12">
        <v>2.04</v>
      </c>
      <c r="R589" s="9">
        <f t="shared" si="164"/>
        <v>2.9788</v>
      </c>
      <c r="S589" s="10">
        <v>1.225</v>
      </c>
      <c r="T589" s="20">
        <v>1</v>
      </c>
      <c r="U589" s="22">
        <f t="shared" si="165"/>
        <v>0</v>
      </c>
      <c r="AA589" s="12">
        <v>38079</v>
      </c>
      <c r="AB589" s="12">
        <v>0</v>
      </c>
      <c r="AC589" s="13">
        <v>1.35</v>
      </c>
      <c r="AD589" s="14">
        <v>1</v>
      </c>
      <c r="AE589" s="15">
        <f t="shared" si="166"/>
        <v>0</v>
      </c>
      <c r="AF589" s="12">
        <v>1</v>
      </c>
      <c r="AG589" s="12">
        <v>280</v>
      </c>
      <c r="AH589" s="12">
        <v>1.43</v>
      </c>
      <c r="AI589" s="19">
        <f t="shared" si="167"/>
        <v>3.16684210526316</v>
      </c>
      <c r="AJ589" s="20">
        <v>0</v>
      </c>
      <c r="AK589" s="12">
        <v>0.97</v>
      </c>
      <c r="AL589" s="12">
        <v>2.04</v>
      </c>
      <c r="AM589" s="9">
        <f t="shared" si="168"/>
        <v>2.9788</v>
      </c>
      <c r="AN589" s="10">
        <v>1.225</v>
      </c>
      <c r="AO589" s="20">
        <v>1</v>
      </c>
      <c r="AP589" s="22">
        <f t="shared" si="169"/>
        <v>0</v>
      </c>
    </row>
    <row r="590" s="1" customFormat="1" customHeight="1" spans="6:42">
      <c r="F590" s="12">
        <v>35140</v>
      </c>
      <c r="G590" s="12">
        <v>0</v>
      </c>
      <c r="H590" s="13">
        <v>1.35</v>
      </c>
      <c r="I590" s="14">
        <v>1</v>
      </c>
      <c r="J590" s="15">
        <f t="shared" si="162"/>
        <v>0</v>
      </c>
      <c r="K590" s="12">
        <v>1</v>
      </c>
      <c r="L590" s="12">
        <v>280</v>
      </c>
      <c r="M590" s="12">
        <v>1.43</v>
      </c>
      <c r="N590" s="19">
        <f t="shared" si="163"/>
        <v>3.16684210526316</v>
      </c>
      <c r="O590" s="20">
        <v>0</v>
      </c>
      <c r="P590" s="12">
        <v>0.97</v>
      </c>
      <c r="Q590" s="12">
        <v>2.04</v>
      </c>
      <c r="R590" s="9">
        <f t="shared" si="164"/>
        <v>2.9788</v>
      </c>
      <c r="S590" s="10">
        <v>1.225</v>
      </c>
      <c r="T590" s="20">
        <v>1</v>
      </c>
      <c r="U590" s="22">
        <f t="shared" si="165"/>
        <v>0</v>
      </c>
      <c r="AA590" s="12">
        <v>38079</v>
      </c>
      <c r="AB590" s="12">
        <v>0</v>
      </c>
      <c r="AC590" s="13">
        <v>1.35</v>
      </c>
      <c r="AD590" s="14">
        <v>1</v>
      </c>
      <c r="AE590" s="15">
        <f t="shared" si="166"/>
        <v>0</v>
      </c>
      <c r="AF590" s="12">
        <v>1</v>
      </c>
      <c r="AG590" s="12">
        <v>280</v>
      </c>
      <c r="AH590" s="12">
        <v>1.43</v>
      </c>
      <c r="AI590" s="19">
        <f t="shared" si="167"/>
        <v>3.16684210526316</v>
      </c>
      <c r="AJ590" s="20">
        <v>0</v>
      </c>
      <c r="AK590" s="12">
        <v>0.97</v>
      </c>
      <c r="AL590" s="12">
        <v>2.04</v>
      </c>
      <c r="AM590" s="9">
        <f t="shared" si="168"/>
        <v>2.9788</v>
      </c>
      <c r="AN590" s="10">
        <v>1.225</v>
      </c>
      <c r="AO590" s="20">
        <v>1</v>
      </c>
      <c r="AP590" s="22">
        <f t="shared" si="169"/>
        <v>0</v>
      </c>
    </row>
    <row r="591" s="1" customFormat="1" customHeight="1" spans="6:42">
      <c r="F591" s="12">
        <v>35140</v>
      </c>
      <c r="G591" s="12">
        <v>0</v>
      </c>
      <c r="H591" s="13">
        <v>1.35</v>
      </c>
      <c r="I591" s="14">
        <v>1</v>
      </c>
      <c r="J591" s="15">
        <f t="shared" si="162"/>
        <v>0</v>
      </c>
      <c r="K591" s="12">
        <v>1</v>
      </c>
      <c r="L591" s="12">
        <v>280</v>
      </c>
      <c r="M591" s="12">
        <v>1.43</v>
      </c>
      <c r="N591" s="19">
        <f t="shared" si="163"/>
        <v>3.16684210526316</v>
      </c>
      <c r="O591" s="20">
        <v>0</v>
      </c>
      <c r="P591" s="12">
        <v>0.97</v>
      </c>
      <c r="Q591" s="12">
        <v>2.04</v>
      </c>
      <c r="R591" s="9">
        <f t="shared" si="164"/>
        <v>2.9788</v>
      </c>
      <c r="S591" s="10">
        <v>1.225</v>
      </c>
      <c r="T591" s="20">
        <v>1</v>
      </c>
      <c r="U591" s="22">
        <f t="shared" si="165"/>
        <v>0</v>
      </c>
      <c r="AA591" s="12">
        <v>38079</v>
      </c>
      <c r="AB591" s="12">
        <v>0</v>
      </c>
      <c r="AC591" s="13">
        <v>1.35</v>
      </c>
      <c r="AD591" s="14">
        <v>1</v>
      </c>
      <c r="AE591" s="15">
        <f t="shared" si="166"/>
        <v>0</v>
      </c>
      <c r="AF591" s="12">
        <v>1</v>
      </c>
      <c r="AG591" s="12">
        <v>280</v>
      </c>
      <c r="AH591" s="12">
        <v>1.43</v>
      </c>
      <c r="AI591" s="19">
        <f t="shared" si="167"/>
        <v>3.16684210526316</v>
      </c>
      <c r="AJ591" s="20">
        <v>0</v>
      </c>
      <c r="AK591" s="12">
        <v>0.97</v>
      </c>
      <c r="AL591" s="12">
        <v>2.04</v>
      </c>
      <c r="AM591" s="9">
        <f t="shared" si="168"/>
        <v>2.9788</v>
      </c>
      <c r="AN591" s="10">
        <v>1.225</v>
      </c>
      <c r="AO591" s="20">
        <v>1</v>
      </c>
      <c r="AP591" s="22">
        <f t="shared" si="169"/>
        <v>0</v>
      </c>
    </row>
    <row r="592" s="1" customFormat="1" customHeight="1" spans="6:42">
      <c r="F592" s="12">
        <v>35140</v>
      </c>
      <c r="G592" s="12">
        <v>0</v>
      </c>
      <c r="H592" s="13">
        <v>1.35</v>
      </c>
      <c r="I592" s="14">
        <v>1</v>
      </c>
      <c r="J592" s="15">
        <f t="shared" si="162"/>
        <v>0</v>
      </c>
      <c r="K592" s="12">
        <v>1</v>
      </c>
      <c r="L592" s="12">
        <v>280</v>
      </c>
      <c r="M592" s="12">
        <v>1.43</v>
      </c>
      <c r="N592" s="19">
        <f t="shared" si="163"/>
        <v>3.16684210526316</v>
      </c>
      <c r="O592" s="20">
        <v>0</v>
      </c>
      <c r="P592" s="12">
        <v>0.97</v>
      </c>
      <c r="Q592" s="12">
        <v>2.04</v>
      </c>
      <c r="R592" s="9">
        <f t="shared" si="164"/>
        <v>2.9788</v>
      </c>
      <c r="S592" s="10">
        <v>1.225</v>
      </c>
      <c r="T592" s="20">
        <v>1</v>
      </c>
      <c r="U592" s="22">
        <f t="shared" si="165"/>
        <v>0</v>
      </c>
      <c r="AA592" s="12">
        <v>38079</v>
      </c>
      <c r="AB592" s="12">
        <v>0</v>
      </c>
      <c r="AC592" s="13">
        <v>1.35</v>
      </c>
      <c r="AD592" s="14">
        <v>1</v>
      </c>
      <c r="AE592" s="15">
        <f t="shared" si="166"/>
        <v>0</v>
      </c>
      <c r="AF592" s="12">
        <v>1</v>
      </c>
      <c r="AG592" s="12">
        <v>280</v>
      </c>
      <c r="AH592" s="12">
        <v>1.43</v>
      </c>
      <c r="AI592" s="19">
        <f t="shared" si="167"/>
        <v>3.16684210526316</v>
      </c>
      <c r="AJ592" s="20">
        <v>0</v>
      </c>
      <c r="AK592" s="12">
        <v>0.97</v>
      </c>
      <c r="AL592" s="12">
        <v>2.04</v>
      </c>
      <c r="AM592" s="9">
        <f t="shared" si="168"/>
        <v>2.9788</v>
      </c>
      <c r="AN592" s="10">
        <v>1.225</v>
      </c>
      <c r="AO592" s="20">
        <v>1</v>
      </c>
      <c r="AP592" s="22">
        <f t="shared" si="169"/>
        <v>0</v>
      </c>
    </row>
    <row r="593" s="1" customFormat="1" customHeight="1" spans="6:42">
      <c r="F593" s="12">
        <v>35140</v>
      </c>
      <c r="G593" s="12">
        <v>0</v>
      </c>
      <c r="H593" s="13">
        <v>1.35</v>
      </c>
      <c r="I593" s="14">
        <v>1</v>
      </c>
      <c r="J593" s="15">
        <f t="shared" si="162"/>
        <v>0</v>
      </c>
      <c r="K593" s="12">
        <v>1</v>
      </c>
      <c r="L593" s="12">
        <v>280</v>
      </c>
      <c r="M593" s="12">
        <v>1.43</v>
      </c>
      <c r="N593" s="19">
        <f t="shared" si="163"/>
        <v>3.16684210526316</v>
      </c>
      <c r="O593" s="20">
        <v>0</v>
      </c>
      <c r="P593" s="12">
        <v>0.97</v>
      </c>
      <c r="Q593" s="12">
        <v>2.04</v>
      </c>
      <c r="R593" s="9">
        <f t="shared" si="164"/>
        <v>2.9788</v>
      </c>
      <c r="S593" s="10">
        <v>1.225</v>
      </c>
      <c r="T593" s="20">
        <v>1</v>
      </c>
      <c r="U593" s="22">
        <f t="shared" si="165"/>
        <v>0</v>
      </c>
      <c r="AA593" s="12">
        <v>38079</v>
      </c>
      <c r="AB593" s="12">
        <v>0</v>
      </c>
      <c r="AC593" s="13">
        <v>1.35</v>
      </c>
      <c r="AD593" s="14">
        <v>1</v>
      </c>
      <c r="AE593" s="15">
        <f t="shared" si="166"/>
        <v>0</v>
      </c>
      <c r="AF593" s="12">
        <v>1</v>
      </c>
      <c r="AG593" s="12">
        <v>280</v>
      </c>
      <c r="AH593" s="12">
        <v>1.43</v>
      </c>
      <c r="AI593" s="19">
        <f t="shared" si="167"/>
        <v>3.16684210526316</v>
      </c>
      <c r="AJ593" s="20">
        <v>0</v>
      </c>
      <c r="AK593" s="12">
        <v>0.97</v>
      </c>
      <c r="AL593" s="12">
        <v>2.04</v>
      </c>
      <c r="AM593" s="9">
        <f t="shared" si="168"/>
        <v>2.9788</v>
      </c>
      <c r="AN593" s="10">
        <v>1.225</v>
      </c>
      <c r="AO593" s="20">
        <v>1</v>
      </c>
      <c r="AP593" s="22">
        <f t="shared" si="169"/>
        <v>0</v>
      </c>
    </row>
    <row r="594" s="1" customFormat="1" customHeight="1" spans="6:42">
      <c r="F594" s="12">
        <v>35140</v>
      </c>
      <c r="G594" s="12">
        <v>0</v>
      </c>
      <c r="H594" s="13">
        <v>1.35</v>
      </c>
      <c r="I594" s="14">
        <v>1</v>
      </c>
      <c r="J594" s="15">
        <f t="shared" si="162"/>
        <v>0</v>
      </c>
      <c r="K594" s="12">
        <v>1</v>
      </c>
      <c r="L594" s="12">
        <v>280</v>
      </c>
      <c r="M594" s="12">
        <v>1.43</v>
      </c>
      <c r="N594" s="19">
        <f t="shared" si="163"/>
        <v>3.16684210526316</v>
      </c>
      <c r="O594" s="20">
        <v>0</v>
      </c>
      <c r="P594" s="12">
        <v>0.97</v>
      </c>
      <c r="Q594" s="12">
        <v>2.04</v>
      </c>
      <c r="R594" s="9">
        <f t="shared" si="164"/>
        <v>2.9788</v>
      </c>
      <c r="S594" s="10">
        <v>1.225</v>
      </c>
      <c r="T594" s="20">
        <v>1</v>
      </c>
      <c r="U594" s="22">
        <f t="shared" si="165"/>
        <v>0</v>
      </c>
      <c r="AA594" s="12">
        <v>38079</v>
      </c>
      <c r="AB594" s="12">
        <v>0</v>
      </c>
      <c r="AC594" s="13">
        <v>1.35</v>
      </c>
      <c r="AD594" s="14">
        <v>1</v>
      </c>
      <c r="AE594" s="15">
        <f t="shared" si="166"/>
        <v>0</v>
      </c>
      <c r="AF594" s="12">
        <v>1</v>
      </c>
      <c r="AG594" s="12">
        <v>280</v>
      </c>
      <c r="AH594" s="12">
        <v>1.43</v>
      </c>
      <c r="AI594" s="19">
        <f t="shared" si="167"/>
        <v>3.16684210526316</v>
      </c>
      <c r="AJ594" s="20">
        <v>0</v>
      </c>
      <c r="AK594" s="12">
        <v>0.97</v>
      </c>
      <c r="AL594" s="12">
        <v>2.04</v>
      </c>
      <c r="AM594" s="9">
        <f t="shared" si="168"/>
        <v>2.9788</v>
      </c>
      <c r="AN594" s="10">
        <v>1.225</v>
      </c>
      <c r="AO594" s="20">
        <v>1</v>
      </c>
      <c r="AP594" s="22">
        <f t="shared" si="169"/>
        <v>0</v>
      </c>
    </row>
    <row r="595" s="1" customFormat="1" customHeight="1" spans="6:42">
      <c r="F595" s="12">
        <v>35140</v>
      </c>
      <c r="G595" s="12">
        <v>0</v>
      </c>
      <c r="H595" s="13">
        <v>1.35</v>
      </c>
      <c r="I595" s="14">
        <v>1</v>
      </c>
      <c r="J595" s="15">
        <f t="shared" si="162"/>
        <v>0</v>
      </c>
      <c r="K595" s="12">
        <v>1</v>
      </c>
      <c r="L595" s="12">
        <v>280</v>
      </c>
      <c r="M595" s="12">
        <v>1.43</v>
      </c>
      <c r="N595" s="19">
        <f t="shared" si="163"/>
        <v>3.16684210526316</v>
      </c>
      <c r="O595" s="20">
        <v>0</v>
      </c>
      <c r="P595" s="12">
        <v>0.97</v>
      </c>
      <c r="Q595" s="12">
        <v>2.04</v>
      </c>
      <c r="R595" s="9">
        <f t="shared" si="164"/>
        <v>2.9788</v>
      </c>
      <c r="S595" s="10">
        <v>1.225</v>
      </c>
      <c r="T595" s="20">
        <v>1</v>
      </c>
      <c r="U595" s="22">
        <f t="shared" si="165"/>
        <v>0</v>
      </c>
      <c r="AA595" s="12">
        <v>38079</v>
      </c>
      <c r="AB595" s="12">
        <v>0</v>
      </c>
      <c r="AC595" s="13">
        <v>1.35</v>
      </c>
      <c r="AD595" s="14">
        <v>1</v>
      </c>
      <c r="AE595" s="15">
        <f t="shared" si="166"/>
        <v>0</v>
      </c>
      <c r="AF595" s="12">
        <v>1</v>
      </c>
      <c r="AG595" s="12">
        <v>280</v>
      </c>
      <c r="AH595" s="12">
        <v>1.43</v>
      </c>
      <c r="AI595" s="19">
        <f t="shared" si="167"/>
        <v>3.16684210526316</v>
      </c>
      <c r="AJ595" s="20">
        <v>0</v>
      </c>
      <c r="AK595" s="12">
        <v>0.97</v>
      </c>
      <c r="AL595" s="12">
        <v>2.04</v>
      </c>
      <c r="AM595" s="9">
        <f t="shared" si="168"/>
        <v>2.9788</v>
      </c>
      <c r="AN595" s="10">
        <v>1.225</v>
      </c>
      <c r="AO595" s="20">
        <v>1</v>
      </c>
      <c r="AP595" s="22">
        <f t="shared" si="169"/>
        <v>0</v>
      </c>
    </row>
    <row r="596" s="1" customFormat="1" customHeight="1" spans="6:42">
      <c r="F596" s="12">
        <v>35140</v>
      </c>
      <c r="G596" s="12">
        <v>0</v>
      </c>
      <c r="H596" s="13">
        <v>1.35</v>
      </c>
      <c r="I596" s="14">
        <v>1</v>
      </c>
      <c r="J596" s="15">
        <f t="shared" si="162"/>
        <v>0</v>
      </c>
      <c r="K596" s="12">
        <v>1</v>
      </c>
      <c r="L596" s="12">
        <v>280</v>
      </c>
      <c r="M596" s="12">
        <v>1.43</v>
      </c>
      <c r="N596" s="19">
        <f t="shared" si="163"/>
        <v>3.16684210526316</v>
      </c>
      <c r="O596" s="20">
        <v>0</v>
      </c>
      <c r="P596" s="12">
        <v>0.97</v>
      </c>
      <c r="Q596" s="12">
        <v>2.04</v>
      </c>
      <c r="R596" s="9">
        <f t="shared" si="164"/>
        <v>2.9788</v>
      </c>
      <c r="S596" s="10">
        <v>1.225</v>
      </c>
      <c r="T596" s="20">
        <v>1</v>
      </c>
      <c r="U596" s="22">
        <f t="shared" si="165"/>
        <v>0</v>
      </c>
      <c r="AA596" s="12">
        <v>38079</v>
      </c>
      <c r="AB596" s="12">
        <v>0</v>
      </c>
      <c r="AC596" s="13">
        <v>1.35</v>
      </c>
      <c r="AD596" s="14">
        <v>1</v>
      </c>
      <c r="AE596" s="15">
        <f t="shared" si="166"/>
        <v>0</v>
      </c>
      <c r="AF596" s="12">
        <v>1</v>
      </c>
      <c r="AG596" s="12">
        <v>280</v>
      </c>
      <c r="AH596" s="12">
        <v>1.43</v>
      </c>
      <c r="AI596" s="19">
        <f t="shared" si="167"/>
        <v>3.16684210526316</v>
      </c>
      <c r="AJ596" s="20">
        <v>0</v>
      </c>
      <c r="AK596" s="12">
        <v>0.97</v>
      </c>
      <c r="AL596" s="12">
        <v>2.04</v>
      </c>
      <c r="AM596" s="9">
        <f t="shared" si="168"/>
        <v>2.9788</v>
      </c>
      <c r="AN596" s="10">
        <v>1.225</v>
      </c>
      <c r="AO596" s="20">
        <v>1</v>
      </c>
      <c r="AP596" s="22">
        <f t="shared" si="169"/>
        <v>0</v>
      </c>
    </row>
    <row r="597" s="1" customFormat="1" customHeight="1" spans="6:42">
      <c r="F597" s="12">
        <v>35140</v>
      </c>
      <c r="G597" s="12">
        <v>0</v>
      </c>
      <c r="H597" s="13">
        <v>1.35</v>
      </c>
      <c r="I597" s="14">
        <v>1</v>
      </c>
      <c r="J597" s="15">
        <f t="shared" si="162"/>
        <v>0</v>
      </c>
      <c r="K597" s="12">
        <v>1</v>
      </c>
      <c r="L597" s="12">
        <v>280</v>
      </c>
      <c r="M597" s="12">
        <v>1.43</v>
      </c>
      <c r="N597" s="19">
        <f t="shared" si="163"/>
        <v>3.16684210526316</v>
      </c>
      <c r="O597" s="20">
        <v>0</v>
      </c>
      <c r="P597" s="12">
        <v>0.97</v>
      </c>
      <c r="Q597" s="12">
        <v>2.04</v>
      </c>
      <c r="R597" s="9">
        <f t="shared" si="164"/>
        <v>2.9788</v>
      </c>
      <c r="S597" s="10">
        <v>1.225</v>
      </c>
      <c r="T597" s="20">
        <v>1</v>
      </c>
      <c r="U597" s="22">
        <f t="shared" si="165"/>
        <v>0</v>
      </c>
      <c r="AA597" s="12">
        <v>38079</v>
      </c>
      <c r="AB597" s="12">
        <v>0</v>
      </c>
      <c r="AC597" s="13">
        <v>1.35</v>
      </c>
      <c r="AD597" s="14">
        <v>1</v>
      </c>
      <c r="AE597" s="15">
        <f t="shared" si="166"/>
        <v>0</v>
      </c>
      <c r="AF597" s="12">
        <v>1</v>
      </c>
      <c r="AG597" s="12">
        <v>280</v>
      </c>
      <c r="AH597" s="12">
        <v>1.43</v>
      </c>
      <c r="AI597" s="19">
        <f t="shared" si="167"/>
        <v>3.16684210526316</v>
      </c>
      <c r="AJ597" s="20">
        <v>0</v>
      </c>
      <c r="AK597" s="12">
        <v>0.97</v>
      </c>
      <c r="AL597" s="12">
        <v>2.04</v>
      </c>
      <c r="AM597" s="9">
        <f t="shared" si="168"/>
        <v>2.9788</v>
      </c>
      <c r="AN597" s="10">
        <v>1.225</v>
      </c>
      <c r="AO597" s="20">
        <v>1</v>
      </c>
      <c r="AP597" s="22">
        <f t="shared" si="169"/>
        <v>0</v>
      </c>
    </row>
    <row r="598" s="1" customFormat="1" customHeight="1" spans="6:42">
      <c r="F598" s="28" t="s">
        <v>28</v>
      </c>
      <c r="G598" s="29"/>
      <c r="H598" s="29"/>
      <c r="I598" s="29"/>
      <c r="J598" s="29"/>
      <c r="K598" s="29"/>
      <c r="L598" s="29"/>
      <c r="M598" s="29"/>
      <c r="N598" s="30">
        <f>SUM(U573:U597)</f>
        <v>532951.693526309</v>
      </c>
      <c r="O598" s="30"/>
      <c r="P598" s="30"/>
      <c r="Q598" s="30"/>
      <c r="R598" s="30"/>
      <c r="S598" s="30"/>
      <c r="T598" s="30"/>
      <c r="U598" s="30"/>
      <c r="AA598" s="28" t="s">
        <v>28</v>
      </c>
      <c r="AB598" s="29"/>
      <c r="AC598" s="29"/>
      <c r="AD598" s="29"/>
      <c r="AE598" s="29"/>
      <c r="AF598" s="29"/>
      <c r="AG598" s="29"/>
      <c r="AH598" s="29"/>
      <c r="AI598" s="30">
        <f>SUM(AP573:AP597)</f>
        <v>550351.682745917</v>
      </c>
      <c r="AJ598" s="30"/>
      <c r="AK598" s="30"/>
      <c r="AL598" s="30"/>
      <c r="AM598" s="30"/>
      <c r="AN598" s="30"/>
      <c r="AO598" s="30"/>
      <c r="AP598" s="30"/>
    </row>
    <row r="599" s="1" customFormat="1" customHeight="1" spans="6:42">
      <c r="F599" s="29"/>
      <c r="G599" s="29"/>
      <c r="H599" s="29"/>
      <c r="I599" s="29"/>
      <c r="J599" s="29"/>
      <c r="K599" s="29"/>
      <c r="L599" s="29"/>
      <c r="M599" s="29"/>
      <c r="N599" s="30"/>
      <c r="O599" s="30"/>
      <c r="P599" s="30"/>
      <c r="Q599" s="30"/>
      <c r="R599" s="30"/>
      <c r="S599" s="30"/>
      <c r="T599" s="30"/>
      <c r="U599" s="30"/>
      <c r="AA599" s="29"/>
      <c r="AB599" s="29"/>
      <c r="AC599" s="29"/>
      <c r="AD599" s="29"/>
      <c r="AE599" s="29"/>
      <c r="AF599" s="29"/>
      <c r="AG599" s="29"/>
      <c r="AH599" s="29"/>
      <c r="AI599" s="30"/>
      <c r="AJ599" s="30"/>
      <c r="AK599" s="30"/>
      <c r="AL599" s="30"/>
      <c r="AM599" s="30"/>
      <c r="AN599" s="30"/>
      <c r="AO599" s="30"/>
      <c r="AP599" s="30"/>
    </row>
    <row r="600" s="1" customFormat="1" customHeight="1" spans="6:42"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</row>
    <row r="601" s="1" customFormat="1" customHeight="1" spans="6:42">
      <c r="F601" s="15" t="s">
        <v>3</v>
      </c>
      <c r="G601" s="15"/>
      <c r="H601" s="15"/>
      <c r="I601" s="15"/>
      <c r="J601" s="15"/>
      <c r="K601" s="9" t="s">
        <v>30</v>
      </c>
      <c r="L601" s="9"/>
      <c r="M601" s="9"/>
      <c r="N601" s="9"/>
      <c r="O601" s="10" t="s">
        <v>31</v>
      </c>
      <c r="P601" s="10"/>
      <c r="Q601" s="31" t="s">
        <v>9</v>
      </c>
      <c r="R601"/>
      <c r="S601"/>
      <c r="T601"/>
      <c r="U601"/>
      <c r="AA601" s="15" t="s">
        <v>3</v>
      </c>
      <c r="AB601" s="15"/>
      <c r="AC601" s="15"/>
      <c r="AD601" s="15"/>
      <c r="AE601" s="15"/>
      <c r="AF601" s="9" t="s">
        <v>30</v>
      </c>
      <c r="AG601" s="9"/>
      <c r="AH601" s="9"/>
      <c r="AI601" s="9"/>
      <c r="AJ601" s="10" t="s">
        <v>31</v>
      </c>
      <c r="AK601" s="10"/>
      <c r="AL601" s="31" t="s">
        <v>9</v>
      </c>
      <c r="AM601"/>
      <c r="AN601"/>
      <c r="AO601"/>
      <c r="AP601"/>
    </row>
    <row r="602" s="1" customFormat="1" customHeight="1" spans="6:42">
      <c r="F602" s="12" t="s">
        <v>32</v>
      </c>
      <c r="G602" s="12" t="s">
        <v>15</v>
      </c>
      <c r="H602" s="32" t="s">
        <v>33</v>
      </c>
      <c r="I602" s="33" t="s">
        <v>34</v>
      </c>
      <c r="J602" s="15" t="s">
        <v>3</v>
      </c>
      <c r="K602" s="12" t="s">
        <v>35</v>
      </c>
      <c r="L602" s="12" t="s">
        <v>22</v>
      </c>
      <c r="M602" s="12" t="s">
        <v>23</v>
      </c>
      <c r="N602" s="9" t="s">
        <v>36</v>
      </c>
      <c r="O602" s="12" t="s">
        <v>25</v>
      </c>
      <c r="P602" s="12" t="s">
        <v>37</v>
      </c>
      <c r="Q602" s="31"/>
      <c r="R602"/>
      <c r="S602"/>
      <c r="T602"/>
      <c r="U602"/>
      <c r="AA602" s="12" t="s">
        <v>32</v>
      </c>
      <c r="AB602" s="12" t="s">
        <v>15</v>
      </c>
      <c r="AC602" s="32" t="s">
        <v>33</v>
      </c>
      <c r="AD602" s="33" t="s">
        <v>34</v>
      </c>
      <c r="AE602" s="15" t="s">
        <v>3</v>
      </c>
      <c r="AF602" s="12" t="s">
        <v>35</v>
      </c>
      <c r="AG602" s="12" t="s">
        <v>22</v>
      </c>
      <c r="AH602" s="12" t="s">
        <v>23</v>
      </c>
      <c r="AI602" s="9" t="s">
        <v>36</v>
      </c>
      <c r="AJ602" s="12" t="s">
        <v>25</v>
      </c>
      <c r="AK602" s="12" t="s">
        <v>37</v>
      </c>
      <c r="AL602" s="31"/>
      <c r="AM602"/>
      <c r="AN602"/>
      <c r="AO602"/>
      <c r="AP602"/>
    </row>
    <row r="603" s="1" customFormat="1" customHeight="1" spans="6:42">
      <c r="F603" s="12">
        <v>1197</v>
      </c>
      <c r="G603" s="12">
        <v>1354</v>
      </c>
      <c r="H603" s="32">
        <v>0.444</v>
      </c>
      <c r="I603" s="33">
        <v>0.887</v>
      </c>
      <c r="J603" s="34">
        <f t="shared" ref="J603:J616" si="170">F603*H603+G603*I603</f>
        <v>1732.466</v>
      </c>
      <c r="K603" s="12">
        <v>1</v>
      </c>
      <c r="L603" s="12">
        <v>0.89</v>
      </c>
      <c r="M603" s="12">
        <v>3.21</v>
      </c>
      <c r="N603" s="35">
        <f t="shared" ref="N603:N616" si="171">1+L603*M603</f>
        <v>3.8569</v>
      </c>
      <c r="O603" s="12">
        <v>1.225</v>
      </c>
      <c r="P603" s="12">
        <v>0.5</v>
      </c>
      <c r="Q603" s="36">
        <f t="shared" ref="Q603:Q616" si="172">J603*K603*N603*O603*P603</f>
        <v>4092.6932206825</v>
      </c>
      <c r="R603"/>
      <c r="S603"/>
      <c r="T603"/>
      <c r="U603"/>
      <c r="AA603" s="12">
        <v>1197</v>
      </c>
      <c r="AB603" s="12">
        <v>1354</v>
      </c>
      <c r="AC603" s="32">
        <v>0.444</v>
      </c>
      <c r="AD603" s="33">
        <v>0.887</v>
      </c>
      <c r="AE603" s="34">
        <f t="shared" ref="AE603:AE616" si="173">AA603*AC603+AB603*AD603</f>
        <v>1732.466</v>
      </c>
      <c r="AF603" s="12">
        <v>1</v>
      </c>
      <c r="AG603" s="12">
        <v>0.89</v>
      </c>
      <c r="AH603" s="12">
        <v>3.21</v>
      </c>
      <c r="AI603" s="35">
        <f t="shared" ref="AI603:AI616" si="174">1+AG603*AH603</f>
        <v>3.8569</v>
      </c>
      <c r="AJ603" s="12">
        <v>1.225</v>
      </c>
      <c r="AK603" s="12">
        <v>0.5</v>
      </c>
      <c r="AL603" s="36">
        <f t="shared" ref="AL603:AL616" si="175">AE603*AF603*AI603*AJ603*AK603</f>
        <v>4092.6932206825</v>
      </c>
      <c r="AM603"/>
      <c r="AN603"/>
      <c r="AO603"/>
      <c r="AP603"/>
    </row>
    <row r="604" s="1" customFormat="1" customHeight="1" spans="6:42">
      <c r="F604" s="12">
        <v>1197</v>
      </c>
      <c r="G604" s="12">
        <v>1354</v>
      </c>
      <c r="H604" s="32">
        <v>0.577</v>
      </c>
      <c r="I604" s="33">
        <v>1.153</v>
      </c>
      <c r="J604" s="34">
        <f t="shared" si="170"/>
        <v>2251.831</v>
      </c>
      <c r="K604" s="12">
        <v>1</v>
      </c>
      <c r="L604" s="12">
        <v>0.89</v>
      </c>
      <c r="M604" s="12">
        <v>3.21</v>
      </c>
      <c r="N604" s="35">
        <f t="shared" si="171"/>
        <v>3.8569</v>
      </c>
      <c r="O604" s="12">
        <v>1.225</v>
      </c>
      <c r="P604" s="12">
        <v>0.5</v>
      </c>
      <c r="Q604" s="36">
        <f t="shared" si="172"/>
        <v>5319.61577763875</v>
      </c>
      <c r="R604"/>
      <c r="S604"/>
      <c r="T604"/>
      <c r="U604"/>
      <c r="AA604" s="12">
        <v>1197</v>
      </c>
      <c r="AB604" s="12">
        <v>1354</v>
      </c>
      <c r="AC604" s="32">
        <v>0.577</v>
      </c>
      <c r="AD604" s="33">
        <v>1.153</v>
      </c>
      <c r="AE604" s="34">
        <f t="shared" si="173"/>
        <v>2251.831</v>
      </c>
      <c r="AF604" s="12">
        <v>1</v>
      </c>
      <c r="AG604" s="12">
        <v>0.89</v>
      </c>
      <c r="AH604" s="12">
        <v>3.21</v>
      </c>
      <c r="AI604" s="35">
        <f t="shared" si="174"/>
        <v>3.8569</v>
      </c>
      <c r="AJ604" s="12">
        <v>1.225</v>
      </c>
      <c r="AK604" s="12">
        <v>0.5</v>
      </c>
      <c r="AL604" s="36">
        <f t="shared" si="175"/>
        <v>5319.61577763875</v>
      </c>
      <c r="AM604"/>
      <c r="AN604"/>
      <c r="AO604"/>
      <c r="AP604"/>
    </row>
    <row r="605" s="1" customFormat="1" customHeight="1" spans="6:42">
      <c r="F605" s="12">
        <v>1197</v>
      </c>
      <c r="G605" s="12">
        <v>1354</v>
      </c>
      <c r="H605" s="32">
        <v>0.444</v>
      </c>
      <c r="I605" s="33">
        <v>0.887</v>
      </c>
      <c r="J605" s="34">
        <f t="shared" si="170"/>
        <v>1732.466</v>
      </c>
      <c r="K605" s="12">
        <v>1</v>
      </c>
      <c r="L605" s="12">
        <v>0.89</v>
      </c>
      <c r="M605" s="12">
        <v>3.21</v>
      </c>
      <c r="N605" s="35">
        <f t="shared" si="171"/>
        <v>3.8569</v>
      </c>
      <c r="O605" s="12">
        <v>1.225</v>
      </c>
      <c r="P605" s="12">
        <v>0.5</v>
      </c>
      <c r="Q605" s="36">
        <f t="shared" si="172"/>
        <v>4092.6932206825</v>
      </c>
      <c r="R605"/>
      <c r="S605"/>
      <c r="T605"/>
      <c r="U605"/>
      <c r="AA605" s="12">
        <v>1197</v>
      </c>
      <c r="AB605" s="12">
        <v>1354</v>
      </c>
      <c r="AC605" s="32">
        <v>0.444</v>
      </c>
      <c r="AD605" s="33">
        <v>0.887</v>
      </c>
      <c r="AE605" s="34">
        <f t="shared" si="173"/>
        <v>1732.466</v>
      </c>
      <c r="AF605" s="12">
        <v>1</v>
      </c>
      <c r="AG605" s="12">
        <v>0.89</v>
      </c>
      <c r="AH605" s="12">
        <v>3.21</v>
      </c>
      <c r="AI605" s="35">
        <f t="shared" si="174"/>
        <v>3.8569</v>
      </c>
      <c r="AJ605" s="12">
        <v>1.225</v>
      </c>
      <c r="AK605" s="12">
        <v>0.5</v>
      </c>
      <c r="AL605" s="36">
        <f t="shared" si="175"/>
        <v>4092.6932206825</v>
      </c>
      <c r="AM605"/>
      <c r="AN605"/>
      <c r="AO605"/>
      <c r="AP605"/>
    </row>
    <row r="606" s="1" customFormat="1" customHeight="1" spans="6:42">
      <c r="F606" s="12">
        <v>1197</v>
      </c>
      <c r="G606" s="12">
        <v>1354</v>
      </c>
      <c r="H606" s="32">
        <v>0.577</v>
      </c>
      <c r="I606" s="33">
        <v>1.153</v>
      </c>
      <c r="J606" s="34">
        <f t="shared" si="170"/>
        <v>2251.831</v>
      </c>
      <c r="K606" s="12">
        <v>1</v>
      </c>
      <c r="L606" s="12">
        <v>0.89</v>
      </c>
      <c r="M606" s="12">
        <v>3.21</v>
      </c>
      <c r="N606" s="35">
        <f t="shared" si="171"/>
        <v>3.8569</v>
      </c>
      <c r="O606" s="12">
        <v>1.225</v>
      </c>
      <c r="P606" s="12">
        <v>0.5</v>
      </c>
      <c r="Q606" s="36">
        <f t="shared" si="172"/>
        <v>5319.61577763875</v>
      </c>
      <c r="R606"/>
      <c r="S606"/>
      <c r="T606"/>
      <c r="U606"/>
      <c r="AA606" s="12">
        <v>1197</v>
      </c>
      <c r="AB606" s="12">
        <v>1354</v>
      </c>
      <c r="AC606" s="32">
        <v>0.577</v>
      </c>
      <c r="AD606" s="33">
        <v>1.153</v>
      </c>
      <c r="AE606" s="34">
        <f t="shared" si="173"/>
        <v>2251.831</v>
      </c>
      <c r="AF606" s="12">
        <v>1</v>
      </c>
      <c r="AG606" s="12">
        <v>0.89</v>
      </c>
      <c r="AH606" s="12">
        <v>3.21</v>
      </c>
      <c r="AI606" s="35">
        <f t="shared" si="174"/>
        <v>3.8569</v>
      </c>
      <c r="AJ606" s="12">
        <v>1.225</v>
      </c>
      <c r="AK606" s="12">
        <v>0.5</v>
      </c>
      <c r="AL606" s="36">
        <f t="shared" si="175"/>
        <v>5319.61577763875</v>
      </c>
      <c r="AM606"/>
      <c r="AN606"/>
      <c r="AO606"/>
      <c r="AP606"/>
    </row>
    <row r="607" s="1" customFormat="1" customHeight="1" spans="6:42">
      <c r="F607" s="12">
        <v>1197</v>
      </c>
      <c r="G607" s="12">
        <v>1354</v>
      </c>
      <c r="H607" s="32">
        <v>0.444</v>
      </c>
      <c r="I607" s="33">
        <v>0.887</v>
      </c>
      <c r="J607" s="34">
        <f t="shared" si="170"/>
        <v>1732.466</v>
      </c>
      <c r="K607" s="12">
        <v>1</v>
      </c>
      <c r="L607" s="12">
        <v>0.89</v>
      </c>
      <c r="M607" s="12">
        <v>3.21</v>
      </c>
      <c r="N607" s="35">
        <f t="shared" si="171"/>
        <v>3.8569</v>
      </c>
      <c r="O607" s="12">
        <v>1.225</v>
      </c>
      <c r="P607" s="12">
        <v>0.5</v>
      </c>
      <c r="Q607" s="36">
        <f t="shared" si="172"/>
        <v>4092.6932206825</v>
      </c>
      <c r="R607"/>
      <c r="S607"/>
      <c r="T607"/>
      <c r="U607"/>
      <c r="AA607" s="12">
        <v>1197</v>
      </c>
      <c r="AB607" s="12">
        <v>1354</v>
      </c>
      <c r="AC607" s="32">
        <v>0.444</v>
      </c>
      <c r="AD607" s="33">
        <v>0.887</v>
      </c>
      <c r="AE607" s="34">
        <f t="shared" si="173"/>
        <v>1732.466</v>
      </c>
      <c r="AF607" s="12">
        <v>1</v>
      </c>
      <c r="AG607" s="12">
        <v>0.89</v>
      </c>
      <c r="AH607" s="12">
        <v>3.21</v>
      </c>
      <c r="AI607" s="35">
        <f t="shared" si="174"/>
        <v>3.8569</v>
      </c>
      <c r="AJ607" s="12">
        <v>1.225</v>
      </c>
      <c r="AK607" s="12">
        <v>0.5</v>
      </c>
      <c r="AL607" s="36">
        <f t="shared" si="175"/>
        <v>4092.6932206825</v>
      </c>
      <c r="AM607"/>
      <c r="AN607"/>
      <c r="AO607"/>
      <c r="AP607"/>
    </row>
    <row r="608" s="1" customFormat="1" customHeight="1" spans="6:42">
      <c r="F608" s="12">
        <v>1197</v>
      </c>
      <c r="G608" s="12">
        <v>1354</v>
      </c>
      <c r="H608" s="32">
        <v>0.577</v>
      </c>
      <c r="I608" s="33">
        <v>1.153</v>
      </c>
      <c r="J608" s="34">
        <f t="shared" si="170"/>
        <v>2251.831</v>
      </c>
      <c r="K608" s="12">
        <v>1</v>
      </c>
      <c r="L608" s="12">
        <v>0.89</v>
      </c>
      <c r="M608" s="12">
        <v>3.21</v>
      </c>
      <c r="N608" s="35">
        <f t="shared" si="171"/>
        <v>3.8569</v>
      </c>
      <c r="O608" s="12">
        <v>1.225</v>
      </c>
      <c r="P608" s="12">
        <v>0.5</v>
      </c>
      <c r="Q608" s="36">
        <f t="shared" si="172"/>
        <v>5319.61577763875</v>
      </c>
      <c r="R608"/>
      <c r="S608"/>
      <c r="T608"/>
      <c r="U608"/>
      <c r="AA608" s="12">
        <v>1197</v>
      </c>
      <c r="AB608" s="12">
        <v>1354</v>
      </c>
      <c r="AC608" s="32">
        <v>0.577</v>
      </c>
      <c r="AD608" s="33">
        <v>1.153</v>
      </c>
      <c r="AE608" s="34">
        <f t="shared" si="173"/>
        <v>2251.831</v>
      </c>
      <c r="AF608" s="12">
        <v>1</v>
      </c>
      <c r="AG608" s="12">
        <v>0.89</v>
      </c>
      <c r="AH608" s="12">
        <v>3.21</v>
      </c>
      <c r="AI608" s="35">
        <f t="shared" si="174"/>
        <v>3.8569</v>
      </c>
      <c r="AJ608" s="12">
        <v>1.225</v>
      </c>
      <c r="AK608" s="12">
        <v>0.5</v>
      </c>
      <c r="AL608" s="36">
        <f t="shared" si="175"/>
        <v>5319.61577763875</v>
      </c>
      <c r="AM608"/>
      <c r="AN608"/>
      <c r="AO608"/>
      <c r="AP608"/>
    </row>
    <row r="609" s="1" customFormat="1" customHeight="1" spans="6:42">
      <c r="F609" s="12">
        <v>1197</v>
      </c>
      <c r="G609" s="12">
        <v>1354</v>
      </c>
      <c r="H609" s="32">
        <v>0.444</v>
      </c>
      <c r="I609" s="33">
        <v>0.887</v>
      </c>
      <c r="J609" s="34">
        <f t="shared" si="170"/>
        <v>1732.466</v>
      </c>
      <c r="K609" s="12">
        <v>1</v>
      </c>
      <c r="L609" s="12">
        <v>0.89</v>
      </c>
      <c r="M609" s="12">
        <v>3.21</v>
      </c>
      <c r="N609" s="35">
        <f t="shared" si="171"/>
        <v>3.8569</v>
      </c>
      <c r="O609" s="12">
        <v>1.225</v>
      </c>
      <c r="P609" s="12">
        <v>0.5</v>
      </c>
      <c r="Q609" s="36">
        <f t="shared" si="172"/>
        <v>4092.6932206825</v>
      </c>
      <c r="R609"/>
      <c r="S609"/>
      <c r="T609"/>
      <c r="U609"/>
      <c r="AA609" s="12">
        <v>1197</v>
      </c>
      <c r="AB609" s="12">
        <v>1354</v>
      </c>
      <c r="AC609" s="32">
        <v>0.444</v>
      </c>
      <c r="AD609" s="33">
        <v>0.887</v>
      </c>
      <c r="AE609" s="34">
        <f t="shared" si="173"/>
        <v>1732.466</v>
      </c>
      <c r="AF609" s="12">
        <v>1</v>
      </c>
      <c r="AG609" s="12">
        <v>0.89</v>
      </c>
      <c r="AH609" s="12">
        <v>3.21</v>
      </c>
      <c r="AI609" s="35">
        <f t="shared" si="174"/>
        <v>3.8569</v>
      </c>
      <c r="AJ609" s="12">
        <v>1.225</v>
      </c>
      <c r="AK609" s="12">
        <v>0.5</v>
      </c>
      <c r="AL609" s="36">
        <f t="shared" si="175"/>
        <v>4092.6932206825</v>
      </c>
      <c r="AM609"/>
      <c r="AN609"/>
      <c r="AO609"/>
      <c r="AP609"/>
    </row>
    <row r="610" s="1" customFormat="1" customHeight="1" spans="6:42">
      <c r="F610" s="12">
        <v>1197</v>
      </c>
      <c r="G610" s="12">
        <v>1354</v>
      </c>
      <c r="H610" s="32">
        <v>0.577</v>
      </c>
      <c r="I610" s="33">
        <v>1.153</v>
      </c>
      <c r="J610" s="34">
        <f t="shared" si="170"/>
        <v>2251.831</v>
      </c>
      <c r="K610" s="12">
        <v>1</v>
      </c>
      <c r="L610" s="12">
        <v>0.89</v>
      </c>
      <c r="M610" s="12">
        <v>3.21</v>
      </c>
      <c r="N610" s="35">
        <f t="shared" si="171"/>
        <v>3.8569</v>
      </c>
      <c r="O610" s="12">
        <v>1.225</v>
      </c>
      <c r="P610" s="12">
        <v>0.5</v>
      </c>
      <c r="Q610" s="36">
        <f t="shared" si="172"/>
        <v>5319.61577763875</v>
      </c>
      <c r="R610"/>
      <c r="S610"/>
      <c r="T610"/>
      <c r="U610"/>
      <c r="AA610" s="12">
        <v>1197</v>
      </c>
      <c r="AB610" s="12">
        <v>1354</v>
      </c>
      <c r="AC610" s="32">
        <v>0.577</v>
      </c>
      <c r="AD610" s="33">
        <v>1.153</v>
      </c>
      <c r="AE610" s="34">
        <f t="shared" si="173"/>
        <v>2251.831</v>
      </c>
      <c r="AF610" s="12">
        <v>1</v>
      </c>
      <c r="AG610" s="12">
        <v>0.89</v>
      </c>
      <c r="AH610" s="12">
        <v>3.21</v>
      </c>
      <c r="AI610" s="35">
        <f t="shared" si="174"/>
        <v>3.8569</v>
      </c>
      <c r="AJ610" s="12">
        <v>1.225</v>
      </c>
      <c r="AK610" s="12">
        <v>0.5</v>
      </c>
      <c r="AL610" s="36">
        <f t="shared" si="175"/>
        <v>5319.61577763875</v>
      </c>
      <c r="AM610"/>
      <c r="AN610"/>
      <c r="AO610"/>
      <c r="AP610"/>
    </row>
    <row r="611" s="1" customFormat="1" customHeight="1" spans="6:42">
      <c r="F611" s="12">
        <v>1197</v>
      </c>
      <c r="G611" s="12">
        <v>1354</v>
      </c>
      <c r="H611" s="32">
        <v>0.444</v>
      </c>
      <c r="I611" s="33">
        <v>0.887</v>
      </c>
      <c r="J611" s="34">
        <f t="shared" si="170"/>
        <v>1732.466</v>
      </c>
      <c r="K611" s="12">
        <v>1</v>
      </c>
      <c r="L611" s="12">
        <v>0.89</v>
      </c>
      <c r="M611" s="12">
        <v>3.21</v>
      </c>
      <c r="N611" s="35">
        <f t="shared" si="171"/>
        <v>3.8569</v>
      </c>
      <c r="O611" s="12">
        <v>1.225</v>
      </c>
      <c r="P611" s="12">
        <v>0.5</v>
      </c>
      <c r="Q611" s="36">
        <f t="shared" si="172"/>
        <v>4092.6932206825</v>
      </c>
      <c r="R611"/>
      <c r="S611"/>
      <c r="T611"/>
      <c r="U611"/>
      <c r="AA611" s="12">
        <v>1197</v>
      </c>
      <c r="AB611" s="12">
        <v>1354</v>
      </c>
      <c r="AC611" s="32">
        <v>0.444</v>
      </c>
      <c r="AD611" s="33">
        <v>0.887</v>
      </c>
      <c r="AE611" s="34">
        <f t="shared" si="173"/>
        <v>1732.466</v>
      </c>
      <c r="AF611" s="12">
        <v>1</v>
      </c>
      <c r="AG611" s="12">
        <v>0.89</v>
      </c>
      <c r="AH611" s="12">
        <v>3.21</v>
      </c>
      <c r="AI611" s="35">
        <f t="shared" si="174"/>
        <v>3.8569</v>
      </c>
      <c r="AJ611" s="12">
        <v>1.225</v>
      </c>
      <c r="AK611" s="12">
        <v>0.5</v>
      </c>
      <c r="AL611" s="36">
        <f t="shared" si="175"/>
        <v>4092.6932206825</v>
      </c>
      <c r="AM611"/>
      <c r="AN611"/>
      <c r="AO611"/>
      <c r="AP611"/>
    </row>
    <row r="612" s="1" customFormat="1" customHeight="1" spans="6:42">
      <c r="F612" s="12">
        <v>1197</v>
      </c>
      <c r="G612" s="12">
        <v>1354</v>
      </c>
      <c r="H612" s="32">
        <v>0.577</v>
      </c>
      <c r="I612" s="33">
        <v>1.153</v>
      </c>
      <c r="J612" s="34">
        <f t="shared" si="170"/>
        <v>2251.831</v>
      </c>
      <c r="K612" s="12">
        <v>1</v>
      </c>
      <c r="L612" s="12">
        <v>0.89</v>
      </c>
      <c r="M612" s="12">
        <v>3.21</v>
      </c>
      <c r="N612" s="35">
        <f t="shared" si="171"/>
        <v>3.8569</v>
      </c>
      <c r="O612" s="12">
        <v>1.225</v>
      </c>
      <c r="P612" s="12">
        <v>0.5</v>
      </c>
      <c r="Q612" s="36">
        <f t="shared" si="172"/>
        <v>5319.61577763875</v>
      </c>
      <c r="R612"/>
      <c r="S612"/>
      <c r="T612"/>
      <c r="U612"/>
      <c r="AA612" s="12">
        <v>1197</v>
      </c>
      <c r="AB612" s="12">
        <v>1354</v>
      </c>
      <c r="AC612" s="32">
        <v>0.577</v>
      </c>
      <c r="AD612" s="33">
        <v>1.153</v>
      </c>
      <c r="AE612" s="34">
        <f t="shared" si="173"/>
        <v>2251.831</v>
      </c>
      <c r="AF612" s="12">
        <v>1</v>
      </c>
      <c r="AG612" s="12">
        <v>0.89</v>
      </c>
      <c r="AH612" s="12">
        <v>3.21</v>
      </c>
      <c r="AI612" s="35">
        <f t="shared" si="174"/>
        <v>3.8569</v>
      </c>
      <c r="AJ612" s="12">
        <v>1.225</v>
      </c>
      <c r="AK612" s="12">
        <v>0.5</v>
      </c>
      <c r="AL612" s="36">
        <f t="shared" si="175"/>
        <v>5319.61577763875</v>
      </c>
      <c r="AM612"/>
      <c r="AN612"/>
      <c r="AO612"/>
      <c r="AP612"/>
    </row>
    <row r="613" s="1" customFormat="1" customHeight="1" spans="6:42">
      <c r="F613" s="12">
        <v>1197</v>
      </c>
      <c r="G613" s="12">
        <v>1354</v>
      </c>
      <c r="H613" s="32">
        <v>0.444</v>
      </c>
      <c r="I613" s="33">
        <v>0.887</v>
      </c>
      <c r="J613" s="34">
        <f t="shared" si="170"/>
        <v>1732.466</v>
      </c>
      <c r="K613" s="12">
        <v>1</v>
      </c>
      <c r="L613" s="12">
        <v>0.89</v>
      </c>
      <c r="M613" s="12">
        <v>3.21</v>
      </c>
      <c r="N613" s="35">
        <f t="shared" si="171"/>
        <v>3.8569</v>
      </c>
      <c r="O613" s="12">
        <v>1.225</v>
      </c>
      <c r="P613" s="12">
        <v>0.5</v>
      </c>
      <c r="Q613" s="36">
        <f t="shared" si="172"/>
        <v>4092.6932206825</v>
      </c>
      <c r="R613"/>
      <c r="S613"/>
      <c r="T613"/>
      <c r="U613"/>
      <c r="AA613" s="12">
        <v>1197</v>
      </c>
      <c r="AB613" s="12">
        <v>1354</v>
      </c>
      <c r="AC613" s="32">
        <v>0.444</v>
      </c>
      <c r="AD613" s="33">
        <v>0.887</v>
      </c>
      <c r="AE613" s="34">
        <f t="shared" si="173"/>
        <v>1732.466</v>
      </c>
      <c r="AF613" s="12">
        <v>1</v>
      </c>
      <c r="AG613" s="12">
        <v>0.89</v>
      </c>
      <c r="AH613" s="12">
        <v>3.21</v>
      </c>
      <c r="AI613" s="35">
        <f t="shared" si="174"/>
        <v>3.8569</v>
      </c>
      <c r="AJ613" s="12">
        <v>1.225</v>
      </c>
      <c r="AK613" s="12">
        <v>0.5</v>
      </c>
      <c r="AL613" s="36">
        <f t="shared" si="175"/>
        <v>4092.6932206825</v>
      </c>
      <c r="AM613"/>
      <c r="AN613"/>
      <c r="AO613"/>
      <c r="AP613"/>
    </row>
    <row r="614" s="1" customFormat="1" customHeight="1" spans="6:42">
      <c r="F614" s="12">
        <v>1197</v>
      </c>
      <c r="G614" s="12">
        <v>1354</v>
      </c>
      <c r="H614" s="32">
        <v>0.577</v>
      </c>
      <c r="I614" s="33">
        <v>1.153</v>
      </c>
      <c r="J614" s="34">
        <f t="shared" si="170"/>
        <v>2251.831</v>
      </c>
      <c r="K614" s="12">
        <v>1</v>
      </c>
      <c r="L614" s="12">
        <v>0.89</v>
      </c>
      <c r="M614" s="12">
        <v>3.21</v>
      </c>
      <c r="N614" s="35">
        <f t="shared" si="171"/>
        <v>3.8569</v>
      </c>
      <c r="O614" s="12">
        <v>1.225</v>
      </c>
      <c r="P614" s="12">
        <v>0.5</v>
      </c>
      <c r="Q614" s="36">
        <f t="shared" si="172"/>
        <v>5319.61577763875</v>
      </c>
      <c r="R614"/>
      <c r="S614"/>
      <c r="T614"/>
      <c r="U614"/>
      <c r="AA614" s="12">
        <v>1197</v>
      </c>
      <c r="AB614" s="12">
        <v>1354</v>
      </c>
      <c r="AC614" s="32">
        <v>0.577</v>
      </c>
      <c r="AD614" s="33">
        <v>1.153</v>
      </c>
      <c r="AE614" s="34">
        <f t="shared" si="173"/>
        <v>2251.831</v>
      </c>
      <c r="AF614" s="12">
        <v>1</v>
      </c>
      <c r="AG614" s="12">
        <v>0.89</v>
      </c>
      <c r="AH614" s="12">
        <v>3.21</v>
      </c>
      <c r="AI614" s="35">
        <f t="shared" si="174"/>
        <v>3.8569</v>
      </c>
      <c r="AJ614" s="12">
        <v>1.225</v>
      </c>
      <c r="AK614" s="12">
        <v>0.5</v>
      </c>
      <c r="AL614" s="36">
        <f t="shared" si="175"/>
        <v>5319.61577763875</v>
      </c>
      <c r="AM614"/>
      <c r="AN614"/>
      <c r="AO614"/>
      <c r="AP614"/>
    </row>
    <row r="615" s="1" customFormat="1" customHeight="1" spans="6:42">
      <c r="F615" s="12">
        <v>1197</v>
      </c>
      <c r="G615" s="12">
        <v>1354</v>
      </c>
      <c r="H615" s="32">
        <v>4.04</v>
      </c>
      <c r="I615" s="33">
        <v>8.09</v>
      </c>
      <c r="J615" s="34">
        <f t="shared" si="170"/>
        <v>15789.74</v>
      </c>
      <c r="K615" s="12">
        <v>2.2</v>
      </c>
      <c r="L615" s="12">
        <v>0.89</v>
      </c>
      <c r="M615" s="12">
        <v>3.21</v>
      </c>
      <c r="N615" s="35">
        <f t="shared" si="171"/>
        <v>3.8569</v>
      </c>
      <c r="O615" s="12">
        <v>1.225</v>
      </c>
      <c r="P615" s="12">
        <v>0.5</v>
      </c>
      <c r="Q615" s="36">
        <f t="shared" si="172"/>
        <v>82062.006457585</v>
      </c>
      <c r="R615"/>
      <c r="S615"/>
      <c r="T615"/>
      <c r="U615"/>
      <c r="AA615" s="12">
        <v>1197</v>
      </c>
      <c r="AB615" s="12">
        <v>1354</v>
      </c>
      <c r="AC615" s="32">
        <v>4.04</v>
      </c>
      <c r="AD615" s="33">
        <v>8.09</v>
      </c>
      <c r="AE615" s="34">
        <f t="shared" si="173"/>
        <v>15789.74</v>
      </c>
      <c r="AF615" s="12">
        <v>2.2</v>
      </c>
      <c r="AG615" s="12">
        <v>0.89</v>
      </c>
      <c r="AH615" s="12">
        <v>3.21</v>
      </c>
      <c r="AI615" s="35">
        <f t="shared" si="174"/>
        <v>3.8569</v>
      </c>
      <c r="AJ615" s="12">
        <v>1.225</v>
      </c>
      <c r="AK615" s="12">
        <v>0.5</v>
      </c>
      <c r="AL615" s="36">
        <f t="shared" si="175"/>
        <v>82062.006457585</v>
      </c>
      <c r="AM615"/>
      <c r="AN615"/>
      <c r="AO615"/>
      <c r="AP615"/>
    </row>
    <row r="616" s="1" customFormat="1" customHeight="1" spans="6:42">
      <c r="F616" s="12">
        <v>1197</v>
      </c>
      <c r="G616" s="12">
        <v>1354</v>
      </c>
      <c r="H616" s="32">
        <v>6.07</v>
      </c>
      <c r="I616" s="33">
        <v>12.13</v>
      </c>
      <c r="J616" s="34">
        <f t="shared" si="170"/>
        <v>23689.81</v>
      </c>
      <c r="K616" s="12">
        <v>2.2</v>
      </c>
      <c r="L616" s="12">
        <v>0.89</v>
      </c>
      <c r="M616" s="12">
        <v>3.21</v>
      </c>
      <c r="N616" s="35">
        <f t="shared" si="171"/>
        <v>3.8569</v>
      </c>
      <c r="O616" s="12">
        <v>1.225</v>
      </c>
      <c r="P616" s="12">
        <v>0.5</v>
      </c>
      <c r="Q616" s="36">
        <f t="shared" si="172"/>
        <v>123120.034984678</v>
      </c>
      <c r="R616"/>
      <c r="S616"/>
      <c r="T616"/>
      <c r="U616"/>
      <c r="AA616" s="12">
        <v>1197</v>
      </c>
      <c r="AB616" s="12">
        <v>1354</v>
      </c>
      <c r="AC616" s="32">
        <v>6.07</v>
      </c>
      <c r="AD616" s="33">
        <v>12.13</v>
      </c>
      <c r="AE616" s="34">
        <f t="shared" si="173"/>
        <v>23689.81</v>
      </c>
      <c r="AF616" s="12">
        <v>2.2</v>
      </c>
      <c r="AG616" s="12">
        <v>0.89</v>
      </c>
      <c r="AH616" s="12">
        <v>3.21</v>
      </c>
      <c r="AI616" s="35">
        <f t="shared" si="174"/>
        <v>3.8569</v>
      </c>
      <c r="AJ616" s="12">
        <v>1.225</v>
      </c>
      <c r="AK616" s="12">
        <v>0.5</v>
      </c>
      <c r="AL616" s="36">
        <f t="shared" si="175"/>
        <v>123120.034984678</v>
      </c>
      <c r="AM616"/>
      <c r="AN616"/>
      <c r="AO616"/>
      <c r="AP616"/>
    </row>
    <row r="617" s="1" customFormat="1" customHeight="1" spans="6:42">
      <c r="F617" s="37" t="s">
        <v>38</v>
      </c>
      <c r="G617" s="37"/>
      <c r="H617" s="37"/>
      <c r="I617" s="37"/>
      <c r="J617" s="37"/>
      <c r="K617" s="38">
        <f>SUM(Q603:Q616)</f>
        <v>261655.89543219</v>
      </c>
      <c r="L617" s="38"/>
      <c r="M617" s="38"/>
      <c r="N617" s="38"/>
      <c r="O617" s="38"/>
      <c r="P617" s="38"/>
      <c r="Q617" s="38"/>
      <c r="R617"/>
      <c r="S617"/>
      <c r="T617"/>
      <c r="U617"/>
      <c r="AA617" s="37" t="s">
        <v>38</v>
      </c>
      <c r="AB617" s="37"/>
      <c r="AC617" s="37"/>
      <c r="AD617" s="37"/>
      <c r="AE617" s="37"/>
      <c r="AF617" s="38">
        <f>SUM(AL603:AL616)</f>
        <v>261655.89543219</v>
      </c>
      <c r="AG617" s="38"/>
      <c r="AH617" s="38"/>
      <c r="AI617" s="38"/>
      <c r="AJ617" s="38"/>
      <c r="AK617" s="38"/>
      <c r="AL617" s="38"/>
      <c r="AM617"/>
      <c r="AN617"/>
      <c r="AO617"/>
      <c r="AP617"/>
    </row>
    <row r="618" s="1" customFormat="1" customHeight="1" spans="6:42">
      <c r="F618" s="37"/>
      <c r="G618" s="37"/>
      <c r="H618" s="37"/>
      <c r="I618" s="37"/>
      <c r="J618" s="37"/>
      <c r="K618" s="38"/>
      <c r="L618" s="38"/>
      <c r="M618" s="38"/>
      <c r="N618" s="38"/>
      <c r="O618" s="38"/>
      <c r="P618" s="38"/>
      <c r="Q618" s="38"/>
      <c r="R618"/>
      <c r="S618"/>
      <c r="T618"/>
      <c r="U618"/>
      <c r="AA618" s="37"/>
      <c r="AB618" s="37"/>
      <c r="AC618" s="37"/>
      <c r="AD618" s="37"/>
      <c r="AE618" s="37"/>
      <c r="AF618" s="38"/>
      <c r="AG618" s="38"/>
      <c r="AH618" s="38"/>
      <c r="AI618" s="38"/>
      <c r="AJ618" s="38"/>
      <c r="AK618" s="38"/>
      <c r="AL618" s="38"/>
      <c r="AM618"/>
      <c r="AN618"/>
      <c r="AO618"/>
      <c r="AP618"/>
    </row>
    <row r="619" s="1" customFormat="1" customHeight="1" spans="6:42">
      <c r="F619" s="37"/>
      <c r="G619" s="37"/>
      <c r="H619" s="37"/>
      <c r="I619" s="37"/>
      <c r="J619" s="37"/>
      <c r="K619" s="38"/>
      <c r="L619" s="38"/>
      <c r="M619" s="38"/>
      <c r="N619" s="38"/>
      <c r="O619" s="38"/>
      <c r="P619" s="38"/>
      <c r="Q619" s="38"/>
      <c r="R619"/>
      <c r="S619"/>
      <c r="T619"/>
      <c r="U619"/>
      <c r="AA619" s="37"/>
      <c r="AB619" s="37"/>
      <c r="AC619" s="37"/>
      <c r="AD619" s="37"/>
      <c r="AE619" s="37"/>
      <c r="AF619" s="38"/>
      <c r="AG619" s="38"/>
      <c r="AH619" s="38"/>
      <c r="AI619" s="38"/>
      <c r="AJ619" s="38"/>
      <c r="AK619" s="38"/>
      <c r="AL619" s="38"/>
      <c r="AM619"/>
      <c r="AN619"/>
      <c r="AO619"/>
      <c r="AP619"/>
    </row>
    <row r="620" s="1" customFormat="1" customHeight="1" spans="6:42">
      <c r="F620" s="39" t="s">
        <v>13</v>
      </c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/>
      <c r="S620"/>
      <c r="T620"/>
      <c r="U620"/>
      <c r="AA620" s="39" t="s">
        <v>13</v>
      </c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/>
      <c r="AN620"/>
      <c r="AO620"/>
      <c r="AP620"/>
    </row>
    <row r="621" s="1" customFormat="1" customHeight="1" spans="6:42">
      <c r="F621" s="15" t="s">
        <v>3</v>
      </c>
      <c r="G621" s="15"/>
      <c r="H621" s="15"/>
      <c r="I621" s="15"/>
      <c r="J621" s="15"/>
      <c r="K621" s="9" t="s">
        <v>30</v>
      </c>
      <c r="L621" s="9"/>
      <c r="M621" s="9"/>
      <c r="N621" s="9"/>
      <c r="O621" s="10" t="s">
        <v>31</v>
      </c>
      <c r="P621" s="10"/>
      <c r="Q621" s="40" t="s">
        <v>9</v>
      </c>
      <c r="R621"/>
      <c r="S621"/>
      <c r="T621"/>
      <c r="U621"/>
      <c r="AA621" s="15" t="s">
        <v>3</v>
      </c>
      <c r="AB621" s="15"/>
      <c r="AC621" s="15"/>
      <c r="AD621" s="15"/>
      <c r="AE621" s="15"/>
      <c r="AF621" s="9" t="s">
        <v>30</v>
      </c>
      <c r="AG621" s="9"/>
      <c r="AH621" s="9"/>
      <c r="AI621" s="9"/>
      <c r="AJ621" s="10" t="s">
        <v>31</v>
      </c>
      <c r="AK621" s="10"/>
      <c r="AL621" s="40" t="s">
        <v>9</v>
      </c>
      <c r="AM621"/>
      <c r="AN621"/>
      <c r="AO621"/>
      <c r="AP621"/>
    </row>
    <row r="622" s="1" customFormat="1" customHeight="1" spans="6:42">
      <c r="F622" s="15" t="s">
        <v>39</v>
      </c>
      <c r="G622" s="15" t="s">
        <v>40</v>
      </c>
      <c r="H622" s="15" t="s">
        <v>41</v>
      </c>
      <c r="I622" s="15" t="s">
        <v>42</v>
      </c>
      <c r="J622" s="15" t="s">
        <v>3</v>
      </c>
      <c r="K622" s="9" t="s">
        <v>35</v>
      </c>
      <c r="L622" s="9" t="s">
        <v>22</v>
      </c>
      <c r="M622" s="9" t="s">
        <v>23</v>
      </c>
      <c r="N622" s="35" t="s">
        <v>24</v>
      </c>
      <c r="O622" s="10" t="s">
        <v>43</v>
      </c>
      <c r="P622" s="10" t="s">
        <v>44</v>
      </c>
      <c r="Q622" s="40"/>
      <c r="R622"/>
      <c r="S622"/>
      <c r="T622"/>
      <c r="U622"/>
      <c r="AA622" s="15" t="s">
        <v>39</v>
      </c>
      <c r="AB622" s="15" t="s">
        <v>40</v>
      </c>
      <c r="AC622" s="15" t="s">
        <v>41</v>
      </c>
      <c r="AD622" s="15" t="s">
        <v>42</v>
      </c>
      <c r="AE622" s="15" t="s">
        <v>3</v>
      </c>
      <c r="AF622" s="9" t="s">
        <v>35</v>
      </c>
      <c r="AG622" s="9" t="s">
        <v>22</v>
      </c>
      <c r="AH622" s="9" t="s">
        <v>23</v>
      </c>
      <c r="AI622" s="35" t="s">
        <v>24</v>
      </c>
      <c r="AJ622" s="10" t="s">
        <v>43</v>
      </c>
      <c r="AK622" s="10" t="s">
        <v>44</v>
      </c>
      <c r="AL622" s="40"/>
      <c r="AM622"/>
      <c r="AN622"/>
      <c r="AO622"/>
      <c r="AP622"/>
    </row>
    <row r="623" s="1" customFormat="1" customHeight="1" spans="6:42">
      <c r="F623" s="12">
        <v>35140</v>
      </c>
      <c r="G623" s="13">
        <v>0.168</v>
      </c>
      <c r="H623" s="12">
        <v>1</v>
      </c>
      <c r="I623" s="12">
        <v>0</v>
      </c>
      <c r="J623" s="15">
        <f t="shared" ref="J623:J632" si="176">F623*G623*H623+I623</f>
        <v>5903.52</v>
      </c>
      <c r="K623" s="12">
        <v>1</v>
      </c>
      <c r="L623" s="12">
        <v>0.97</v>
      </c>
      <c r="M623" s="12">
        <v>2.04</v>
      </c>
      <c r="N623" s="35">
        <f t="shared" ref="N623:N632" si="177">L623*M623+1</f>
        <v>2.9788</v>
      </c>
      <c r="O623" s="12">
        <v>0.9</v>
      </c>
      <c r="P623" s="10">
        <v>0.5</v>
      </c>
      <c r="Q623" s="41">
        <f t="shared" ref="Q623:Q632" si="178">J623*K623*N623*O623*P623</f>
        <v>7913.4324192</v>
      </c>
      <c r="R623"/>
      <c r="S623"/>
      <c r="T623"/>
      <c r="U623"/>
      <c r="AA623" s="12">
        <v>38079</v>
      </c>
      <c r="AB623" s="13">
        <v>0.168</v>
      </c>
      <c r="AC623" s="12">
        <v>1</v>
      </c>
      <c r="AD623" s="12">
        <v>0</v>
      </c>
      <c r="AE623" s="15">
        <f t="shared" ref="AE623:AE632" si="179">AA623*AB623*AC623+AD623</f>
        <v>6397.272</v>
      </c>
      <c r="AF623" s="12">
        <v>1</v>
      </c>
      <c r="AG623" s="12">
        <v>0.97</v>
      </c>
      <c r="AH623" s="12">
        <v>2.04</v>
      </c>
      <c r="AI623" s="35">
        <f t="shared" ref="AI623:AI632" si="180">AG623*AH623+1</f>
        <v>2.9788</v>
      </c>
      <c r="AJ623" s="12">
        <v>0.9</v>
      </c>
      <c r="AK623" s="10">
        <v>0.5</v>
      </c>
      <c r="AL623" s="41">
        <f t="shared" ref="AL623:AL632" si="181">AE623*AF623*AI623*AJ623*AK623</f>
        <v>8575.28722512</v>
      </c>
      <c r="AM623"/>
      <c r="AN623"/>
      <c r="AO623"/>
      <c r="AP623"/>
    </row>
    <row r="624" s="1" customFormat="1" customHeight="1" spans="6:42">
      <c r="F624" s="12">
        <v>35140</v>
      </c>
      <c r="G624" s="13">
        <v>0.168</v>
      </c>
      <c r="H624" s="12">
        <v>1</v>
      </c>
      <c r="I624" s="12">
        <v>0</v>
      </c>
      <c r="J624" s="15">
        <f t="shared" si="176"/>
        <v>5903.52</v>
      </c>
      <c r="K624" s="12">
        <v>1</v>
      </c>
      <c r="L624" s="12">
        <v>0.97</v>
      </c>
      <c r="M624" s="12">
        <v>2.04</v>
      </c>
      <c r="N624" s="35">
        <f t="shared" si="177"/>
        <v>2.9788</v>
      </c>
      <c r="O624" s="12">
        <v>0.9</v>
      </c>
      <c r="P624" s="10">
        <v>0.5</v>
      </c>
      <c r="Q624" s="41">
        <f t="shared" si="178"/>
        <v>7913.4324192</v>
      </c>
      <c r="R624"/>
      <c r="S624"/>
      <c r="T624"/>
      <c r="U624"/>
      <c r="AA624" s="12">
        <v>38079</v>
      </c>
      <c r="AB624" s="13">
        <v>0.168</v>
      </c>
      <c r="AC624" s="12">
        <v>1</v>
      </c>
      <c r="AD624" s="12">
        <v>0</v>
      </c>
      <c r="AE624" s="15">
        <f t="shared" si="179"/>
        <v>6397.272</v>
      </c>
      <c r="AF624" s="12">
        <v>1</v>
      </c>
      <c r="AG624" s="12">
        <v>0.97</v>
      </c>
      <c r="AH624" s="12">
        <v>2.04</v>
      </c>
      <c r="AI624" s="35">
        <f t="shared" si="180"/>
        <v>2.9788</v>
      </c>
      <c r="AJ624" s="12">
        <v>0.9</v>
      </c>
      <c r="AK624" s="10">
        <v>0.5</v>
      </c>
      <c r="AL624" s="41">
        <f t="shared" si="181"/>
        <v>8575.28722512</v>
      </c>
      <c r="AM624"/>
      <c r="AN624"/>
      <c r="AO624"/>
      <c r="AP624"/>
    </row>
    <row r="625" s="1" customFormat="1" customHeight="1" spans="1:42">
      <c r="F625" s="12">
        <v>35140</v>
      </c>
      <c r="G625" s="13">
        <v>0.168</v>
      </c>
      <c r="H625" s="12">
        <v>1</v>
      </c>
      <c r="I625" s="12">
        <v>0</v>
      </c>
      <c r="J625" s="15">
        <f t="shared" si="176"/>
        <v>5903.52</v>
      </c>
      <c r="K625" s="12">
        <v>1</v>
      </c>
      <c r="L625" s="12">
        <v>0.97</v>
      </c>
      <c r="M625" s="12">
        <v>2.04</v>
      </c>
      <c r="N625" s="35">
        <f t="shared" si="177"/>
        <v>2.9788</v>
      </c>
      <c r="O625" s="12">
        <v>0.9</v>
      </c>
      <c r="P625" s="10">
        <v>0.5</v>
      </c>
      <c r="Q625" s="41">
        <f t="shared" si="178"/>
        <v>7913.4324192</v>
      </c>
      <c r="AA625" s="12">
        <v>38079</v>
      </c>
      <c r="AB625" s="13">
        <v>0.168</v>
      </c>
      <c r="AC625" s="12">
        <v>1</v>
      </c>
      <c r="AD625" s="12">
        <v>0</v>
      </c>
      <c r="AE625" s="15">
        <f t="shared" si="179"/>
        <v>6397.272</v>
      </c>
      <c r="AF625" s="12">
        <v>1</v>
      </c>
      <c r="AG625" s="12">
        <v>0.97</v>
      </c>
      <c r="AH625" s="12">
        <v>2.04</v>
      </c>
      <c r="AI625" s="35">
        <f t="shared" si="180"/>
        <v>2.9788</v>
      </c>
      <c r="AJ625" s="12">
        <v>0.9</v>
      </c>
      <c r="AK625" s="10">
        <v>0.5</v>
      </c>
      <c r="AL625" s="41">
        <f t="shared" si="181"/>
        <v>8575.28722512</v>
      </c>
    </row>
    <row r="626" s="1" customFormat="1" customHeight="1" spans="1:42">
      <c r="F626" s="12">
        <v>35140</v>
      </c>
      <c r="G626" s="13">
        <v>0.168</v>
      </c>
      <c r="H626" s="12">
        <v>1</v>
      </c>
      <c r="I626" s="12">
        <v>0</v>
      </c>
      <c r="J626" s="15">
        <f t="shared" si="176"/>
        <v>5903.52</v>
      </c>
      <c r="K626" s="12">
        <v>1</v>
      </c>
      <c r="L626" s="12">
        <v>0.97</v>
      </c>
      <c r="M626" s="12">
        <v>2.04</v>
      </c>
      <c r="N626" s="35">
        <f t="shared" si="177"/>
        <v>2.9788</v>
      </c>
      <c r="O626" s="12">
        <v>0.9</v>
      </c>
      <c r="P626" s="10">
        <v>0.5</v>
      </c>
      <c r="Q626" s="41">
        <f t="shared" si="178"/>
        <v>7913.4324192</v>
      </c>
      <c r="AA626" s="12">
        <v>38079</v>
      </c>
      <c r="AB626" s="13">
        <v>0.168</v>
      </c>
      <c r="AC626" s="12">
        <v>1</v>
      </c>
      <c r="AD626" s="12">
        <v>0</v>
      </c>
      <c r="AE626" s="15">
        <f t="shared" si="179"/>
        <v>6397.272</v>
      </c>
      <c r="AF626" s="12">
        <v>1</v>
      </c>
      <c r="AG626" s="12">
        <v>0.97</v>
      </c>
      <c r="AH626" s="12">
        <v>2.04</v>
      </c>
      <c r="AI626" s="35">
        <f t="shared" si="180"/>
        <v>2.9788</v>
      </c>
      <c r="AJ626" s="12">
        <v>0.9</v>
      </c>
      <c r="AK626" s="10">
        <v>0.5</v>
      </c>
      <c r="AL626" s="41">
        <f t="shared" si="181"/>
        <v>8575.28722512</v>
      </c>
    </row>
    <row r="627" s="1" customFormat="1" customHeight="1" spans="1:42">
      <c r="F627" s="12">
        <v>35140</v>
      </c>
      <c r="G627" s="13">
        <v>0.168</v>
      </c>
      <c r="H627" s="12">
        <v>1</v>
      </c>
      <c r="I627" s="12">
        <v>0</v>
      </c>
      <c r="J627" s="15">
        <f t="shared" si="176"/>
        <v>5903.52</v>
      </c>
      <c r="K627" s="12">
        <v>1</v>
      </c>
      <c r="L627" s="12">
        <v>0.97</v>
      </c>
      <c r="M627" s="12">
        <v>2.04</v>
      </c>
      <c r="N627" s="35">
        <f t="shared" si="177"/>
        <v>2.9788</v>
      </c>
      <c r="O627" s="12">
        <v>0.9</v>
      </c>
      <c r="P627" s="10">
        <v>0.5</v>
      </c>
      <c r="Q627" s="41">
        <f t="shared" si="178"/>
        <v>7913.4324192</v>
      </c>
      <c r="AA627" s="12">
        <v>38079</v>
      </c>
      <c r="AB627" s="13">
        <v>0.168</v>
      </c>
      <c r="AC627" s="12">
        <v>1</v>
      </c>
      <c r="AD627" s="12">
        <v>0</v>
      </c>
      <c r="AE627" s="15">
        <f t="shared" si="179"/>
        <v>6397.272</v>
      </c>
      <c r="AF627" s="12">
        <v>1</v>
      </c>
      <c r="AG627" s="12">
        <v>0.97</v>
      </c>
      <c r="AH627" s="12">
        <v>2.04</v>
      </c>
      <c r="AI627" s="35">
        <f t="shared" si="180"/>
        <v>2.9788</v>
      </c>
      <c r="AJ627" s="12">
        <v>0.9</v>
      </c>
      <c r="AK627" s="10">
        <v>0.5</v>
      </c>
      <c r="AL627" s="41">
        <f t="shared" si="181"/>
        <v>8575.28722512</v>
      </c>
    </row>
    <row r="628" s="1" customFormat="1" customHeight="1" spans="1:42">
      <c r="F628" s="12">
        <v>35140</v>
      </c>
      <c r="G628" s="13">
        <v>0.168</v>
      </c>
      <c r="H628" s="12">
        <v>1</v>
      </c>
      <c r="I628" s="12">
        <v>0</v>
      </c>
      <c r="J628" s="15">
        <f t="shared" si="176"/>
        <v>5903.52</v>
      </c>
      <c r="K628" s="12">
        <v>1</v>
      </c>
      <c r="L628" s="12">
        <v>0.97</v>
      </c>
      <c r="M628" s="12">
        <v>2.04</v>
      </c>
      <c r="N628" s="35">
        <f t="shared" si="177"/>
        <v>2.9788</v>
      </c>
      <c r="O628" s="12">
        <v>0.9</v>
      </c>
      <c r="P628" s="10">
        <v>0.5</v>
      </c>
      <c r="Q628" s="41">
        <f t="shared" si="178"/>
        <v>7913.4324192</v>
      </c>
      <c r="AA628" s="12">
        <v>38079</v>
      </c>
      <c r="AB628" s="13">
        <v>0.168</v>
      </c>
      <c r="AC628" s="12">
        <v>1</v>
      </c>
      <c r="AD628" s="12">
        <v>0</v>
      </c>
      <c r="AE628" s="15">
        <f t="shared" si="179"/>
        <v>6397.272</v>
      </c>
      <c r="AF628" s="12">
        <v>1</v>
      </c>
      <c r="AG628" s="12">
        <v>0.97</v>
      </c>
      <c r="AH628" s="12">
        <v>2.04</v>
      </c>
      <c r="AI628" s="35">
        <f t="shared" si="180"/>
        <v>2.9788</v>
      </c>
      <c r="AJ628" s="12">
        <v>0.9</v>
      </c>
      <c r="AK628" s="10">
        <v>0.5</v>
      </c>
      <c r="AL628" s="41">
        <f t="shared" si="181"/>
        <v>8575.28722512</v>
      </c>
    </row>
    <row r="629" s="1" customFormat="1" customHeight="1" spans="1:42">
      <c r="F629" s="12">
        <v>35140</v>
      </c>
      <c r="G629" s="13">
        <v>0.168</v>
      </c>
      <c r="H629" s="12">
        <v>1</v>
      </c>
      <c r="I629" s="12">
        <v>0</v>
      </c>
      <c r="J629" s="15">
        <f t="shared" si="176"/>
        <v>5903.52</v>
      </c>
      <c r="K629" s="12">
        <v>1</v>
      </c>
      <c r="L629" s="12">
        <v>0.97</v>
      </c>
      <c r="M629" s="12">
        <v>2.04</v>
      </c>
      <c r="N629" s="35">
        <f t="shared" si="177"/>
        <v>2.9788</v>
      </c>
      <c r="O629" s="12">
        <v>0.9</v>
      </c>
      <c r="P629" s="10">
        <v>0.5</v>
      </c>
      <c r="Q629" s="41">
        <f t="shared" si="178"/>
        <v>7913.4324192</v>
      </c>
      <c r="AA629" s="12">
        <v>38079</v>
      </c>
      <c r="AB629" s="13">
        <v>0.168</v>
      </c>
      <c r="AC629" s="12">
        <v>1</v>
      </c>
      <c r="AD629" s="12">
        <v>0</v>
      </c>
      <c r="AE629" s="15">
        <f t="shared" si="179"/>
        <v>6397.272</v>
      </c>
      <c r="AF629" s="12">
        <v>1</v>
      </c>
      <c r="AG629" s="12">
        <v>0.97</v>
      </c>
      <c r="AH629" s="12">
        <v>2.04</v>
      </c>
      <c r="AI629" s="35">
        <f t="shared" si="180"/>
        <v>2.9788</v>
      </c>
      <c r="AJ629" s="12">
        <v>0.9</v>
      </c>
      <c r="AK629" s="10">
        <v>0.5</v>
      </c>
      <c r="AL629" s="41">
        <f t="shared" si="181"/>
        <v>8575.28722512</v>
      </c>
    </row>
    <row r="630" s="1" customFormat="1" customHeight="1" spans="1:42">
      <c r="F630" s="12">
        <v>35140</v>
      </c>
      <c r="G630" s="13">
        <v>0.168</v>
      </c>
      <c r="H630" s="12">
        <v>1</v>
      </c>
      <c r="I630" s="12">
        <v>0</v>
      </c>
      <c r="J630" s="15">
        <f t="shared" si="176"/>
        <v>5903.52</v>
      </c>
      <c r="K630" s="12">
        <v>1</v>
      </c>
      <c r="L630" s="12">
        <v>0.97</v>
      </c>
      <c r="M630" s="12">
        <v>2.04</v>
      </c>
      <c r="N630" s="35">
        <f t="shared" si="177"/>
        <v>2.9788</v>
      </c>
      <c r="O630" s="12">
        <v>0.9</v>
      </c>
      <c r="P630" s="10">
        <v>0.5</v>
      </c>
      <c r="Q630" s="41">
        <f t="shared" si="178"/>
        <v>7913.4324192</v>
      </c>
      <c r="AA630" s="12">
        <v>38079</v>
      </c>
      <c r="AB630" s="13">
        <v>0.168</v>
      </c>
      <c r="AC630" s="12">
        <v>1</v>
      </c>
      <c r="AD630" s="12">
        <v>0</v>
      </c>
      <c r="AE630" s="15">
        <f t="shared" si="179"/>
        <v>6397.272</v>
      </c>
      <c r="AF630" s="12">
        <v>1</v>
      </c>
      <c r="AG630" s="12">
        <v>0.97</v>
      </c>
      <c r="AH630" s="12">
        <v>2.04</v>
      </c>
      <c r="AI630" s="35">
        <f t="shared" si="180"/>
        <v>2.9788</v>
      </c>
      <c r="AJ630" s="12">
        <v>0.9</v>
      </c>
      <c r="AK630" s="10">
        <v>0.5</v>
      </c>
      <c r="AL630" s="41">
        <f t="shared" si="181"/>
        <v>8575.28722512</v>
      </c>
    </row>
    <row r="631" s="1" customFormat="1" customHeight="1" spans="1:42">
      <c r="F631" s="12">
        <v>35140</v>
      </c>
      <c r="G631" s="13">
        <v>0.3</v>
      </c>
      <c r="H631" s="12">
        <v>1</v>
      </c>
      <c r="I631" s="12">
        <v>0</v>
      </c>
      <c r="J631" s="15">
        <f t="shared" si="176"/>
        <v>10542</v>
      </c>
      <c r="K631" s="12">
        <v>1</v>
      </c>
      <c r="L631" s="12">
        <v>0.97</v>
      </c>
      <c r="M631" s="12">
        <v>2.04</v>
      </c>
      <c r="N631" s="35">
        <f t="shared" si="177"/>
        <v>2.9788</v>
      </c>
      <c r="O631" s="12">
        <v>0.9</v>
      </c>
      <c r="P631" s="10">
        <v>0.5</v>
      </c>
      <c r="Q631" s="41">
        <f t="shared" si="178"/>
        <v>14131.12932</v>
      </c>
      <c r="AA631" s="12">
        <v>38079</v>
      </c>
      <c r="AB631" s="13">
        <v>0.3</v>
      </c>
      <c r="AC631" s="12">
        <v>1</v>
      </c>
      <c r="AD631" s="12">
        <v>0</v>
      </c>
      <c r="AE631" s="15">
        <f t="shared" si="179"/>
        <v>11423.7</v>
      </c>
      <c r="AF631" s="12">
        <v>1</v>
      </c>
      <c r="AG631" s="12">
        <v>0.97</v>
      </c>
      <c r="AH631" s="12">
        <v>2.04</v>
      </c>
      <c r="AI631" s="35">
        <f t="shared" si="180"/>
        <v>2.9788</v>
      </c>
      <c r="AJ631" s="12">
        <v>0.9</v>
      </c>
      <c r="AK631" s="10">
        <v>0.5</v>
      </c>
      <c r="AL631" s="41">
        <f t="shared" si="181"/>
        <v>15313.012902</v>
      </c>
    </row>
    <row r="632" s="1" customFormat="1" customHeight="1" spans="1:42">
      <c r="F632" s="12">
        <v>35140</v>
      </c>
      <c r="G632" s="13">
        <v>0.58</v>
      </c>
      <c r="H632" s="12">
        <v>1</v>
      </c>
      <c r="I632" s="12">
        <v>0</v>
      </c>
      <c r="J632" s="15">
        <f t="shared" si="176"/>
        <v>20381.2</v>
      </c>
      <c r="K632" s="12">
        <v>1</v>
      </c>
      <c r="L632" s="12">
        <v>0.97</v>
      </c>
      <c r="M632" s="12">
        <v>2.04</v>
      </c>
      <c r="N632" s="35">
        <f t="shared" si="177"/>
        <v>2.9788</v>
      </c>
      <c r="O632" s="12">
        <v>0.9</v>
      </c>
      <c r="P632" s="10">
        <v>0.5</v>
      </c>
      <c r="Q632" s="41">
        <f t="shared" si="178"/>
        <v>27320.183352</v>
      </c>
      <c r="AA632" s="12">
        <v>38079</v>
      </c>
      <c r="AB632" s="13">
        <v>0.58</v>
      </c>
      <c r="AC632" s="12">
        <v>1</v>
      </c>
      <c r="AD632" s="12">
        <v>0</v>
      </c>
      <c r="AE632" s="15">
        <f t="shared" si="179"/>
        <v>22085.82</v>
      </c>
      <c r="AF632" s="12">
        <v>1</v>
      </c>
      <c r="AG632" s="12">
        <v>0.97</v>
      </c>
      <c r="AH632" s="12">
        <v>2.04</v>
      </c>
      <c r="AI632" s="35">
        <f t="shared" si="180"/>
        <v>2.9788</v>
      </c>
      <c r="AJ632" s="12">
        <v>0.9</v>
      </c>
      <c r="AK632" s="10">
        <v>0.5</v>
      </c>
      <c r="AL632" s="41">
        <f t="shared" si="181"/>
        <v>29605.1582772</v>
      </c>
    </row>
    <row r="633" s="1" customFormat="1" customHeight="1" spans="1:42">
      <c r="F633" s="42" t="s">
        <v>45</v>
      </c>
      <c r="G633" s="37"/>
      <c r="H633" s="37"/>
      <c r="I633" s="37"/>
      <c r="J633" s="37"/>
      <c r="K633" s="37"/>
      <c r="L633" s="37"/>
      <c r="M633" s="38">
        <f>SUM(Q623:Q632)</f>
        <v>104758.7720256</v>
      </c>
      <c r="N633" s="38"/>
      <c r="O633" s="38"/>
      <c r="P633" s="38"/>
      <c r="Q633" s="38"/>
      <c r="AA633" s="42" t="s">
        <v>45</v>
      </c>
      <c r="AB633" s="37"/>
      <c r="AC633" s="37"/>
      <c r="AD633" s="37"/>
      <c r="AE633" s="37"/>
      <c r="AF633" s="37"/>
      <c r="AG633" s="37"/>
      <c r="AH633" s="38">
        <f>SUM(AL623:AL632)</f>
        <v>113520.46898016</v>
      </c>
      <c r="AI633" s="38"/>
      <c r="AJ633" s="38"/>
      <c r="AK633" s="38"/>
      <c r="AL633" s="38"/>
    </row>
    <row r="634" s="1" customFormat="1" customHeight="1" spans="1:42">
      <c r="F634" s="37"/>
      <c r="G634" s="37"/>
      <c r="H634" s="37"/>
      <c r="I634" s="37"/>
      <c r="J634" s="37"/>
      <c r="K634" s="37"/>
      <c r="L634" s="37"/>
      <c r="M634" s="38"/>
      <c r="N634" s="38"/>
      <c r="O634" s="38"/>
      <c r="P634" s="38"/>
      <c r="Q634" s="38"/>
      <c r="AA634" s="37"/>
      <c r="AB634" s="37"/>
      <c r="AC634" s="37"/>
      <c r="AD634" s="37"/>
      <c r="AE634" s="37"/>
      <c r="AF634" s="37"/>
      <c r="AG634" s="37"/>
      <c r="AH634" s="38"/>
      <c r="AI634" s="38"/>
      <c r="AJ634" s="38"/>
      <c r="AK634" s="38"/>
      <c r="AL634" s="38"/>
    </row>
    <row r="635" s="1" customFormat="1" customHeight="1" spans="1:42">
      <c r="F635" s="37"/>
      <c r="G635" s="37"/>
      <c r="H635" s="37"/>
      <c r="I635" s="37"/>
      <c r="J635" s="37"/>
      <c r="K635" s="37"/>
      <c r="L635" s="37"/>
      <c r="M635" s="38"/>
      <c r="N635" s="38"/>
      <c r="O635" s="38"/>
      <c r="P635" s="38"/>
      <c r="Q635" s="38"/>
      <c r="AA635" s="37"/>
      <c r="AB635" s="37"/>
      <c r="AC635" s="37"/>
      <c r="AD635" s="37"/>
      <c r="AE635" s="37"/>
      <c r="AF635" s="37"/>
      <c r="AG635" s="37"/>
      <c r="AH635" s="38"/>
      <c r="AI635" s="38"/>
      <c r="AJ635" s="38"/>
      <c r="AK635" s="38"/>
      <c r="AL635" s="38"/>
    </row>
    <row r="638" s="1" customFormat="1" customHeight="1" spans="1:42">
      <c r="A638" s="2" t="s">
        <v>57</v>
      </c>
      <c r="B638" s="2"/>
      <c r="C638" s="2"/>
      <c r="D638" s="2"/>
      <c r="E638" s="2"/>
      <c r="F638" s="3" t="s">
        <v>1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2" t="s">
        <v>58</v>
      </c>
      <c r="W638" s="2"/>
      <c r="X638" s="2"/>
      <c r="Y638" s="2"/>
      <c r="Z638" s="2"/>
      <c r="AA638" s="3" t="s">
        <v>1</v>
      </c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</row>
    <row r="639" s="1" customFormat="1" customHeight="1" spans="1:42">
      <c r="A639" s="2"/>
      <c r="B639" s="2"/>
      <c r="C639" s="2"/>
      <c r="D639" s="2"/>
      <c r="E639" s="2"/>
      <c r="F639" s="4" t="s">
        <v>3</v>
      </c>
      <c r="G639" s="5"/>
      <c r="H639" s="5"/>
      <c r="I639" s="5"/>
      <c r="J639" s="6"/>
      <c r="K639" s="7" t="s">
        <v>4</v>
      </c>
      <c r="L639" s="7"/>
      <c r="M639" s="7"/>
      <c r="N639" s="7"/>
      <c r="O639" s="8" t="s">
        <v>5</v>
      </c>
      <c r="P639" s="9" t="s">
        <v>6</v>
      </c>
      <c r="Q639" s="9"/>
      <c r="R639" s="9"/>
      <c r="S639" s="10" t="s">
        <v>7</v>
      </c>
      <c r="T639" s="8" t="s">
        <v>8</v>
      </c>
      <c r="U639" s="11" t="s">
        <v>9</v>
      </c>
      <c r="V639" s="2"/>
      <c r="W639" s="2"/>
      <c r="X639" s="2"/>
      <c r="Y639" s="2"/>
      <c r="Z639" s="2"/>
      <c r="AA639" s="4" t="s">
        <v>3</v>
      </c>
      <c r="AB639" s="5"/>
      <c r="AC639" s="5"/>
      <c r="AD639" s="5"/>
      <c r="AE639" s="6"/>
      <c r="AF639" s="7" t="s">
        <v>4</v>
      </c>
      <c r="AG639" s="7"/>
      <c r="AH639" s="7"/>
      <c r="AI639" s="7"/>
      <c r="AJ639" s="8" t="s">
        <v>5</v>
      </c>
      <c r="AK639" s="9" t="s">
        <v>6</v>
      </c>
      <c r="AL639" s="9"/>
      <c r="AM639" s="9"/>
      <c r="AN639" s="10" t="s">
        <v>7</v>
      </c>
      <c r="AO639" s="8" t="s">
        <v>8</v>
      </c>
      <c r="AP639" s="11" t="s">
        <v>9</v>
      </c>
    </row>
    <row r="640" s="1" customFormat="1" customHeight="1" spans="1:42">
      <c r="A640" s="1" t="s">
        <v>10</v>
      </c>
      <c r="B640" s="1" t="s">
        <v>11</v>
      </c>
      <c r="C640" s="1" t="s">
        <v>12</v>
      </c>
      <c r="D640" s="1" t="s">
        <v>13</v>
      </c>
      <c r="E640" s="1" t="s">
        <v>14</v>
      </c>
      <c r="F640" s="12" t="s">
        <v>15</v>
      </c>
      <c r="G640" s="12" t="s">
        <v>16</v>
      </c>
      <c r="H640" s="13" t="s">
        <v>17</v>
      </c>
      <c r="I640" s="14" t="s">
        <v>18</v>
      </c>
      <c r="J640" s="15" t="s">
        <v>3</v>
      </c>
      <c r="K640" s="12" t="s">
        <v>19</v>
      </c>
      <c r="L640" s="12" t="s">
        <v>15</v>
      </c>
      <c r="M640" s="12" t="s">
        <v>20</v>
      </c>
      <c r="N640" s="7" t="s">
        <v>21</v>
      </c>
      <c r="O640" s="16"/>
      <c r="P640" s="12" t="s">
        <v>22</v>
      </c>
      <c r="Q640" s="12" t="s">
        <v>23</v>
      </c>
      <c r="R640" s="9" t="s">
        <v>24</v>
      </c>
      <c r="S640" s="10" t="s">
        <v>25</v>
      </c>
      <c r="T640" s="16"/>
      <c r="U640" s="17"/>
      <c r="V640" s="1" t="s">
        <v>10</v>
      </c>
      <c r="W640" s="1" t="s">
        <v>11</v>
      </c>
      <c r="X640" s="1" t="s">
        <v>12</v>
      </c>
      <c r="Y640" s="1" t="s">
        <v>13</v>
      </c>
      <c r="Z640" s="1" t="s">
        <v>14</v>
      </c>
      <c r="AA640" s="12" t="s">
        <v>15</v>
      </c>
      <c r="AB640" s="12" t="s">
        <v>16</v>
      </c>
      <c r="AC640" s="13" t="s">
        <v>17</v>
      </c>
      <c r="AD640" s="14" t="s">
        <v>18</v>
      </c>
      <c r="AE640" s="15" t="s">
        <v>3</v>
      </c>
      <c r="AF640" s="12" t="s">
        <v>19</v>
      </c>
      <c r="AG640" s="12" t="s">
        <v>15</v>
      </c>
      <c r="AH640" s="12" t="s">
        <v>20</v>
      </c>
      <c r="AI640" s="7" t="s">
        <v>21</v>
      </c>
      <c r="AJ640" s="16"/>
      <c r="AK640" s="12" t="s">
        <v>22</v>
      </c>
      <c r="AL640" s="12" t="s">
        <v>23</v>
      </c>
      <c r="AM640" s="9" t="s">
        <v>24</v>
      </c>
      <c r="AN640" s="10" t="s">
        <v>25</v>
      </c>
      <c r="AO640" s="16"/>
      <c r="AP640" s="17"/>
    </row>
    <row r="641" s="1" customFormat="1" customHeight="1" spans="1:42">
      <c r="A641" s="18">
        <f>N659</f>
        <v>2358270.14397128</v>
      </c>
      <c r="B641" s="18">
        <f>K708</f>
        <v>261655.89543219</v>
      </c>
      <c r="C641" s="18">
        <f>N689</f>
        <v>537327.269640169</v>
      </c>
      <c r="D641" s="18">
        <f>M724</f>
        <v>104975.64018144</v>
      </c>
      <c r="E641" s="18">
        <v>18</v>
      </c>
      <c r="F641" s="12">
        <v>1354</v>
      </c>
      <c r="G641" s="12">
        <v>1.728</v>
      </c>
      <c r="H641" s="13">
        <v>1.35</v>
      </c>
      <c r="I641" s="14">
        <v>1.24</v>
      </c>
      <c r="J641" s="15">
        <f t="shared" ref="J641:J658" si="182">F641*G641*H641*I641</f>
        <v>3916.677888</v>
      </c>
      <c r="K641" s="12">
        <v>1</v>
      </c>
      <c r="L641" s="12">
        <v>1354</v>
      </c>
      <c r="M641" s="12">
        <v>0.83</v>
      </c>
      <c r="N641" s="19">
        <f t="shared" ref="N641:N658" si="183">1+6*L641/(L641+2000)+M641</f>
        <v>4.2521824686941</v>
      </c>
      <c r="O641" s="20">
        <v>5936</v>
      </c>
      <c r="P641" s="12">
        <v>0.99</v>
      </c>
      <c r="Q641" s="12">
        <v>3.41</v>
      </c>
      <c r="R641" s="9">
        <f t="shared" ref="R641:R658" si="184">1+P641*Q641</f>
        <v>4.3759</v>
      </c>
      <c r="S641" s="10">
        <v>1.225</v>
      </c>
      <c r="T641" s="20">
        <v>1</v>
      </c>
      <c r="U641" s="22">
        <f t="shared" ref="U641:U658" si="185">((J641*K641*N641)+O641)*R641*S641*T641</f>
        <v>121095.486642564</v>
      </c>
      <c r="V641" s="18">
        <f>AI659</f>
        <v>2358270.14397128</v>
      </c>
      <c r="W641" s="18">
        <f>AF708</f>
        <v>261655.89543219</v>
      </c>
      <c r="X641" s="18">
        <f>AI689</f>
        <v>572320.746456834</v>
      </c>
      <c r="Y641" s="18">
        <f>AH724</f>
        <v>118905.63566976</v>
      </c>
      <c r="Z641" s="18">
        <v>18</v>
      </c>
      <c r="AA641" s="12">
        <v>1354</v>
      </c>
      <c r="AB641" s="12">
        <v>1.728</v>
      </c>
      <c r="AC641" s="13">
        <v>1.35</v>
      </c>
      <c r="AD641" s="14">
        <v>1.24</v>
      </c>
      <c r="AE641" s="15">
        <f t="shared" ref="AE641:AE658" si="186">AA641*AB641*AC641*AD641</f>
        <v>3916.677888</v>
      </c>
      <c r="AF641" s="12">
        <v>1</v>
      </c>
      <c r="AG641" s="12">
        <v>1354</v>
      </c>
      <c r="AH641" s="12">
        <v>0.83</v>
      </c>
      <c r="AI641" s="19">
        <f t="shared" ref="AI641:AI658" si="187">1+6*AG641/(AG641+2000)+AH641</f>
        <v>4.2521824686941</v>
      </c>
      <c r="AJ641" s="20">
        <v>5936</v>
      </c>
      <c r="AK641" s="12">
        <v>0.99</v>
      </c>
      <c r="AL641" s="12">
        <v>3.41</v>
      </c>
      <c r="AM641" s="9">
        <f t="shared" ref="AM641:AM658" si="188">1+AK641*AL641</f>
        <v>4.3759</v>
      </c>
      <c r="AN641" s="10">
        <v>1.225</v>
      </c>
      <c r="AO641" s="20">
        <v>1</v>
      </c>
      <c r="AP641" s="22">
        <f t="shared" ref="AP641:AP658" si="189">((AE641*AF641*AI641)+AJ641)*AM641*AN641*AO641</f>
        <v>121095.486642564</v>
      </c>
    </row>
    <row r="642" s="1" customFormat="1" customHeight="1" spans="1:42">
      <c r="A642" s="23" t="s">
        <v>26</v>
      </c>
      <c r="B642" s="23"/>
      <c r="C642" s="23"/>
      <c r="D642" s="24" t="s">
        <v>27</v>
      </c>
      <c r="E642" s="24"/>
      <c r="F642" s="12">
        <v>1354</v>
      </c>
      <c r="G642" s="12">
        <v>1.728</v>
      </c>
      <c r="H642" s="13">
        <v>1.35</v>
      </c>
      <c r="I642" s="14">
        <v>1.24</v>
      </c>
      <c r="J642" s="15">
        <f t="shared" si="182"/>
        <v>3916.677888</v>
      </c>
      <c r="K642" s="12">
        <v>1</v>
      </c>
      <c r="L642" s="12">
        <v>1354</v>
      </c>
      <c r="M642" s="12">
        <v>0.83</v>
      </c>
      <c r="N642" s="19">
        <f t="shared" si="183"/>
        <v>4.2521824686941</v>
      </c>
      <c r="O642" s="20">
        <v>5936</v>
      </c>
      <c r="P642" s="12">
        <v>0.99</v>
      </c>
      <c r="Q642" s="12">
        <v>3.41</v>
      </c>
      <c r="R642" s="9">
        <f t="shared" si="184"/>
        <v>4.3759</v>
      </c>
      <c r="S642" s="10">
        <v>1.225</v>
      </c>
      <c r="T642" s="20">
        <v>1</v>
      </c>
      <c r="U642" s="22">
        <f t="shared" si="185"/>
        <v>121095.486642564</v>
      </c>
      <c r="V642" s="23" t="s">
        <v>26</v>
      </c>
      <c r="W642" s="23"/>
      <c r="X642" s="23"/>
      <c r="Y642" s="24" t="s">
        <v>27</v>
      </c>
      <c r="Z642" s="24"/>
      <c r="AA642" s="12">
        <v>1354</v>
      </c>
      <c r="AB642" s="12">
        <v>1.728</v>
      </c>
      <c r="AC642" s="13">
        <v>1.35</v>
      </c>
      <c r="AD642" s="14">
        <v>1.24</v>
      </c>
      <c r="AE642" s="15">
        <f t="shared" si="186"/>
        <v>3916.677888</v>
      </c>
      <c r="AF642" s="12">
        <v>1</v>
      </c>
      <c r="AG642" s="12">
        <v>1354</v>
      </c>
      <c r="AH642" s="12">
        <v>0.83</v>
      </c>
      <c r="AI642" s="19">
        <f t="shared" si="187"/>
        <v>4.2521824686941</v>
      </c>
      <c r="AJ642" s="20">
        <v>5936</v>
      </c>
      <c r="AK642" s="12">
        <v>0.99</v>
      </c>
      <c r="AL642" s="12">
        <v>3.41</v>
      </c>
      <c r="AM642" s="9">
        <f t="shared" si="188"/>
        <v>4.3759</v>
      </c>
      <c r="AN642" s="10">
        <v>1.225</v>
      </c>
      <c r="AO642" s="20">
        <v>1</v>
      </c>
      <c r="AP642" s="22">
        <f t="shared" si="189"/>
        <v>121095.486642564</v>
      </c>
    </row>
    <row r="643" s="1" customFormat="1" customHeight="1" spans="1:42">
      <c r="A643" s="23"/>
      <c r="B643" s="23"/>
      <c r="C643" s="23"/>
      <c r="D643" s="24"/>
      <c r="E643" s="24"/>
      <c r="F643" s="12">
        <v>1354</v>
      </c>
      <c r="G643" s="12">
        <v>2.304</v>
      </c>
      <c r="H643" s="13">
        <v>1.35</v>
      </c>
      <c r="I643" s="14">
        <v>1.24</v>
      </c>
      <c r="J643" s="15">
        <f t="shared" si="182"/>
        <v>5222.237184</v>
      </c>
      <c r="K643" s="12">
        <v>1</v>
      </c>
      <c r="L643" s="12">
        <v>1354</v>
      </c>
      <c r="M643" s="12">
        <v>0.83</v>
      </c>
      <c r="N643" s="19">
        <f t="shared" si="183"/>
        <v>4.2521824686941</v>
      </c>
      <c r="O643" s="20">
        <v>5936</v>
      </c>
      <c r="P643" s="12">
        <v>0.99</v>
      </c>
      <c r="Q643" s="12">
        <v>3.41</v>
      </c>
      <c r="R643" s="9">
        <f t="shared" si="184"/>
        <v>4.3759</v>
      </c>
      <c r="S643" s="10">
        <v>1.225</v>
      </c>
      <c r="T643" s="20">
        <v>1</v>
      </c>
      <c r="U643" s="22">
        <f t="shared" si="185"/>
        <v>150854.050710085</v>
      </c>
      <c r="V643" s="23"/>
      <c r="W643" s="23"/>
      <c r="X643" s="23"/>
      <c r="Y643" s="24"/>
      <c r="Z643" s="24"/>
      <c r="AA643" s="12">
        <v>1354</v>
      </c>
      <c r="AB643" s="12">
        <v>2.304</v>
      </c>
      <c r="AC643" s="13">
        <v>1.35</v>
      </c>
      <c r="AD643" s="14">
        <v>1.24</v>
      </c>
      <c r="AE643" s="15">
        <f t="shared" si="186"/>
        <v>5222.237184</v>
      </c>
      <c r="AF643" s="12">
        <v>1</v>
      </c>
      <c r="AG643" s="12">
        <v>1354</v>
      </c>
      <c r="AH643" s="12">
        <v>0.83</v>
      </c>
      <c r="AI643" s="19">
        <f t="shared" si="187"/>
        <v>4.2521824686941</v>
      </c>
      <c r="AJ643" s="20">
        <v>5936</v>
      </c>
      <c r="AK643" s="12">
        <v>0.99</v>
      </c>
      <c r="AL643" s="12">
        <v>3.41</v>
      </c>
      <c r="AM643" s="9">
        <f t="shared" si="188"/>
        <v>4.3759</v>
      </c>
      <c r="AN643" s="10">
        <v>1.225</v>
      </c>
      <c r="AO643" s="20">
        <v>1</v>
      </c>
      <c r="AP643" s="22">
        <f t="shared" si="189"/>
        <v>150854.050710085</v>
      </c>
    </row>
    <row r="644" s="1" customFormat="1" customHeight="1" spans="1:42">
      <c r="A644" s="25">
        <f>SUM(A641:D641)</f>
        <v>3262228.94922508</v>
      </c>
      <c r="B644" s="25"/>
      <c r="C644" s="25"/>
      <c r="D644" s="26">
        <f>A644/E641</f>
        <v>181234.941623615</v>
      </c>
      <c r="E644" s="26"/>
      <c r="F644" s="12">
        <v>1354</v>
      </c>
      <c r="G644" s="12">
        <v>1.728</v>
      </c>
      <c r="H644" s="13">
        <v>1.35</v>
      </c>
      <c r="I644" s="14">
        <v>1.24</v>
      </c>
      <c r="J644" s="15">
        <f t="shared" si="182"/>
        <v>3916.677888</v>
      </c>
      <c r="K644" s="12">
        <v>1</v>
      </c>
      <c r="L644" s="12">
        <v>1354</v>
      </c>
      <c r="M644" s="12">
        <v>0.83</v>
      </c>
      <c r="N644" s="19">
        <f t="shared" si="183"/>
        <v>4.2521824686941</v>
      </c>
      <c r="O644" s="20">
        <v>5936</v>
      </c>
      <c r="P644" s="12">
        <v>0.99</v>
      </c>
      <c r="Q644" s="12">
        <v>3.41</v>
      </c>
      <c r="R644" s="9">
        <f t="shared" si="184"/>
        <v>4.3759</v>
      </c>
      <c r="S644" s="10">
        <v>1.225</v>
      </c>
      <c r="T644" s="20">
        <v>1</v>
      </c>
      <c r="U644" s="22">
        <f t="shared" si="185"/>
        <v>121095.486642564</v>
      </c>
      <c r="V644" s="25">
        <f>SUM(V641:Y641)</f>
        <v>3311152.42153006</v>
      </c>
      <c r="W644" s="25"/>
      <c r="X644" s="25"/>
      <c r="Y644" s="26">
        <f>V644/Z641</f>
        <v>183952.912307226</v>
      </c>
      <c r="Z644" s="26"/>
      <c r="AA644" s="12">
        <v>1354</v>
      </c>
      <c r="AB644" s="12">
        <v>1.728</v>
      </c>
      <c r="AC644" s="13">
        <v>1.35</v>
      </c>
      <c r="AD644" s="14">
        <v>1.24</v>
      </c>
      <c r="AE644" s="15">
        <f t="shared" si="186"/>
        <v>3916.677888</v>
      </c>
      <c r="AF644" s="12">
        <v>1</v>
      </c>
      <c r="AG644" s="12">
        <v>1354</v>
      </c>
      <c r="AH644" s="12">
        <v>0.83</v>
      </c>
      <c r="AI644" s="19">
        <f t="shared" si="187"/>
        <v>4.2521824686941</v>
      </c>
      <c r="AJ644" s="20">
        <v>5936</v>
      </c>
      <c r="AK644" s="12">
        <v>0.99</v>
      </c>
      <c r="AL644" s="12">
        <v>3.41</v>
      </c>
      <c r="AM644" s="9">
        <f t="shared" si="188"/>
        <v>4.3759</v>
      </c>
      <c r="AN644" s="10">
        <v>1.225</v>
      </c>
      <c r="AO644" s="20">
        <v>1</v>
      </c>
      <c r="AP644" s="22">
        <f t="shared" si="189"/>
        <v>121095.486642564</v>
      </c>
    </row>
    <row r="645" s="1" customFormat="1" customHeight="1" spans="1:42">
      <c r="A645" s="25"/>
      <c r="B645" s="25"/>
      <c r="C645" s="25"/>
      <c r="D645" s="26"/>
      <c r="E645" s="26"/>
      <c r="F645" s="12">
        <v>1354</v>
      </c>
      <c r="G645" s="12">
        <v>1.728</v>
      </c>
      <c r="H645" s="13">
        <v>1.35</v>
      </c>
      <c r="I645" s="14">
        <v>1.24</v>
      </c>
      <c r="J645" s="15">
        <f t="shared" si="182"/>
        <v>3916.677888</v>
      </c>
      <c r="K645" s="12">
        <v>1</v>
      </c>
      <c r="L645" s="12">
        <v>1354</v>
      </c>
      <c r="M645" s="12">
        <v>0.83</v>
      </c>
      <c r="N645" s="19">
        <f t="shared" si="183"/>
        <v>4.2521824686941</v>
      </c>
      <c r="O645" s="20">
        <v>5936</v>
      </c>
      <c r="P645" s="12">
        <v>0.99</v>
      </c>
      <c r="Q645" s="12">
        <v>3.41</v>
      </c>
      <c r="R645" s="9">
        <f t="shared" si="184"/>
        <v>4.3759</v>
      </c>
      <c r="S645" s="10">
        <v>1.225</v>
      </c>
      <c r="T645" s="20">
        <v>1</v>
      </c>
      <c r="U645" s="22">
        <f t="shared" si="185"/>
        <v>121095.486642564</v>
      </c>
      <c r="V645" s="25"/>
      <c r="W645" s="25"/>
      <c r="X645" s="25"/>
      <c r="Y645" s="26"/>
      <c r="Z645" s="26"/>
      <c r="AA645" s="12">
        <v>1354</v>
      </c>
      <c r="AB645" s="12">
        <v>1.728</v>
      </c>
      <c r="AC645" s="13">
        <v>1.35</v>
      </c>
      <c r="AD645" s="14">
        <v>1.24</v>
      </c>
      <c r="AE645" s="15">
        <f t="shared" si="186"/>
        <v>3916.677888</v>
      </c>
      <c r="AF645" s="12">
        <v>1</v>
      </c>
      <c r="AG645" s="12">
        <v>1354</v>
      </c>
      <c r="AH645" s="12">
        <v>0.83</v>
      </c>
      <c r="AI645" s="19">
        <f t="shared" si="187"/>
        <v>4.2521824686941</v>
      </c>
      <c r="AJ645" s="20">
        <v>5936</v>
      </c>
      <c r="AK645" s="12">
        <v>0.99</v>
      </c>
      <c r="AL645" s="12">
        <v>3.41</v>
      </c>
      <c r="AM645" s="9">
        <f t="shared" si="188"/>
        <v>4.3759</v>
      </c>
      <c r="AN645" s="10">
        <v>1.225</v>
      </c>
      <c r="AO645" s="20">
        <v>1</v>
      </c>
      <c r="AP645" s="22">
        <f t="shared" si="189"/>
        <v>121095.486642564</v>
      </c>
    </row>
    <row r="646" s="1" customFormat="1" customHeight="1" spans="1:42">
      <c r="A646" s="27"/>
      <c r="B646" s="27"/>
      <c r="C646" s="27"/>
      <c r="D646" s="27"/>
      <c r="E646" s="27"/>
      <c r="F646" s="12">
        <v>1354</v>
      </c>
      <c r="G646" s="12">
        <v>2.304</v>
      </c>
      <c r="H646" s="13">
        <v>1.35</v>
      </c>
      <c r="I646" s="14">
        <v>1.24</v>
      </c>
      <c r="J646" s="15">
        <f t="shared" si="182"/>
        <v>5222.237184</v>
      </c>
      <c r="K646" s="12">
        <v>1</v>
      </c>
      <c r="L646" s="12">
        <v>1354</v>
      </c>
      <c r="M646" s="12">
        <v>0.83</v>
      </c>
      <c r="N646" s="19">
        <f t="shared" si="183"/>
        <v>4.2521824686941</v>
      </c>
      <c r="O646" s="20">
        <v>5936</v>
      </c>
      <c r="P646" s="12">
        <v>0.99</v>
      </c>
      <c r="Q646" s="12">
        <v>3.41</v>
      </c>
      <c r="R646" s="9">
        <f t="shared" si="184"/>
        <v>4.3759</v>
      </c>
      <c r="S646" s="10">
        <v>1.225</v>
      </c>
      <c r="T646" s="20">
        <v>1</v>
      </c>
      <c r="U646" s="22">
        <f t="shared" si="185"/>
        <v>150854.050710085</v>
      </c>
      <c r="V646" s="27"/>
      <c r="W646" s="27"/>
      <c r="X646" s="27"/>
      <c r="Y646" s="27"/>
      <c r="Z646" s="27"/>
      <c r="AA646" s="12">
        <v>1354</v>
      </c>
      <c r="AB646" s="12">
        <v>2.304</v>
      </c>
      <c r="AC646" s="13">
        <v>1.35</v>
      </c>
      <c r="AD646" s="14">
        <v>1.24</v>
      </c>
      <c r="AE646" s="15">
        <f t="shared" si="186"/>
        <v>5222.237184</v>
      </c>
      <c r="AF646" s="12">
        <v>1</v>
      </c>
      <c r="AG646" s="12">
        <v>1354</v>
      </c>
      <c r="AH646" s="12">
        <v>0.83</v>
      </c>
      <c r="AI646" s="19">
        <f t="shared" si="187"/>
        <v>4.2521824686941</v>
      </c>
      <c r="AJ646" s="20">
        <v>5936</v>
      </c>
      <c r="AK646" s="12">
        <v>0.99</v>
      </c>
      <c r="AL646" s="12">
        <v>3.41</v>
      </c>
      <c r="AM646" s="9">
        <f t="shared" si="188"/>
        <v>4.3759</v>
      </c>
      <c r="AN646" s="10">
        <v>1.225</v>
      </c>
      <c r="AO646" s="20">
        <v>1</v>
      </c>
      <c r="AP646" s="22">
        <f t="shared" si="189"/>
        <v>150854.050710085</v>
      </c>
    </row>
    <row r="647" s="1" customFormat="1" customHeight="1" spans="1:42">
      <c r="A647" s="27"/>
      <c r="B647" s="27"/>
      <c r="C647" s="27"/>
      <c r="D647" s="27"/>
      <c r="E647" s="27"/>
      <c r="F647" s="12">
        <v>1354</v>
      </c>
      <c r="G647" s="12">
        <v>1.728</v>
      </c>
      <c r="H647" s="13">
        <v>1.35</v>
      </c>
      <c r="I647" s="14">
        <v>1.24</v>
      </c>
      <c r="J647" s="15">
        <f t="shared" si="182"/>
        <v>3916.677888</v>
      </c>
      <c r="K647" s="12">
        <v>1</v>
      </c>
      <c r="L647" s="12">
        <v>1354</v>
      </c>
      <c r="M647" s="12">
        <v>0.83</v>
      </c>
      <c r="N647" s="19">
        <f t="shared" si="183"/>
        <v>4.2521824686941</v>
      </c>
      <c r="O647" s="20">
        <v>5936</v>
      </c>
      <c r="P647" s="12">
        <v>0.99</v>
      </c>
      <c r="Q647" s="12">
        <v>3.41</v>
      </c>
      <c r="R647" s="9">
        <f t="shared" si="184"/>
        <v>4.3759</v>
      </c>
      <c r="S647" s="10">
        <v>1.225</v>
      </c>
      <c r="T647" s="20">
        <v>1</v>
      </c>
      <c r="U647" s="22">
        <f t="shared" si="185"/>
        <v>121095.486642564</v>
      </c>
      <c r="V647" s="27"/>
      <c r="W647" s="27"/>
      <c r="X647" s="27"/>
      <c r="Y647" s="27"/>
      <c r="Z647" s="27"/>
      <c r="AA647" s="12">
        <v>1354</v>
      </c>
      <c r="AB647" s="12">
        <v>1.728</v>
      </c>
      <c r="AC647" s="13">
        <v>1.35</v>
      </c>
      <c r="AD647" s="14">
        <v>1.24</v>
      </c>
      <c r="AE647" s="15">
        <f t="shared" si="186"/>
        <v>3916.677888</v>
      </c>
      <c r="AF647" s="12">
        <v>1</v>
      </c>
      <c r="AG647" s="12">
        <v>1354</v>
      </c>
      <c r="AH647" s="12">
        <v>0.83</v>
      </c>
      <c r="AI647" s="19">
        <f t="shared" si="187"/>
        <v>4.2521824686941</v>
      </c>
      <c r="AJ647" s="20">
        <v>5936</v>
      </c>
      <c r="AK647" s="12">
        <v>0.99</v>
      </c>
      <c r="AL647" s="12">
        <v>3.41</v>
      </c>
      <c r="AM647" s="9">
        <f t="shared" si="188"/>
        <v>4.3759</v>
      </c>
      <c r="AN647" s="10">
        <v>1.225</v>
      </c>
      <c r="AO647" s="20">
        <v>1</v>
      </c>
      <c r="AP647" s="22">
        <f t="shared" si="189"/>
        <v>121095.486642564</v>
      </c>
    </row>
    <row r="648" s="1" customFormat="1" customHeight="1" spans="1:42">
      <c r="F648" s="12">
        <v>1354</v>
      </c>
      <c r="G648" s="12">
        <v>1.728</v>
      </c>
      <c r="H648" s="13">
        <v>1.35</v>
      </c>
      <c r="I648" s="14">
        <v>1.24</v>
      </c>
      <c r="J648" s="15">
        <f t="shared" si="182"/>
        <v>3916.677888</v>
      </c>
      <c r="K648" s="12">
        <v>1</v>
      </c>
      <c r="L648" s="12">
        <v>1354</v>
      </c>
      <c r="M648" s="12">
        <v>0.83</v>
      </c>
      <c r="N648" s="19">
        <f t="shared" si="183"/>
        <v>4.2521824686941</v>
      </c>
      <c r="O648" s="20">
        <v>5936</v>
      </c>
      <c r="P648" s="12">
        <v>0.99</v>
      </c>
      <c r="Q648" s="12">
        <v>3.41</v>
      </c>
      <c r="R648" s="9">
        <f t="shared" si="184"/>
        <v>4.3759</v>
      </c>
      <c r="S648" s="10">
        <v>1.225</v>
      </c>
      <c r="T648" s="20">
        <v>1</v>
      </c>
      <c r="U648" s="22">
        <f t="shared" si="185"/>
        <v>121095.486642564</v>
      </c>
      <c r="AA648" s="12">
        <v>1354</v>
      </c>
      <c r="AB648" s="12">
        <v>1.728</v>
      </c>
      <c r="AC648" s="13">
        <v>1.35</v>
      </c>
      <c r="AD648" s="14">
        <v>1.24</v>
      </c>
      <c r="AE648" s="15">
        <f t="shared" si="186"/>
        <v>3916.677888</v>
      </c>
      <c r="AF648" s="12">
        <v>1</v>
      </c>
      <c r="AG648" s="12">
        <v>1354</v>
      </c>
      <c r="AH648" s="12">
        <v>0.83</v>
      </c>
      <c r="AI648" s="19">
        <f t="shared" si="187"/>
        <v>4.2521824686941</v>
      </c>
      <c r="AJ648" s="20">
        <v>5936</v>
      </c>
      <c r="AK648" s="12">
        <v>0.99</v>
      </c>
      <c r="AL648" s="12">
        <v>3.41</v>
      </c>
      <c r="AM648" s="9">
        <f t="shared" si="188"/>
        <v>4.3759</v>
      </c>
      <c r="AN648" s="10">
        <v>1.225</v>
      </c>
      <c r="AO648" s="20">
        <v>1</v>
      </c>
      <c r="AP648" s="22">
        <f t="shared" si="189"/>
        <v>121095.486642564</v>
      </c>
    </row>
    <row r="649" s="1" customFormat="1" customHeight="1" spans="1:42">
      <c r="F649" s="12">
        <v>1354</v>
      </c>
      <c r="G649" s="12">
        <v>2.304</v>
      </c>
      <c r="H649" s="13">
        <v>1.35</v>
      </c>
      <c r="I649" s="14">
        <v>1.24</v>
      </c>
      <c r="J649" s="15">
        <f t="shared" si="182"/>
        <v>5222.237184</v>
      </c>
      <c r="K649" s="12">
        <v>1</v>
      </c>
      <c r="L649" s="12">
        <v>1354</v>
      </c>
      <c r="M649" s="12">
        <v>0.83</v>
      </c>
      <c r="N649" s="19">
        <f t="shared" si="183"/>
        <v>4.2521824686941</v>
      </c>
      <c r="O649" s="20">
        <v>5936</v>
      </c>
      <c r="P649" s="12">
        <v>0.99</v>
      </c>
      <c r="Q649" s="12">
        <v>3.41</v>
      </c>
      <c r="R649" s="9">
        <f t="shared" si="184"/>
        <v>4.3759</v>
      </c>
      <c r="S649" s="10">
        <v>1.225</v>
      </c>
      <c r="T649" s="20">
        <v>1</v>
      </c>
      <c r="U649" s="22">
        <f t="shared" si="185"/>
        <v>150854.050710085</v>
      </c>
      <c r="AA649" s="12">
        <v>1354</v>
      </c>
      <c r="AB649" s="12">
        <v>2.304</v>
      </c>
      <c r="AC649" s="13">
        <v>1.35</v>
      </c>
      <c r="AD649" s="14">
        <v>1.24</v>
      </c>
      <c r="AE649" s="15">
        <f t="shared" si="186"/>
        <v>5222.237184</v>
      </c>
      <c r="AF649" s="12">
        <v>1</v>
      </c>
      <c r="AG649" s="12">
        <v>1354</v>
      </c>
      <c r="AH649" s="12">
        <v>0.83</v>
      </c>
      <c r="AI649" s="19">
        <f t="shared" si="187"/>
        <v>4.2521824686941</v>
      </c>
      <c r="AJ649" s="20">
        <v>5936</v>
      </c>
      <c r="AK649" s="12">
        <v>0.99</v>
      </c>
      <c r="AL649" s="12">
        <v>3.41</v>
      </c>
      <c r="AM649" s="9">
        <f t="shared" si="188"/>
        <v>4.3759</v>
      </c>
      <c r="AN649" s="10">
        <v>1.225</v>
      </c>
      <c r="AO649" s="20">
        <v>1</v>
      </c>
      <c r="AP649" s="22">
        <f t="shared" si="189"/>
        <v>150854.050710085</v>
      </c>
    </row>
    <row r="650" s="1" customFormat="1" customHeight="1" spans="1:42">
      <c r="F650" s="12">
        <v>1354</v>
      </c>
      <c r="G650" s="12">
        <v>1.728</v>
      </c>
      <c r="H650" s="13">
        <v>1.35</v>
      </c>
      <c r="I650" s="14">
        <v>1.24</v>
      </c>
      <c r="J650" s="15">
        <f t="shared" si="182"/>
        <v>3916.677888</v>
      </c>
      <c r="K650" s="12">
        <v>1</v>
      </c>
      <c r="L650" s="12">
        <v>1354</v>
      </c>
      <c r="M650" s="12">
        <v>0.83</v>
      </c>
      <c r="N650" s="19">
        <f t="shared" si="183"/>
        <v>4.2521824686941</v>
      </c>
      <c r="O650" s="20">
        <v>5936</v>
      </c>
      <c r="P650" s="12">
        <v>0.99</v>
      </c>
      <c r="Q650" s="12">
        <v>3.41</v>
      </c>
      <c r="R650" s="9">
        <f t="shared" si="184"/>
        <v>4.3759</v>
      </c>
      <c r="S650" s="10">
        <v>1.225</v>
      </c>
      <c r="T650" s="20">
        <v>1</v>
      </c>
      <c r="U650" s="22">
        <f t="shared" si="185"/>
        <v>121095.486642564</v>
      </c>
      <c r="AA650" s="12">
        <v>1354</v>
      </c>
      <c r="AB650" s="12">
        <v>1.728</v>
      </c>
      <c r="AC650" s="13">
        <v>1.35</v>
      </c>
      <c r="AD650" s="14">
        <v>1.24</v>
      </c>
      <c r="AE650" s="15">
        <f t="shared" si="186"/>
        <v>3916.677888</v>
      </c>
      <c r="AF650" s="12">
        <v>1</v>
      </c>
      <c r="AG650" s="12">
        <v>1354</v>
      </c>
      <c r="AH650" s="12">
        <v>0.83</v>
      </c>
      <c r="AI650" s="19">
        <f t="shared" si="187"/>
        <v>4.2521824686941</v>
      </c>
      <c r="AJ650" s="20">
        <v>5936</v>
      </c>
      <c r="AK650" s="12">
        <v>0.99</v>
      </c>
      <c r="AL650" s="12">
        <v>3.41</v>
      </c>
      <c r="AM650" s="9">
        <f t="shared" si="188"/>
        <v>4.3759</v>
      </c>
      <c r="AN650" s="10">
        <v>1.225</v>
      </c>
      <c r="AO650" s="20">
        <v>1</v>
      </c>
      <c r="AP650" s="22">
        <f t="shared" si="189"/>
        <v>121095.486642564</v>
      </c>
    </row>
    <row r="651" s="1" customFormat="1" customHeight="1" spans="1:42">
      <c r="F651" s="12">
        <v>1354</v>
      </c>
      <c r="G651" s="12">
        <v>1.728</v>
      </c>
      <c r="H651" s="13">
        <v>1.35</v>
      </c>
      <c r="I651" s="14">
        <v>1.24</v>
      </c>
      <c r="J651" s="15">
        <f t="shared" si="182"/>
        <v>3916.677888</v>
      </c>
      <c r="K651" s="12">
        <v>1</v>
      </c>
      <c r="L651" s="12">
        <v>1354</v>
      </c>
      <c r="M651" s="12">
        <v>0.83</v>
      </c>
      <c r="N651" s="19">
        <f t="shared" si="183"/>
        <v>4.2521824686941</v>
      </c>
      <c r="O651" s="20">
        <v>5936</v>
      </c>
      <c r="P651" s="12">
        <v>0.99</v>
      </c>
      <c r="Q651" s="12">
        <v>3.41</v>
      </c>
      <c r="R651" s="9">
        <f t="shared" si="184"/>
        <v>4.3759</v>
      </c>
      <c r="S651" s="10">
        <v>1.225</v>
      </c>
      <c r="T651" s="20">
        <v>1</v>
      </c>
      <c r="U651" s="22">
        <f t="shared" si="185"/>
        <v>121095.486642564</v>
      </c>
      <c r="AA651" s="12">
        <v>1354</v>
      </c>
      <c r="AB651" s="12">
        <v>1.728</v>
      </c>
      <c r="AC651" s="13">
        <v>1.35</v>
      </c>
      <c r="AD651" s="14">
        <v>1.24</v>
      </c>
      <c r="AE651" s="15">
        <f t="shared" si="186"/>
        <v>3916.677888</v>
      </c>
      <c r="AF651" s="12">
        <v>1</v>
      </c>
      <c r="AG651" s="12">
        <v>1354</v>
      </c>
      <c r="AH651" s="12">
        <v>0.83</v>
      </c>
      <c r="AI651" s="19">
        <f t="shared" si="187"/>
        <v>4.2521824686941</v>
      </c>
      <c r="AJ651" s="20">
        <v>5936</v>
      </c>
      <c r="AK651" s="12">
        <v>0.99</v>
      </c>
      <c r="AL651" s="12">
        <v>3.41</v>
      </c>
      <c r="AM651" s="9">
        <f t="shared" si="188"/>
        <v>4.3759</v>
      </c>
      <c r="AN651" s="10">
        <v>1.225</v>
      </c>
      <c r="AO651" s="20">
        <v>1</v>
      </c>
      <c r="AP651" s="22">
        <f t="shared" si="189"/>
        <v>121095.486642564</v>
      </c>
    </row>
    <row r="652" s="1" customFormat="1" customHeight="1" spans="1:42">
      <c r="F652" s="12">
        <v>1354</v>
      </c>
      <c r="G652" s="12">
        <v>2.304</v>
      </c>
      <c r="H652" s="13">
        <v>1.35</v>
      </c>
      <c r="I652" s="14">
        <v>1.24</v>
      </c>
      <c r="J652" s="15">
        <f t="shared" si="182"/>
        <v>5222.237184</v>
      </c>
      <c r="K652" s="12">
        <v>1</v>
      </c>
      <c r="L652" s="12">
        <v>1354</v>
      </c>
      <c r="M652" s="12">
        <v>0.83</v>
      </c>
      <c r="N652" s="19">
        <f t="shared" si="183"/>
        <v>4.2521824686941</v>
      </c>
      <c r="O652" s="20">
        <v>5936</v>
      </c>
      <c r="P652" s="12">
        <v>0.99</v>
      </c>
      <c r="Q652" s="12">
        <v>3.41</v>
      </c>
      <c r="R652" s="9">
        <f t="shared" si="184"/>
        <v>4.3759</v>
      </c>
      <c r="S652" s="10">
        <v>1.225</v>
      </c>
      <c r="T652" s="20">
        <v>1</v>
      </c>
      <c r="U652" s="22">
        <f t="shared" si="185"/>
        <v>150854.050710085</v>
      </c>
      <c r="AA652" s="12">
        <v>1354</v>
      </c>
      <c r="AB652" s="12">
        <v>2.304</v>
      </c>
      <c r="AC652" s="13">
        <v>1.35</v>
      </c>
      <c r="AD652" s="14">
        <v>1.24</v>
      </c>
      <c r="AE652" s="15">
        <f t="shared" si="186"/>
        <v>5222.237184</v>
      </c>
      <c r="AF652" s="12">
        <v>1</v>
      </c>
      <c r="AG652" s="12">
        <v>1354</v>
      </c>
      <c r="AH652" s="12">
        <v>0.83</v>
      </c>
      <c r="AI652" s="19">
        <f t="shared" si="187"/>
        <v>4.2521824686941</v>
      </c>
      <c r="AJ652" s="20">
        <v>5936</v>
      </c>
      <c r="AK652" s="12">
        <v>0.99</v>
      </c>
      <c r="AL652" s="12">
        <v>3.41</v>
      </c>
      <c r="AM652" s="9">
        <f t="shared" si="188"/>
        <v>4.3759</v>
      </c>
      <c r="AN652" s="10">
        <v>1.225</v>
      </c>
      <c r="AO652" s="20">
        <v>1</v>
      </c>
      <c r="AP652" s="22">
        <f t="shared" si="189"/>
        <v>150854.050710085</v>
      </c>
    </row>
    <row r="653" s="1" customFormat="1" customHeight="1" spans="1:42">
      <c r="F653" s="12">
        <v>1354</v>
      </c>
      <c r="G653" s="12">
        <v>1.728</v>
      </c>
      <c r="H653" s="13">
        <v>1.35</v>
      </c>
      <c r="I653" s="14">
        <v>1.24</v>
      </c>
      <c r="J653" s="15">
        <f t="shared" si="182"/>
        <v>3916.677888</v>
      </c>
      <c r="K653" s="12">
        <v>1</v>
      </c>
      <c r="L653" s="12">
        <v>1354</v>
      </c>
      <c r="M653" s="12">
        <v>0.83</v>
      </c>
      <c r="N653" s="19">
        <f t="shared" si="183"/>
        <v>4.2521824686941</v>
      </c>
      <c r="O653" s="20">
        <v>5936</v>
      </c>
      <c r="P653" s="12">
        <v>0.99</v>
      </c>
      <c r="Q653" s="12">
        <v>3.41</v>
      </c>
      <c r="R653" s="9">
        <f t="shared" si="184"/>
        <v>4.3759</v>
      </c>
      <c r="S653" s="10">
        <v>1.225</v>
      </c>
      <c r="T653" s="20">
        <v>1</v>
      </c>
      <c r="U653" s="22">
        <f t="shared" si="185"/>
        <v>121095.486642564</v>
      </c>
      <c r="AA653" s="12">
        <v>1354</v>
      </c>
      <c r="AB653" s="12">
        <v>1.728</v>
      </c>
      <c r="AC653" s="13">
        <v>1.35</v>
      </c>
      <c r="AD653" s="14">
        <v>1.24</v>
      </c>
      <c r="AE653" s="15">
        <f t="shared" si="186"/>
        <v>3916.677888</v>
      </c>
      <c r="AF653" s="12">
        <v>1</v>
      </c>
      <c r="AG653" s="12">
        <v>1354</v>
      </c>
      <c r="AH653" s="12">
        <v>0.83</v>
      </c>
      <c r="AI653" s="19">
        <f t="shared" si="187"/>
        <v>4.2521824686941</v>
      </c>
      <c r="AJ653" s="20">
        <v>5936</v>
      </c>
      <c r="AK653" s="12">
        <v>0.99</v>
      </c>
      <c r="AL653" s="12">
        <v>3.41</v>
      </c>
      <c r="AM653" s="9">
        <f t="shared" si="188"/>
        <v>4.3759</v>
      </c>
      <c r="AN653" s="10">
        <v>1.225</v>
      </c>
      <c r="AO653" s="20">
        <v>1</v>
      </c>
      <c r="AP653" s="22">
        <f t="shared" si="189"/>
        <v>121095.486642564</v>
      </c>
    </row>
    <row r="654" s="1" customFormat="1" customHeight="1" spans="1:42">
      <c r="F654" s="12">
        <v>1354</v>
      </c>
      <c r="G654" s="12">
        <v>1.728</v>
      </c>
      <c r="H654" s="13">
        <v>1.35</v>
      </c>
      <c r="I654" s="14">
        <v>1.24</v>
      </c>
      <c r="J654" s="15">
        <f t="shared" si="182"/>
        <v>3916.677888</v>
      </c>
      <c r="K654" s="12">
        <v>1</v>
      </c>
      <c r="L654" s="12">
        <v>1354</v>
      </c>
      <c r="M654" s="12">
        <v>0.83</v>
      </c>
      <c r="N654" s="19">
        <f t="shared" si="183"/>
        <v>4.2521824686941</v>
      </c>
      <c r="O654" s="20">
        <v>5936</v>
      </c>
      <c r="P654" s="12">
        <v>0.99</v>
      </c>
      <c r="Q654" s="12">
        <v>3.41</v>
      </c>
      <c r="R654" s="9">
        <f t="shared" si="184"/>
        <v>4.3759</v>
      </c>
      <c r="S654" s="10">
        <v>1.225</v>
      </c>
      <c r="T654" s="20">
        <v>1</v>
      </c>
      <c r="U654" s="22">
        <f t="shared" si="185"/>
        <v>121095.486642564</v>
      </c>
      <c r="AA654" s="12">
        <v>1354</v>
      </c>
      <c r="AB654" s="12">
        <v>1.728</v>
      </c>
      <c r="AC654" s="13">
        <v>1.35</v>
      </c>
      <c r="AD654" s="14">
        <v>1.24</v>
      </c>
      <c r="AE654" s="15">
        <f t="shared" si="186"/>
        <v>3916.677888</v>
      </c>
      <c r="AF654" s="12">
        <v>1</v>
      </c>
      <c r="AG654" s="12">
        <v>1354</v>
      </c>
      <c r="AH654" s="12">
        <v>0.83</v>
      </c>
      <c r="AI654" s="19">
        <f t="shared" si="187"/>
        <v>4.2521824686941</v>
      </c>
      <c r="AJ654" s="20">
        <v>5936</v>
      </c>
      <c r="AK654" s="12">
        <v>0.99</v>
      </c>
      <c r="AL654" s="12">
        <v>3.41</v>
      </c>
      <c r="AM654" s="9">
        <f t="shared" si="188"/>
        <v>4.3759</v>
      </c>
      <c r="AN654" s="10">
        <v>1.225</v>
      </c>
      <c r="AO654" s="20">
        <v>1</v>
      </c>
      <c r="AP654" s="22">
        <f t="shared" si="189"/>
        <v>121095.486642564</v>
      </c>
    </row>
    <row r="655" s="1" customFormat="1" customHeight="1" spans="1:42">
      <c r="F655" s="12">
        <v>1354</v>
      </c>
      <c r="G655" s="12">
        <v>2.304</v>
      </c>
      <c r="H655" s="13">
        <v>1.35</v>
      </c>
      <c r="I655" s="14">
        <v>1.24</v>
      </c>
      <c r="J655" s="15">
        <f t="shared" si="182"/>
        <v>5222.237184</v>
      </c>
      <c r="K655" s="12">
        <v>1</v>
      </c>
      <c r="L655" s="12">
        <v>1354</v>
      </c>
      <c r="M655" s="12">
        <v>0.83</v>
      </c>
      <c r="N655" s="19">
        <f t="shared" si="183"/>
        <v>4.2521824686941</v>
      </c>
      <c r="O655" s="20">
        <v>5936</v>
      </c>
      <c r="P655" s="12">
        <v>0.99</v>
      </c>
      <c r="Q655" s="12">
        <v>3.41</v>
      </c>
      <c r="R655" s="9">
        <f t="shared" si="184"/>
        <v>4.3759</v>
      </c>
      <c r="S655" s="10">
        <v>1.225</v>
      </c>
      <c r="T655" s="20">
        <v>1</v>
      </c>
      <c r="U655" s="22">
        <f t="shared" si="185"/>
        <v>150854.050710085</v>
      </c>
      <c r="AA655" s="12">
        <v>1354</v>
      </c>
      <c r="AB655" s="12">
        <v>2.304</v>
      </c>
      <c r="AC655" s="13">
        <v>1.35</v>
      </c>
      <c r="AD655" s="14">
        <v>1.24</v>
      </c>
      <c r="AE655" s="15">
        <f t="shared" si="186"/>
        <v>5222.237184</v>
      </c>
      <c r="AF655" s="12">
        <v>1</v>
      </c>
      <c r="AG655" s="12">
        <v>1354</v>
      </c>
      <c r="AH655" s="12">
        <v>0.83</v>
      </c>
      <c r="AI655" s="19">
        <f t="shared" si="187"/>
        <v>4.2521824686941</v>
      </c>
      <c r="AJ655" s="20">
        <v>5936</v>
      </c>
      <c r="AK655" s="12">
        <v>0.99</v>
      </c>
      <c r="AL655" s="12">
        <v>3.41</v>
      </c>
      <c r="AM655" s="9">
        <f t="shared" si="188"/>
        <v>4.3759</v>
      </c>
      <c r="AN655" s="10">
        <v>1.225</v>
      </c>
      <c r="AO655" s="20">
        <v>1</v>
      </c>
      <c r="AP655" s="22">
        <f t="shared" si="189"/>
        <v>150854.050710085</v>
      </c>
    </row>
    <row r="656" s="1" customFormat="1" customHeight="1" spans="1:42">
      <c r="F656" s="12">
        <v>1354</v>
      </c>
      <c r="G656" s="12">
        <v>1.728</v>
      </c>
      <c r="H656" s="13">
        <v>1.35</v>
      </c>
      <c r="I656" s="14">
        <v>1.24</v>
      </c>
      <c r="J656" s="15">
        <f t="shared" si="182"/>
        <v>3916.677888</v>
      </c>
      <c r="K656" s="12">
        <v>1</v>
      </c>
      <c r="L656" s="12">
        <v>1354</v>
      </c>
      <c r="M656" s="12">
        <v>0.83</v>
      </c>
      <c r="N656" s="19">
        <f t="shared" si="183"/>
        <v>4.2521824686941</v>
      </c>
      <c r="O656" s="20">
        <v>5936</v>
      </c>
      <c r="P656" s="12">
        <v>0.99</v>
      </c>
      <c r="Q656" s="12">
        <v>3.41</v>
      </c>
      <c r="R656" s="9">
        <f t="shared" si="184"/>
        <v>4.3759</v>
      </c>
      <c r="S656" s="10">
        <v>1.225</v>
      </c>
      <c r="T656" s="20">
        <v>1</v>
      </c>
      <c r="U656" s="22">
        <f t="shared" si="185"/>
        <v>121095.486642564</v>
      </c>
      <c r="AA656" s="12">
        <v>1354</v>
      </c>
      <c r="AB656" s="12">
        <v>1.728</v>
      </c>
      <c r="AC656" s="13">
        <v>1.35</v>
      </c>
      <c r="AD656" s="14">
        <v>1.24</v>
      </c>
      <c r="AE656" s="15">
        <f t="shared" si="186"/>
        <v>3916.677888</v>
      </c>
      <c r="AF656" s="12">
        <v>1</v>
      </c>
      <c r="AG656" s="12">
        <v>1354</v>
      </c>
      <c r="AH656" s="12">
        <v>0.83</v>
      </c>
      <c r="AI656" s="19">
        <f t="shared" si="187"/>
        <v>4.2521824686941</v>
      </c>
      <c r="AJ656" s="20">
        <v>5936</v>
      </c>
      <c r="AK656" s="12">
        <v>0.99</v>
      </c>
      <c r="AL656" s="12">
        <v>3.41</v>
      </c>
      <c r="AM656" s="9">
        <f t="shared" si="188"/>
        <v>4.3759</v>
      </c>
      <c r="AN656" s="10">
        <v>1.225</v>
      </c>
      <c r="AO656" s="20">
        <v>1</v>
      </c>
      <c r="AP656" s="22">
        <f t="shared" si="189"/>
        <v>121095.486642564</v>
      </c>
    </row>
    <row r="657" s="1" customFormat="1" customHeight="1" spans="6:42">
      <c r="F657" s="12">
        <v>1354</v>
      </c>
      <c r="G657" s="12">
        <v>1.728</v>
      </c>
      <c r="H657" s="13">
        <v>1.35</v>
      </c>
      <c r="I657" s="14">
        <v>1.24</v>
      </c>
      <c r="J657" s="15">
        <f t="shared" si="182"/>
        <v>3916.677888</v>
      </c>
      <c r="K657" s="12">
        <v>1</v>
      </c>
      <c r="L657" s="12">
        <v>1354</v>
      </c>
      <c r="M657" s="12">
        <v>0.83</v>
      </c>
      <c r="N657" s="19">
        <f t="shared" si="183"/>
        <v>4.2521824686941</v>
      </c>
      <c r="O657" s="20">
        <v>5936</v>
      </c>
      <c r="P657" s="12">
        <v>0.99</v>
      </c>
      <c r="Q657" s="12">
        <v>3.41</v>
      </c>
      <c r="R657" s="9">
        <f t="shared" si="184"/>
        <v>4.3759</v>
      </c>
      <c r="S657" s="10">
        <v>1.225</v>
      </c>
      <c r="T657" s="20">
        <v>1</v>
      </c>
      <c r="U657" s="22">
        <f t="shared" si="185"/>
        <v>121095.486642564</v>
      </c>
      <c r="AA657" s="12">
        <v>1354</v>
      </c>
      <c r="AB657" s="12">
        <v>1.728</v>
      </c>
      <c r="AC657" s="13">
        <v>1.35</v>
      </c>
      <c r="AD657" s="14">
        <v>1.24</v>
      </c>
      <c r="AE657" s="15">
        <f t="shared" si="186"/>
        <v>3916.677888</v>
      </c>
      <c r="AF657" s="12">
        <v>1</v>
      </c>
      <c r="AG657" s="12">
        <v>1354</v>
      </c>
      <c r="AH657" s="12">
        <v>0.83</v>
      </c>
      <c r="AI657" s="19">
        <f t="shared" si="187"/>
        <v>4.2521824686941</v>
      </c>
      <c r="AJ657" s="20">
        <v>5936</v>
      </c>
      <c r="AK657" s="12">
        <v>0.99</v>
      </c>
      <c r="AL657" s="12">
        <v>3.41</v>
      </c>
      <c r="AM657" s="9">
        <f t="shared" si="188"/>
        <v>4.3759</v>
      </c>
      <c r="AN657" s="10">
        <v>1.225</v>
      </c>
      <c r="AO657" s="20">
        <v>1</v>
      </c>
      <c r="AP657" s="22">
        <f t="shared" si="189"/>
        <v>121095.486642564</v>
      </c>
    </row>
    <row r="658" s="1" customFormat="1" customHeight="1" spans="6:42">
      <c r="F658" s="12">
        <v>1354</v>
      </c>
      <c r="G658" s="12">
        <v>2.304</v>
      </c>
      <c r="H658" s="13">
        <v>1.35</v>
      </c>
      <c r="I658" s="14">
        <v>1.24</v>
      </c>
      <c r="J658" s="15">
        <f t="shared" si="182"/>
        <v>5222.237184</v>
      </c>
      <c r="K658" s="12">
        <v>1</v>
      </c>
      <c r="L658" s="12">
        <v>1354</v>
      </c>
      <c r="M658" s="12">
        <v>0.83</v>
      </c>
      <c r="N658" s="19">
        <f t="shared" si="183"/>
        <v>4.2521824686941</v>
      </c>
      <c r="O658" s="20">
        <v>5936</v>
      </c>
      <c r="P658" s="12">
        <v>0.99</v>
      </c>
      <c r="Q658" s="12">
        <v>3.41</v>
      </c>
      <c r="R658" s="9">
        <f t="shared" si="184"/>
        <v>4.3759</v>
      </c>
      <c r="S658" s="10">
        <v>1.225</v>
      </c>
      <c r="T658" s="20">
        <v>1</v>
      </c>
      <c r="U658" s="22">
        <f t="shared" si="185"/>
        <v>150854.050710085</v>
      </c>
      <c r="AA658" s="12">
        <v>1354</v>
      </c>
      <c r="AB658" s="12">
        <v>2.304</v>
      </c>
      <c r="AC658" s="13">
        <v>1.35</v>
      </c>
      <c r="AD658" s="14">
        <v>1.24</v>
      </c>
      <c r="AE658" s="15">
        <f t="shared" si="186"/>
        <v>5222.237184</v>
      </c>
      <c r="AF658" s="12">
        <v>1</v>
      </c>
      <c r="AG658" s="12">
        <v>1354</v>
      </c>
      <c r="AH658" s="12">
        <v>0.83</v>
      </c>
      <c r="AI658" s="19">
        <f t="shared" si="187"/>
        <v>4.2521824686941</v>
      </c>
      <c r="AJ658" s="20">
        <v>5936</v>
      </c>
      <c r="AK658" s="12">
        <v>0.99</v>
      </c>
      <c r="AL658" s="12">
        <v>3.41</v>
      </c>
      <c r="AM658" s="9">
        <f t="shared" si="188"/>
        <v>4.3759</v>
      </c>
      <c r="AN658" s="10">
        <v>1.225</v>
      </c>
      <c r="AO658" s="20">
        <v>1</v>
      </c>
      <c r="AP658" s="22">
        <f t="shared" si="189"/>
        <v>150854.050710085</v>
      </c>
    </row>
    <row r="659" s="1" customFormat="1" customHeight="1" spans="6:42">
      <c r="F659" s="28" t="s">
        <v>1</v>
      </c>
      <c r="G659" s="29"/>
      <c r="H659" s="29"/>
      <c r="I659" s="29"/>
      <c r="J659" s="29"/>
      <c r="K659" s="29"/>
      <c r="L659" s="29"/>
      <c r="M659" s="29"/>
      <c r="N659" s="30">
        <f>SUM(U641:U658)</f>
        <v>2358270.14397128</v>
      </c>
      <c r="O659" s="30"/>
      <c r="P659" s="30"/>
      <c r="Q659" s="30"/>
      <c r="R659" s="30"/>
      <c r="S659" s="30"/>
      <c r="T659" s="30"/>
      <c r="U659" s="30"/>
      <c r="AA659" s="28" t="s">
        <v>1</v>
      </c>
      <c r="AB659" s="29"/>
      <c r="AC659" s="29"/>
      <c r="AD659" s="29"/>
      <c r="AE659" s="29"/>
      <c r="AF659" s="29"/>
      <c r="AG659" s="29"/>
      <c r="AH659" s="29"/>
      <c r="AI659" s="30">
        <f>SUM(AP641:AP658)</f>
        <v>2358270.14397128</v>
      </c>
      <c r="AJ659" s="30"/>
      <c r="AK659" s="30"/>
      <c r="AL659" s="30"/>
      <c r="AM659" s="30"/>
      <c r="AN659" s="30"/>
      <c r="AO659" s="30"/>
      <c r="AP659" s="30"/>
    </row>
    <row r="660" s="1" customFormat="1" customHeight="1" spans="6:42">
      <c r="F660" s="29"/>
      <c r="G660" s="29"/>
      <c r="H660" s="29"/>
      <c r="I660" s="29"/>
      <c r="J660" s="29"/>
      <c r="K660" s="29"/>
      <c r="L660" s="29"/>
      <c r="M660" s="29"/>
      <c r="N660" s="30"/>
      <c r="O660" s="30"/>
      <c r="P660" s="30"/>
      <c r="Q660" s="30"/>
      <c r="R660" s="30"/>
      <c r="S660" s="30"/>
      <c r="T660" s="30"/>
      <c r="U660" s="30"/>
      <c r="AA660" s="29"/>
      <c r="AB660" s="29"/>
      <c r="AC660" s="29"/>
      <c r="AD660" s="29"/>
      <c r="AE660" s="29"/>
      <c r="AF660" s="29"/>
      <c r="AG660" s="29"/>
      <c r="AH660" s="29"/>
      <c r="AI660" s="30"/>
      <c r="AJ660" s="30"/>
      <c r="AK660" s="30"/>
      <c r="AL660" s="30"/>
      <c r="AM660" s="30"/>
      <c r="AN660" s="30"/>
      <c r="AO660" s="30"/>
      <c r="AP660" s="30"/>
    </row>
    <row r="661" s="1" customFormat="1" customHeight="1" spans="6:42">
      <c r="F661" s="3" t="s">
        <v>28</v>
      </c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AA661" s="3" t="s">
        <v>28</v>
      </c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</row>
    <row r="662" s="1" customFormat="1" customHeight="1" spans="6:42">
      <c r="F662" s="4" t="s">
        <v>3</v>
      </c>
      <c r="G662" s="5"/>
      <c r="H662" s="5"/>
      <c r="I662" s="5"/>
      <c r="J662" s="6"/>
      <c r="K662" s="7" t="s">
        <v>4</v>
      </c>
      <c r="L662" s="7"/>
      <c r="M662" s="7"/>
      <c r="N662" s="7"/>
      <c r="O662" s="8" t="s">
        <v>5</v>
      </c>
      <c r="P662" s="9" t="s">
        <v>6</v>
      </c>
      <c r="Q662" s="9"/>
      <c r="R662" s="9"/>
      <c r="S662" s="10" t="s">
        <v>7</v>
      </c>
      <c r="T662" s="8" t="s">
        <v>8</v>
      </c>
      <c r="U662" s="11" t="s">
        <v>9</v>
      </c>
      <c r="AA662" s="4" t="s">
        <v>3</v>
      </c>
      <c r="AB662" s="5"/>
      <c r="AC662" s="5"/>
      <c r="AD662" s="5"/>
      <c r="AE662" s="6"/>
      <c r="AF662" s="7" t="s">
        <v>4</v>
      </c>
      <c r="AG662" s="7"/>
      <c r="AH662" s="7"/>
      <c r="AI662" s="7"/>
      <c r="AJ662" s="8" t="s">
        <v>5</v>
      </c>
      <c r="AK662" s="9" t="s">
        <v>6</v>
      </c>
      <c r="AL662" s="9"/>
      <c r="AM662" s="9"/>
      <c r="AN662" s="10" t="s">
        <v>7</v>
      </c>
      <c r="AO662" s="8" t="s">
        <v>8</v>
      </c>
      <c r="AP662" s="11" t="s">
        <v>9</v>
      </c>
    </row>
    <row r="663" s="1" customFormat="1" customHeight="1" spans="6:42">
      <c r="F663" s="12" t="s">
        <v>29</v>
      </c>
      <c r="G663" s="12" t="s">
        <v>16</v>
      </c>
      <c r="H663" s="13" t="s">
        <v>17</v>
      </c>
      <c r="I663" s="14" t="s">
        <v>18</v>
      </c>
      <c r="J663" s="15" t="s">
        <v>3</v>
      </c>
      <c r="K663" s="12" t="s">
        <v>19</v>
      </c>
      <c r="L663" s="12" t="s">
        <v>15</v>
      </c>
      <c r="M663" s="12" t="s">
        <v>20</v>
      </c>
      <c r="N663" s="7" t="s">
        <v>21</v>
      </c>
      <c r="O663" s="16"/>
      <c r="P663" s="12" t="s">
        <v>22</v>
      </c>
      <c r="Q663" s="12" t="s">
        <v>23</v>
      </c>
      <c r="R663" s="9" t="s">
        <v>24</v>
      </c>
      <c r="S663" s="10" t="s">
        <v>25</v>
      </c>
      <c r="T663" s="16"/>
      <c r="U663" s="17"/>
      <c r="AA663" s="12" t="s">
        <v>29</v>
      </c>
      <c r="AB663" s="12" t="s">
        <v>16</v>
      </c>
      <c r="AC663" s="13" t="s">
        <v>17</v>
      </c>
      <c r="AD663" s="14" t="s">
        <v>18</v>
      </c>
      <c r="AE663" s="15" t="s">
        <v>3</v>
      </c>
      <c r="AF663" s="12" t="s">
        <v>19</v>
      </c>
      <c r="AG663" s="12" t="s">
        <v>15</v>
      </c>
      <c r="AH663" s="12" t="s">
        <v>20</v>
      </c>
      <c r="AI663" s="7" t="s">
        <v>21</v>
      </c>
      <c r="AJ663" s="16"/>
      <c r="AK663" s="12" t="s">
        <v>22</v>
      </c>
      <c r="AL663" s="12" t="s">
        <v>23</v>
      </c>
      <c r="AM663" s="9" t="s">
        <v>24</v>
      </c>
      <c r="AN663" s="10" t="s">
        <v>25</v>
      </c>
      <c r="AO663" s="16"/>
      <c r="AP663" s="17"/>
    </row>
    <row r="664" s="1" customFormat="1" customHeight="1" spans="6:42">
      <c r="F664" s="12">
        <v>35434</v>
      </c>
      <c r="G664" s="12">
        <v>0.0253</v>
      </c>
      <c r="H664" s="13">
        <v>1.35</v>
      </c>
      <c r="I664" s="14">
        <v>1</v>
      </c>
      <c r="J664" s="15">
        <f t="shared" ref="J664:J688" si="190">F664*G664*H664*I664</f>
        <v>1210.24827</v>
      </c>
      <c r="K664" s="12">
        <v>1</v>
      </c>
      <c r="L664" s="12">
        <v>320</v>
      </c>
      <c r="M664" s="12">
        <v>1.43</v>
      </c>
      <c r="N664" s="19">
        <f t="shared" ref="N664:N688" si="191">1+6*L664/(L664+2000)+M664</f>
        <v>3.25758620689655</v>
      </c>
      <c r="O664" s="20">
        <v>5936</v>
      </c>
      <c r="P664" s="12">
        <v>0.99</v>
      </c>
      <c r="Q664" s="12">
        <v>1.98</v>
      </c>
      <c r="R664" s="9">
        <f t="shared" ref="R664:R688" si="192">1+P664*Q664</f>
        <v>2.9602</v>
      </c>
      <c r="S664" s="10">
        <v>1.225</v>
      </c>
      <c r="T664" s="20">
        <v>1</v>
      </c>
      <c r="U664" s="22">
        <f t="shared" ref="U664:U688" si="193">((J664*K664*N664)+O664)*R664*S664*T664</f>
        <v>35821.8179760112</v>
      </c>
      <c r="AA664" s="12">
        <v>40136</v>
      </c>
      <c r="AB664" s="12">
        <v>0.0253</v>
      </c>
      <c r="AC664" s="13">
        <v>1.35</v>
      </c>
      <c r="AD664" s="14">
        <v>1</v>
      </c>
      <c r="AE664" s="15">
        <f t="shared" ref="AE664:AE688" si="194">AA664*AB664*AC664*AD664</f>
        <v>1370.84508</v>
      </c>
      <c r="AF664" s="12">
        <v>1</v>
      </c>
      <c r="AG664" s="12">
        <v>360</v>
      </c>
      <c r="AH664" s="12">
        <v>1.43</v>
      </c>
      <c r="AI664" s="19">
        <f t="shared" ref="AI664:AI688" si="195">1+6*AG664/(AG664+2000)+AH664</f>
        <v>3.34525423728814</v>
      </c>
      <c r="AJ664" s="20">
        <v>5936</v>
      </c>
      <c r="AK664" s="12">
        <v>0.99</v>
      </c>
      <c r="AL664" s="12">
        <v>1.98</v>
      </c>
      <c r="AM664" s="9">
        <f t="shared" ref="AM664:AM688" si="196">1+AK664*AL664</f>
        <v>2.9602</v>
      </c>
      <c r="AN664" s="10">
        <v>1.225</v>
      </c>
      <c r="AO664" s="20">
        <v>1</v>
      </c>
      <c r="AP664" s="22">
        <f t="shared" ref="AP664:AP688" si="197">((AE664*AF664*AI664)+AJ664)*AM664*AN664*AO664</f>
        <v>38154.7164304556</v>
      </c>
    </row>
    <row r="665" s="1" customFormat="1" customHeight="1" spans="6:42">
      <c r="F665" s="12">
        <v>35434</v>
      </c>
      <c r="G665" s="12">
        <v>0.0253</v>
      </c>
      <c r="H665" s="13">
        <v>1.35</v>
      </c>
      <c r="I665" s="14">
        <v>1</v>
      </c>
      <c r="J665" s="15">
        <f t="shared" si="190"/>
        <v>1210.24827</v>
      </c>
      <c r="K665" s="12">
        <v>1</v>
      </c>
      <c r="L665" s="12">
        <v>320</v>
      </c>
      <c r="M665" s="12">
        <v>1.43</v>
      </c>
      <c r="N665" s="19">
        <f t="shared" si="191"/>
        <v>3.25758620689655</v>
      </c>
      <c r="O665" s="20">
        <v>5936</v>
      </c>
      <c r="P665" s="12">
        <v>0.99</v>
      </c>
      <c r="Q665" s="12">
        <v>1.98</v>
      </c>
      <c r="R665" s="9">
        <f t="shared" si="192"/>
        <v>2.9602</v>
      </c>
      <c r="S665" s="10">
        <v>1.225</v>
      </c>
      <c r="T665" s="20">
        <v>1</v>
      </c>
      <c r="U665" s="22">
        <f t="shared" si="193"/>
        <v>35821.8179760112</v>
      </c>
      <c r="AA665" s="12">
        <v>40136</v>
      </c>
      <c r="AB665" s="12">
        <v>0.0253</v>
      </c>
      <c r="AC665" s="13">
        <v>1.35</v>
      </c>
      <c r="AD665" s="14">
        <v>1</v>
      </c>
      <c r="AE665" s="15">
        <f t="shared" si="194"/>
        <v>1370.84508</v>
      </c>
      <c r="AF665" s="12">
        <v>1</v>
      </c>
      <c r="AG665" s="12">
        <v>360</v>
      </c>
      <c r="AH665" s="12">
        <v>1.43</v>
      </c>
      <c r="AI665" s="19">
        <f t="shared" si="195"/>
        <v>3.34525423728814</v>
      </c>
      <c r="AJ665" s="20">
        <v>5936</v>
      </c>
      <c r="AK665" s="12">
        <v>0.99</v>
      </c>
      <c r="AL665" s="12">
        <v>1.98</v>
      </c>
      <c r="AM665" s="9">
        <f t="shared" si="196"/>
        <v>2.9602</v>
      </c>
      <c r="AN665" s="10">
        <v>1.225</v>
      </c>
      <c r="AO665" s="20">
        <v>1</v>
      </c>
      <c r="AP665" s="22">
        <f t="shared" si="197"/>
        <v>38154.7164304556</v>
      </c>
    </row>
    <row r="666" s="1" customFormat="1" customHeight="1" spans="6:42">
      <c r="F666" s="12">
        <v>35434</v>
      </c>
      <c r="G666" s="12">
        <v>0.0253</v>
      </c>
      <c r="H666" s="13">
        <v>1.35</v>
      </c>
      <c r="I666" s="14">
        <v>1</v>
      </c>
      <c r="J666" s="15">
        <f t="shared" si="190"/>
        <v>1210.24827</v>
      </c>
      <c r="K666" s="12">
        <v>1</v>
      </c>
      <c r="L666" s="12">
        <v>320</v>
      </c>
      <c r="M666" s="12">
        <v>1.43</v>
      </c>
      <c r="N666" s="19">
        <f t="shared" si="191"/>
        <v>3.25758620689655</v>
      </c>
      <c r="O666" s="20">
        <v>5936</v>
      </c>
      <c r="P666" s="12">
        <v>0.99</v>
      </c>
      <c r="Q666" s="12">
        <v>1.98</v>
      </c>
      <c r="R666" s="9">
        <f t="shared" si="192"/>
        <v>2.9602</v>
      </c>
      <c r="S666" s="10">
        <v>1.225</v>
      </c>
      <c r="T666" s="20">
        <v>1</v>
      </c>
      <c r="U666" s="22">
        <f t="shared" si="193"/>
        <v>35821.8179760112</v>
      </c>
      <c r="AA666" s="12">
        <v>40136</v>
      </c>
      <c r="AB666" s="12">
        <v>0.0253</v>
      </c>
      <c r="AC666" s="13">
        <v>1.35</v>
      </c>
      <c r="AD666" s="14">
        <v>1</v>
      </c>
      <c r="AE666" s="15">
        <f t="shared" si="194"/>
        <v>1370.84508</v>
      </c>
      <c r="AF666" s="12">
        <v>1</v>
      </c>
      <c r="AG666" s="12">
        <v>360</v>
      </c>
      <c r="AH666" s="12">
        <v>1.43</v>
      </c>
      <c r="AI666" s="19">
        <f t="shared" si="195"/>
        <v>3.34525423728814</v>
      </c>
      <c r="AJ666" s="20">
        <v>5936</v>
      </c>
      <c r="AK666" s="12">
        <v>0.99</v>
      </c>
      <c r="AL666" s="12">
        <v>1.98</v>
      </c>
      <c r="AM666" s="9">
        <f t="shared" si="196"/>
        <v>2.9602</v>
      </c>
      <c r="AN666" s="10">
        <v>1.225</v>
      </c>
      <c r="AO666" s="20">
        <v>1</v>
      </c>
      <c r="AP666" s="22">
        <f t="shared" si="197"/>
        <v>38154.7164304556</v>
      </c>
    </row>
    <row r="667" s="1" customFormat="1" customHeight="1" spans="6:42">
      <c r="F667" s="12">
        <v>35434</v>
      </c>
      <c r="G667" s="12">
        <v>0.0253</v>
      </c>
      <c r="H667" s="13">
        <v>1.35</v>
      </c>
      <c r="I667" s="14">
        <v>1</v>
      </c>
      <c r="J667" s="15">
        <f t="shared" si="190"/>
        <v>1210.24827</v>
      </c>
      <c r="K667" s="12">
        <v>1</v>
      </c>
      <c r="L667" s="12">
        <v>320</v>
      </c>
      <c r="M667" s="12">
        <v>1.43</v>
      </c>
      <c r="N667" s="19">
        <f t="shared" si="191"/>
        <v>3.25758620689655</v>
      </c>
      <c r="O667" s="20">
        <v>5936</v>
      </c>
      <c r="P667" s="12">
        <v>0.99</v>
      </c>
      <c r="Q667" s="12">
        <v>1.98</v>
      </c>
      <c r="R667" s="9">
        <f t="shared" si="192"/>
        <v>2.9602</v>
      </c>
      <c r="S667" s="10">
        <v>1.225</v>
      </c>
      <c r="T667" s="20">
        <v>1</v>
      </c>
      <c r="U667" s="22">
        <f t="shared" si="193"/>
        <v>35821.8179760112</v>
      </c>
      <c r="AA667" s="12">
        <v>40136</v>
      </c>
      <c r="AB667" s="12">
        <v>0.0253</v>
      </c>
      <c r="AC667" s="13">
        <v>1.35</v>
      </c>
      <c r="AD667" s="14">
        <v>1</v>
      </c>
      <c r="AE667" s="15">
        <f t="shared" si="194"/>
        <v>1370.84508</v>
      </c>
      <c r="AF667" s="12">
        <v>1</v>
      </c>
      <c r="AG667" s="12">
        <v>360</v>
      </c>
      <c r="AH667" s="12">
        <v>1.43</v>
      </c>
      <c r="AI667" s="19">
        <f t="shared" si="195"/>
        <v>3.34525423728814</v>
      </c>
      <c r="AJ667" s="20">
        <v>5936</v>
      </c>
      <c r="AK667" s="12">
        <v>0.99</v>
      </c>
      <c r="AL667" s="12">
        <v>1.98</v>
      </c>
      <c r="AM667" s="9">
        <f t="shared" si="196"/>
        <v>2.9602</v>
      </c>
      <c r="AN667" s="10">
        <v>1.225</v>
      </c>
      <c r="AO667" s="20">
        <v>1</v>
      </c>
      <c r="AP667" s="22">
        <f t="shared" si="197"/>
        <v>38154.7164304556</v>
      </c>
    </row>
    <row r="668" s="1" customFormat="1" customHeight="1" spans="6:42">
      <c r="F668" s="12">
        <v>35434</v>
      </c>
      <c r="G668" s="12">
        <v>0.0253</v>
      </c>
      <c r="H668" s="13">
        <v>1.35</v>
      </c>
      <c r="I668" s="14">
        <v>1</v>
      </c>
      <c r="J668" s="15">
        <f t="shared" si="190"/>
        <v>1210.24827</v>
      </c>
      <c r="K668" s="12">
        <v>1</v>
      </c>
      <c r="L668" s="12">
        <v>320</v>
      </c>
      <c r="M668" s="12">
        <v>1.43</v>
      </c>
      <c r="N668" s="19">
        <f t="shared" si="191"/>
        <v>3.25758620689655</v>
      </c>
      <c r="O668" s="20">
        <v>5936</v>
      </c>
      <c r="P668" s="12">
        <v>0.99</v>
      </c>
      <c r="Q668" s="12">
        <v>1.98</v>
      </c>
      <c r="R668" s="9">
        <f t="shared" si="192"/>
        <v>2.9602</v>
      </c>
      <c r="S668" s="10">
        <v>1.225</v>
      </c>
      <c r="T668" s="20">
        <v>1</v>
      </c>
      <c r="U668" s="22">
        <f t="shared" si="193"/>
        <v>35821.8179760112</v>
      </c>
      <c r="AA668" s="12">
        <v>40136</v>
      </c>
      <c r="AB668" s="12">
        <v>0.0253</v>
      </c>
      <c r="AC668" s="13">
        <v>1.35</v>
      </c>
      <c r="AD668" s="14">
        <v>1</v>
      </c>
      <c r="AE668" s="15">
        <f t="shared" si="194"/>
        <v>1370.84508</v>
      </c>
      <c r="AF668" s="12">
        <v>1</v>
      </c>
      <c r="AG668" s="12">
        <v>360</v>
      </c>
      <c r="AH668" s="12">
        <v>1.43</v>
      </c>
      <c r="AI668" s="19">
        <f t="shared" si="195"/>
        <v>3.34525423728814</v>
      </c>
      <c r="AJ668" s="20">
        <v>5936</v>
      </c>
      <c r="AK668" s="12">
        <v>0.99</v>
      </c>
      <c r="AL668" s="12">
        <v>1.98</v>
      </c>
      <c r="AM668" s="9">
        <f t="shared" si="196"/>
        <v>2.9602</v>
      </c>
      <c r="AN668" s="10">
        <v>1.225</v>
      </c>
      <c r="AO668" s="20">
        <v>1</v>
      </c>
      <c r="AP668" s="22">
        <f t="shared" si="197"/>
        <v>38154.7164304556</v>
      </c>
    </row>
    <row r="669" s="1" customFormat="1" customHeight="1" spans="6:42">
      <c r="F669" s="12">
        <v>35434</v>
      </c>
      <c r="G669" s="12">
        <v>0.0253</v>
      </c>
      <c r="H669" s="13">
        <v>1.35</v>
      </c>
      <c r="I669" s="14">
        <v>1</v>
      </c>
      <c r="J669" s="15">
        <f t="shared" si="190"/>
        <v>1210.24827</v>
      </c>
      <c r="K669" s="12">
        <v>1</v>
      </c>
      <c r="L669" s="12">
        <v>320</v>
      </c>
      <c r="M669" s="12">
        <v>1.43</v>
      </c>
      <c r="N669" s="19">
        <f t="shared" si="191"/>
        <v>3.25758620689655</v>
      </c>
      <c r="O669" s="20">
        <v>5936</v>
      </c>
      <c r="P669" s="12">
        <v>0.99</v>
      </c>
      <c r="Q669" s="12">
        <v>1.98</v>
      </c>
      <c r="R669" s="9">
        <f t="shared" si="192"/>
        <v>2.9602</v>
      </c>
      <c r="S669" s="10">
        <v>1.225</v>
      </c>
      <c r="T669" s="20">
        <v>1</v>
      </c>
      <c r="U669" s="22">
        <f t="shared" si="193"/>
        <v>35821.8179760112</v>
      </c>
      <c r="AA669" s="12">
        <v>40136</v>
      </c>
      <c r="AB669" s="12">
        <v>0.0253</v>
      </c>
      <c r="AC669" s="13">
        <v>1.35</v>
      </c>
      <c r="AD669" s="14">
        <v>1</v>
      </c>
      <c r="AE669" s="15">
        <f t="shared" si="194"/>
        <v>1370.84508</v>
      </c>
      <c r="AF669" s="12">
        <v>1</v>
      </c>
      <c r="AG669" s="12">
        <v>360</v>
      </c>
      <c r="AH669" s="12">
        <v>1.43</v>
      </c>
      <c r="AI669" s="19">
        <f t="shared" si="195"/>
        <v>3.34525423728814</v>
      </c>
      <c r="AJ669" s="20">
        <v>5936</v>
      </c>
      <c r="AK669" s="12">
        <v>0.99</v>
      </c>
      <c r="AL669" s="12">
        <v>1.98</v>
      </c>
      <c r="AM669" s="9">
        <f t="shared" si="196"/>
        <v>2.9602</v>
      </c>
      <c r="AN669" s="10">
        <v>1.225</v>
      </c>
      <c r="AO669" s="20">
        <v>1</v>
      </c>
      <c r="AP669" s="22">
        <f t="shared" si="197"/>
        <v>38154.7164304556</v>
      </c>
    </row>
    <row r="670" s="1" customFormat="1" customHeight="1" spans="6:42">
      <c r="F670" s="12">
        <v>35434</v>
      </c>
      <c r="G670" s="12">
        <v>0.0253</v>
      </c>
      <c r="H670" s="13">
        <v>1.35</v>
      </c>
      <c r="I670" s="14">
        <v>1</v>
      </c>
      <c r="J670" s="15">
        <f t="shared" si="190"/>
        <v>1210.24827</v>
      </c>
      <c r="K670" s="12">
        <v>1</v>
      </c>
      <c r="L670" s="12">
        <v>320</v>
      </c>
      <c r="M670" s="12">
        <v>1.43</v>
      </c>
      <c r="N670" s="19">
        <f t="shared" si="191"/>
        <v>3.25758620689655</v>
      </c>
      <c r="O670" s="20">
        <v>5936</v>
      </c>
      <c r="P670" s="12">
        <v>0.99</v>
      </c>
      <c r="Q670" s="12">
        <v>1.98</v>
      </c>
      <c r="R670" s="9">
        <f t="shared" si="192"/>
        <v>2.9602</v>
      </c>
      <c r="S670" s="10">
        <v>1.225</v>
      </c>
      <c r="T670" s="20">
        <v>1</v>
      </c>
      <c r="U670" s="22">
        <f t="shared" si="193"/>
        <v>35821.8179760112</v>
      </c>
      <c r="AA670" s="12">
        <v>40136</v>
      </c>
      <c r="AB670" s="12">
        <v>0.0253</v>
      </c>
      <c r="AC670" s="13">
        <v>1.35</v>
      </c>
      <c r="AD670" s="14">
        <v>1</v>
      </c>
      <c r="AE670" s="15">
        <f t="shared" si="194"/>
        <v>1370.84508</v>
      </c>
      <c r="AF670" s="12">
        <v>1</v>
      </c>
      <c r="AG670" s="12">
        <v>360</v>
      </c>
      <c r="AH670" s="12">
        <v>1.43</v>
      </c>
      <c r="AI670" s="19">
        <f t="shared" si="195"/>
        <v>3.34525423728814</v>
      </c>
      <c r="AJ670" s="20">
        <v>5936</v>
      </c>
      <c r="AK670" s="12">
        <v>0.99</v>
      </c>
      <c r="AL670" s="12">
        <v>1.98</v>
      </c>
      <c r="AM670" s="9">
        <f t="shared" si="196"/>
        <v>2.9602</v>
      </c>
      <c r="AN670" s="10">
        <v>1.225</v>
      </c>
      <c r="AO670" s="20">
        <v>1</v>
      </c>
      <c r="AP670" s="22">
        <f t="shared" si="197"/>
        <v>38154.7164304556</v>
      </c>
    </row>
    <row r="671" s="1" customFormat="1" customHeight="1" spans="6:42">
      <c r="F671" s="12">
        <v>35434</v>
      </c>
      <c r="G671" s="12">
        <v>0.0253</v>
      </c>
      <c r="H671" s="13">
        <v>1.35</v>
      </c>
      <c r="I671" s="14">
        <v>1</v>
      </c>
      <c r="J671" s="15">
        <f t="shared" si="190"/>
        <v>1210.24827</v>
      </c>
      <c r="K671" s="12">
        <v>1</v>
      </c>
      <c r="L671" s="12">
        <v>320</v>
      </c>
      <c r="M671" s="12">
        <v>1.43</v>
      </c>
      <c r="N671" s="19">
        <f t="shared" si="191"/>
        <v>3.25758620689655</v>
      </c>
      <c r="O671" s="20">
        <v>5936</v>
      </c>
      <c r="P671" s="12">
        <v>0.99</v>
      </c>
      <c r="Q671" s="12">
        <v>1.98</v>
      </c>
      <c r="R671" s="9">
        <f t="shared" si="192"/>
        <v>2.9602</v>
      </c>
      <c r="S671" s="10">
        <v>1.225</v>
      </c>
      <c r="T671" s="20">
        <v>1</v>
      </c>
      <c r="U671" s="22">
        <f t="shared" si="193"/>
        <v>35821.8179760112</v>
      </c>
      <c r="AA671" s="12">
        <v>40136</v>
      </c>
      <c r="AB671" s="12">
        <v>0.0253</v>
      </c>
      <c r="AC671" s="13">
        <v>1.35</v>
      </c>
      <c r="AD671" s="14">
        <v>1</v>
      </c>
      <c r="AE671" s="15">
        <f t="shared" si="194"/>
        <v>1370.84508</v>
      </c>
      <c r="AF671" s="12">
        <v>1</v>
      </c>
      <c r="AG671" s="12">
        <v>360</v>
      </c>
      <c r="AH671" s="12">
        <v>1.43</v>
      </c>
      <c r="AI671" s="19">
        <f t="shared" si="195"/>
        <v>3.34525423728814</v>
      </c>
      <c r="AJ671" s="20">
        <v>5936</v>
      </c>
      <c r="AK671" s="12">
        <v>0.99</v>
      </c>
      <c r="AL671" s="12">
        <v>1.98</v>
      </c>
      <c r="AM671" s="9">
        <f t="shared" si="196"/>
        <v>2.9602</v>
      </c>
      <c r="AN671" s="10">
        <v>1.225</v>
      </c>
      <c r="AO671" s="20">
        <v>1</v>
      </c>
      <c r="AP671" s="22">
        <f t="shared" si="197"/>
        <v>38154.7164304556</v>
      </c>
    </row>
    <row r="672" s="1" customFormat="1" customHeight="1" spans="6:42">
      <c r="F672" s="12">
        <v>35434</v>
      </c>
      <c r="G672" s="12">
        <v>0.0253</v>
      </c>
      <c r="H672" s="13">
        <v>1.35</v>
      </c>
      <c r="I672" s="14">
        <v>1</v>
      </c>
      <c r="J672" s="15">
        <f t="shared" si="190"/>
        <v>1210.24827</v>
      </c>
      <c r="K672" s="12">
        <v>1</v>
      </c>
      <c r="L672" s="12">
        <v>320</v>
      </c>
      <c r="M672" s="12">
        <v>1.43</v>
      </c>
      <c r="N672" s="19">
        <f t="shared" si="191"/>
        <v>3.25758620689655</v>
      </c>
      <c r="O672" s="20">
        <v>5936</v>
      </c>
      <c r="P672" s="12">
        <v>0.99</v>
      </c>
      <c r="Q672" s="12">
        <v>1.98</v>
      </c>
      <c r="R672" s="9">
        <f t="shared" si="192"/>
        <v>2.9602</v>
      </c>
      <c r="S672" s="10">
        <v>1.225</v>
      </c>
      <c r="T672" s="20">
        <v>1</v>
      </c>
      <c r="U672" s="22">
        <f t="shared" si="193"/>
        <v>35821.8179760112</v>
      </c>
      <c r="AA672" s="12">
        <v>40136</v>
      </c>
      <c r="AB672" s="12">
        <v>0.0253</v>
      </c>
      <c r="AC672" s="13">
        <v>1.35</v>
      </c>
      <c r="AD672" s="14">
        <v>1</v>
      </c>
      <c r="AE672" s="15">
        <f t="shared" si="194"/>
        <v>1370.84508</v>
      </c>
      <c r="AF672" s="12">
        <v>1</v>
      </c>
      <c r="AG672" s="12">
        <v>360</v>
      </c>
      <c r="AH672" s="12">
        <v>1.43</v>
      </c>
      <c r="AI672" s="19">
        <f t="shared" si="195"/>
        <v>3.34525423728814</v>
      </c>
      <c r="AJ672" s="20">
        <v>5936</v>
      </c>
      <c r="AK672" s="12">
        <v>0.99</v>
      </c>
      <c r="AL672" s="12">
        <v>1.98</v>
      </c>
      <c r="AM672" s="9">
        <f t="shared" si="196"/>
        <v>2.9602</v>
      </c>
      <c r="AN672" s="10">
        <v>1.225</v>
      </c>
      <c r="AO672" s="20">
        <v>1</v>
      </c>
      <c r="AP672" s="22">
        <f t="shared" si="197"/>
        <v>38154.7164304556</v>
      </c>
    </row>
    <row r="673" s="1" customFormat="1" customHeight="1" spans="6:42">
      <c r="F673" s="12">
        <v>35434</v>
      </c>
      <c r="G673" s="12">
        <v>0.0253</v>
      </c>
      <c r="H673" s="13">
        <v>1.35</v>
      </c>
      <c r="I673" s="14">
        <v>1</v>
      </c>
      <c r="J673" s="15">
        <f t="shared" si="190"/>
        <v>1210.24827</v>
      </c>
      <c r="K673" s="12">
        <v>1</v>
      </c>
      <c r="L673" s="12">
        <v>320</v>
      </c>
      <c r="M673" s="12">
        <v>1.43</v>
      </c>
      <c r="N673" s="19">
        <f t="shared" si="191"/>
        <v>3.25758620689655</v>
      </c>
      <c r="O673" s="20">
        <v>5936</v>
      </c>
      <c r="P673" s="12">
        <v>0.99</v>
      </c>
      <c r="Q673" s="12">
        <v>1.98</v>
      </c>
      <c r="R673" s="9">
        <f t="shared" si="192"/>
        <v>2.9602</v>
      </c>
      <c r="S673" s="10">
        <v>1.225</v>
      </c>
      <c r="T673" s="20">
        <v>1</v>
      </c>
      <c r="U673" s="22">
        <f t="shared" si="193"/>
        <v>35821.8179760112</v>
      </c>
      <c r="AA673" s="12">
        <v>40136</v>
      </c>
      <c r="AB673" s="12">
        <v>0.0253</v>
      </c>
      <c r="AC673" s="13">
        <v>1.35</v>
      </c>
      <c r="AD673" s="14">
        <v>1</v>
      </c>
      <c r="AE673" s="15">
        <f t="shared" si="194"/>
        <v>1370.84508</v>
      </c>
      <c r="AF673" s="12">
        <v>1</v>
      </c>
      <c r="AG673" s="12">
        <v>360</v>
      </c>
      <c r="AH673" s="12">
        <v>1.43</v>
      </c>
      <c r="AI673" s="19">
        <f t="shared" si="195"/>
        <v>3.34525423728814</v>
      </c>
      <c r="AJ673" s="20">
        <v>5936</v>
      </c>
      <c r="AK673" s="12">
        <v>0.99</v>
      </c>
      <c r="AL673" s="12">
        <v>1.98</v>
      </c>
      <c r="AM673" s="9">
        <f t="shared" si="196"/>
        <v>2.9602</v>
      </c>
      <c r="AN673" s="10">
        <v>1.225</v>
      </c>
      <c r="AO673" s="20">
        <v>1</v>
      </c>
      <c r="AP673" s="22">
        <f t="shared" si="197"/>
        <v>38154.7164304556</v>
      </c>
    </row>
    <row r="674" s="1" customFormat="1" customHeight="1" spans="6:42">
      <c r="F674" s="12">
        <v>35434</v>
      </c>
      <c r="G674" s="12">
        <v>0.0253</v>
      </c>
      <c r="H674" s="13">
        <v>1.35</v>
      </c>
      <c r="I674" s="14">
        <v>1</v>
      </c>
      <c r="J674" s="15">
        <f t="shared" si="190"/>
        <v>1210.24827</v>
      </c>
      <c r="K674" s="12">
        <v>1</v>
      </c>
      <c r="L674" s="12">
        <v>320</v>
      </c>
      <c r="M674" s="12">
        <v>1.43</v>
      </c>
      <c r="N674" s="19">
        <f t="shared" si="191"/>
        <v>3.25758620689655</v>
      </c>
      <c r="O674" s="20">
        <v>5936</v>
      </c>
      <c r="P674" s="12">
        <v>0.99</v>
      </c>
      <c r="Q674" s="12">
        <v>1.98</v>
      </c>
      <c r="R674" s="9">
        <f t="shared" si="192"/>
        <v>2.9602</v>
      </c>
      <c r="S674" s="10">
        <v>1.225</v>
      </c>
      <c r="T674" s="20">
        <v>1</v>
      </c>
      <c r="U674" s="22">
        <f t="shared" si="193"/>
        <v>35821.8179760112</v>
      </c>
      <c r="AA674" s="12">
        <v>40136</v>
      </c>
      <c r="AB674" s="12">
        <v>0.0253</v>
      </c>
      <c r="AC674" s="13">
        <v>1.35</v>
      </c>
      <c r="AD674" s="14">
        <v>1</v>
      </c>
      <c r="AE674" s="15">
        <f t="shared" si="194"/>
        <v>1370.84508</v>
      </c>
      <c r="AF674" s="12">
        <v>1</v>
      </c>
      <c r="AG674" s="12">
        <v>360</v>
      </c>
      <c r="AH674" s="12">
        <v>1.43</v>
      </c>
      <c r="AI674" s="19">
        <f t="shared" si="195"/>
        <v>3.34525423728814</v>
      </c>
      <c r="AJ674" s="20">
        <v>5936</v>
      </c>
      <c r="AK674" s="12">
        <v>0.99</v>
      </c>
      <c r="AL674" s="12">
        <v>1.98</v>
      </c>
      <c r="AM674" s="9">
        <f t="shared" si="196"/>
        <v>2.9602</v>
      </c>
      <c r="AN674" s="10">
        <v>1.225</v>
      </c>
      <c r="AO674" s="20">
        <v>1</v>
      </c>
      <c r="AP674" s="22">
        <f t="shared" si="197"/>
        <v>38154.7164304556</v>
      </c>
    </row>
    <row r="675" s="1" customFormat="1" customHeight="1" spans="6:42">
      <c r="F675" s="12">
        <v>35434</v>
      </c>
      <c r="G675" s="12">
        <v>0.0253</v>
      </c>
      <c r="H675" s="13">
        <v>1.35</v>
      </c>
      <c r="I675" s="14">
        <v>1</v>
      </c>
      <c r="J675" s="15">
        <f t="shared" si="190"/>
        <v>1210.24827</v>
      </c>
      <c r="K675" s="12">
        <v>1</v>
      </c>
      <c r="L675" s="12">
        <v>320</v>
      </c>
      <c r="M675" s="12">
        <v>1.43</v>
      </c>
      <c r="N675" s="19">
        <f t="shared" si="191"/>
        <v>3.25758620689655</v>
      </c>
      <c r="O675" s="20">
        <v>5936</v>
      </c>
      <c r="P675" s="12">
        <v>0.99</v>
      </c>
      <c r="Q675" s="12">
        <v>1.98</v>
      </c>
      <c r="R675" s="9">
        <f t="shared" si="192"/>
        <v>2.9602</v>
      </c>
      <c r="S675" s="10">
        <v>1.225</v>
      </c>
      <c r="T675" s="20">
        <v>1</v>
      </c>
      <c r="U675" s="22">
        <f t="shared" si="193"/>
        <v>35821.8179760112</v>
      </c>
      <c r="AA675" s="12">
        <v>40136</v>
      </c>
      <c r="AB675" s="12">
        <v>0.0253</v>
      </c>
      <c r="AC675" s="13">
        <v>1.35</v>
      </c>
      <c r="AD675" s="14">
        <v>1</v>
      </c>
      <c r="AE675" s="15">
        <f t="shared" si="194"/>
        <v>1370.84508</v>
      </c>
      <c r="AF675" s="12">
        <v>1</v>
      </c>
      <c r="AG675" s="12">
        <v>360</v>
      </c>
      <c r="AH675" s="12">
        <v>1.43</v>
      </c>
      <c r="AI675" s="19">
        <f t="shared" si="195"/>
        <v>3.34525423728814</v>
      </c>
      <c r="AJ675" s="20">
        <v>5936</v>
      </c>
      <c r="AK675" s="12">
        <v>0.99</v>
      </c>
      <c r="AL675" s="12">
        <v>1.98</v>
      </c>
      <c r="AM675" s="9">
        <f t="shared" si="196"/>
        <v>2.9602</v>
      </c>
      <c r="AN675" s="10">
        <v>1.225</v>
      </c>
      <c r="AO675" s="20">
        <v>1</v>
      </c>
      <c r="AP675" s="22">
        <f t="shared" si="197"/>
        <v>38154.7164304556</v>
      </c>
    </row>
    <row r="676" s="1" customFormat="1" customHeight="1" spans="6:42">
      <c r="F676" s="12">
        <v>35434</v>
      </c>
      <c r="G676" s="12">
        <v>0.0253</v>
      </c>
      <c r="H676" s="13">
        <v>1.35</v>
      </c>
      <c r="I676" s="14">
        <v>1</v>
      </c>
      <c r="J676" s="15">
        <f t="shared" si="190"/>
        <v>1210.24827</v>
      </c>
      <c r="K676" s="12">
        <v>1</v>
      </c>
      <c r="L676" s="12">
        <v>320</v>
      </c>
      <c r="M676" s="12">
        <v>1.43</v>
      </c>
      <c r="N676" s="19">
        <f t="shared" si="191"/>
        <v>3.25758620689655</v>
      </c>
      <c r="O676" s="20">
        <v>5936</v>
      </c>
      <c r="P676" s="12">
        <v>0.99</v>
      </c>
      <c r="Q676" s="12">
        <v>1.98</v>
      </c>
      <c r="R676" s="9">
        <f t="shared" si="192"/>
        <v>2.9602</v>
      </c>
      <c r="S676" s="10">
        <v>1.225</v>
      </c>
      <c r="T676" s="20">
        <v>1</v>
      </c>
      <c r="U676" s="22">
        <f t="shared" si="193"/>
        <v>35821.8179760112</v>
      </c>
      <c r="AA676" s="12">
        <v>40136</v>
      </c>
      <c r="AB676" s="12">
        <v>0.0253</v>
      </c>
      <c r="AC676" s="13">
        <v>1.35</v>
      </c>
      <c r="AD676" s="14">
        <v>1</v>
      </c>
      <c r="AE676" s="15">
        <f t="shared" si="194"/>
        <v>1370.84508</v>
      </c>
      <c r="AF676" s="12">
        <v>1</v>
      </c>
      <c r="AG676" s="12">
        <v>360</v>
      </c>
      <c r="AH676" s="12">
        <v>1.43</v>
      </c>
      <c r="AI676" s="19">
        <f t="shared" si="195"/>
        <v>3.34525423728814</v>
      </c>
      <c r="AJ676" s="20">
        <v>5936</v>
      </c>
      <c r="AK676" s="12">
        <v>0.99</v>
      </c>
      <c r="AL676" s="12">
        <v>1.98</v>
      </c>
      <c r="AM676" s="9">
        <f t="shared" si="196"/>
        <v>2.9602</v>
      </c>
      <c r="AN676" s="10">
        <v>1.225</v>
      </c>
      <c r="AO676" s="20">
        <v>1</v>
      </c>
      <c r="AP676" s="22">
        <f t="shared" si="197"/>
        <v>38154.7164304556</v>
      </c>
    </row>
    <row r="677" s="1" customFormat="1" customHeight="1" spans="6:42">
      <c r="F677" s="12">
        <v>35434</v>
      </c>
      <c r="G677" s="12">
        <v>0.0253</v>
      </c>
      <c r="H677" s="13">
        <v>1.35</v>
      </c>
      <c r="I677" s="14">
        <v>1</v>
      </c>
      <c r="J677" s="15">
        <f t="shared" si="190"/>
        <v>1210.24827</v>
      </c>
      <c r="K677" s="12">
        <v>1</v>
      </c>
      <c r="L677" s="12">
        <v>320</v>
      </c>
      <c r="M677" s="12">
        <v>1.43</v>
      </c>
      <c r="N677" s="19">
        <f t="shared" si="191"/>
        <v>3.25758620689655</v>
      </c>
      <c r="O677" s="20">
        <v>5936</v>
      </c>
      <c r="P677" s="12">
        <v>0.99</v>
      </c>
      <c r="Q677" s="12">
        <v>1.98</v>
      </c>
      <c r="R677" s="9">
        <f t="shared" si="192"/>
        <v>2.9602</v>
      </c>
      <c r="S677" s="10">
        <v>1.225</v>
      </c>
      <c r="T677" s="20">
        <v>1</v>
      </c>
      <c r="U677" s="22">
        <f t="shared" si="193"/>
        <v>35821.8179760112</v>
      </c>
      <c r="AA677" s="12">
        <v>40136</v>
      </c>
      <c r="AB677" s="12">
        <v>0.0253</v>
      </c>
      <c r="AC677" s="13">
        <v>1.35</v>
      </c>
      <c r="AD677" s="14">
        <v>1</v>
      </c>
      <c r="AE677" s="15">
        <f t="shared" si="194"/>
        <v>1370.84508</v>
      </c>
      <c r="AF677" s="12">
        <v>1</v>
      </c>
      <c r="AG677" s="12">
        <v>360</v>
      </c>
      <c r="AH677" s="12">
        <v>1.43</v>
      </c>
      <c r="AI677" s="19">
        <f t="shared" si="195"/>
        <v>3.34525423728814</v>
      </c>
      <c r="AJ677" s="20">
        <v>5936</v>
      </c>
      <c r="AK677" s="12">
        <v>0.99</v>
      </c>
      <c r="AL677" s="12">
        <v>1.98</v>
      </c>
      <c r="AM677" s="9">
        <f t="shared" si="196"/>
        <v>2.9602</v>
      </c>
      <c r="AN677" s="10">
        <v>1.225</v>
      </c>
      <c r="AO677" s="20">
        <v>1</v>
      </c>
      <c r="AP677" s="22">
        <f t="shared" si="197"/>
        <v>38154.7164304556</v>
      </c>
    </row>
    <row r="678" s="1" customFormat="1" customHeight="1" spans="6:42">
      <c r="F678" s="12">
        <v>35434</v>
      </c>
      <c r="G678" s="12">
        <v>0.0253</v>
      </c>
      <c r="H678" s="13">
        <v>1.35</v>
      </c>
      <c r="I678" s="14">
        <v>1</v>
      </c>
      <c r="J678" s="15">
        <f t="shared" si="190"/>
        <v>1210.24827</v>
      </c>
      <c r="K678" s="12">
        <v>1</v>
      </c>
      <c r="L678" s="12">
        <v>320</v>
      </c>
      <c r="M678" s="12">
        <v>1.43</v>
      </c>
      <c r="N678" s="19">
        <f t="shared" si="191"/>
        <v>3.25758620689655</v>
      </c>
      <c r="O678" s="20">
        <v>5936</v>
      </c>
      <c r="P678" s="12">
        <v>0.99</v>
      </c>
      <c r="Q678" s="12">
        <v>1.98</v>
      </c>
      <c r="R678" s="9">
        <f t="shared" si="192"/>
        <v>2.9602</v>
      </c>
      <c r="S678" s="10">
        <v>1.225</v>
      </c>
      <c r="T678" s="20">
        <v>1</v>
      </c>
      <c r="U678" s="22">
        <f t="shared" si="193"/>
        <v>35821.8179760112</v>
      </c>
      <c r="AA678" s="12">
        <v>40136</v>
      </c>
      <c r="AB678" s="12">
        <v>0.0253</v>
      </c>
      <c r="AC678" s="13">
        <v>1.35</v>
      </c>
      <c r="AD678" s="14">
        <v>1</v>
      </c>
      <c r="AE678" s="15">
        <f t="shared" si="194"/>
        <v>1370.84508</v>
      </c>
      <c r="AF678" s="12">
        <v>1</v>
      </c>
      <c r="AG678" s="12">
        <v>360</v>
      </c>
      <c r="AH678" s="12">
        <v>1.43</v>
      </c>
      <c r="AI678" s="19">
        <f t="shared" si="195"/>
        <v>3.34525423728814</v>
      </c>
      <c r="AJ678" s="20">
        <v>5936</v>
      </c>
      <c r="AK678" s="12">
        <v>0.99</v>
      </c>
      <c r="AL678" s="12">
        <v>1.98</v>
      </c>
      <c r="AM678" s="9">
        <f t="shared" si="196"/>
        <v>2.9602</v>
      </c>
      <c r="AN678" s="10">
        <v>1.225</v>
      </c>
      <c r="AO678" s="20">
        <v>1</v>
      </c>
      <c r="AP678" s="22">
        <f t="shared" si="197"/>
        <v>38154.7164304556</v>
      </c>
    </row>
    <row r="679" s="1" customFormat="1" customHeight="1" spans="6:42">
      <c r="F679" s="12">
        <v>35434</v>
      </c>
      <c r="G679" s="12">
        <v>0</v>
      </c>
      <c r="H679" s="13">
        <v>1.35</v>
      </c>
      <c r="I679" s="14">
        <v>1</v>
      </c>
      <c r="J679" s="15">
        <f t="shared" si="190"/>
        <v>0</v>
      </c>
      <c r="K679" s="12">
        <v>1</v>
      </c>
      <c r="L679" s="12">
        <v>320</v>
      </c>
      <c r="M679" s="12">
        <v>1.43</v>
      </c>
      <c r="N679" s="19">
        <f t="shared" si="191"/>
        <v>3.25758620689655</v>
      </c>
      <c r="O679" s="20">
        <v>0</v>
      </c>
      <c r="P679" s="12">
        <v>0.99</v>
      </c>
      <c r="Q679" s="12">
        <v>1.98</v>
      </c>
      <c r="R679" s="9">
        <f t="shared" si="192"/>
        <v>2.9602</v>
      </c>
      <c r="S679" s="10">
        <v>1.225</v>
      </c>
      <c r="T679" s="20">
        <v>1</v>
      </c>
      <c r="U679" s="22">
        <f t="shared" si="193"/>
        <v>0</v>
      </c>
      <c r="AA679" s="12">
        <v>40136</v>
      </c>
      <c r="AB679" s="12">
        <v>0</v>
      </c>
      <c r="AC679" s="13">
        <v>1.35</v>
      </c>
      <c r="AD679" s="14">
        <v>1</v>
      </c>
      <c r="AE679" s="15">
        <f t="shared" si="194"/>
        <v>0</v>
      </c>
      <c r="AF679" s="12">
        <v>1</v>
      </c>
      <c r="AG679" s="12">
        <v>360</v>
      </c>
      <c r="AH679" s="12">
        <v>1.43</v>
      </c>
      <c r="AI679" s="19">
        <f t="shared" si="195"/>
        <v>3.34525423728814</v>
      </c>
      <c r="AJ679" s="20">
        <v>0</v>
      </c>
      <c r="AK679" s="12">
        <v>0.99</v>
      </c>
      <c r="AL679" s="12">
        <v>1.98</v>
      </c>
      <c r="AM679" s="9">
        <f t="shared" si="196"/>
        <v>2.9602</v>
      </c>
      <c r="AN679" s="10">
        <v>1.225</v>
      </c>
      <c r="AO679" s="20">
        <v>1</v>
      </c>
      <c r="AP679" s="22">
        <f t="shared" si="197"/>
        <v>0</v>
      </c>
    </row>
    <row r="680" s="1" customFormat="1" customHeight="1" spans="6:42">
      <c r="F680" s="12">
        <v>35434</v>
      </c>
      <c r="G680" s="12">
        <v>0</v>
      </c>
      <c r="H680" s="13">
        <v>1.35</v>
      </c>
      <c r="I680" s="14">
        <v>1</v>
      </c>
      <c r="J680" s="15">
        <f t="shared" si="190"/>
        <v>0</v>
      </c>
      <c r="K680" s="12">
        <v>1</v>
      </c>
      <c r="L680" s="12">
        <v>320</v>
      </c>
      <c r="M680" s="12">
        <v>1.43</v>
      </c>
      <c r="N680" s="19">
        <f t="shared" si="191"/>
        <v>3.25758620689655</v>
      </c>
      <c r="O680" s="20">
        <v>0</v>
      </c>
      <c r="P680" s="12">
        <v>0.99</v>
      </c>
      <c r="Q680" s="12">
        <v>1.98</v>
      </c>
      <c r="R680" s="9">
        <f t="shared" si="192"/>
        <v>2.9602</v>
      </c>
      <c r="S680" s="10">
        <v>1.225</v>
      </c>
      <c r="T680" s="20">
        <v>1</v>
      </c>
      <c r="U680" s="22">
        <f t="shared" si="193"/>
        <v>0</v>
      </c>
      <c r="AA680" s="12">
        <v>40136</v>
      </c>
      <c r="AB680" s="12">
        <v>0</v>
      </c>
      <c r="AC680" s="13">
        <v>1.35</v>
      </c>
      <c r="AD680" s="14">
        <v>1</v>
      </c>
      <c r="AE680" s="15">
        <f t="shared" si="194"/>
        <v>0</v>
      </c>
      <c r="AF680" s="12">
        <v>1</v>
      </c>
      <c r="AG680" s="12">
        <v>360</v>
      </c>
      <c r="AH680" s="12">
        <v>1.43</v>
      </c>
      <c r="AI680" s="19">
        <f t="shared" si="195"/>
        <v>3.34525423728814</v>
      </c>
      <c r="AJ680" s="20">
        <v>0</v>
      </c>
      <c r="AK680" s="12">
        <v>0.99</v>
      </c>
      <c r="AL680" s="12">
        <v>1.98</v>
      </c>
      <c r="AM680" s="9">
        <f t="shared" si="196"/>
        <v>2.9602</v>
      </c>
      <c r="AN680" s="10">
        <v>1.225</v>
      </c>
      <c r="AO680" s="20">
        <v>1</v>
      </c>
      <c r="AP680" s="22">
        <f t="shared" si="197"/>
        <v>0</v>
      </c>
    </row>
    <row r="681" s="1" customFormat="1" customHeight="1" spans="6:42">
      <c r="F681" s="12">
        <v>35434</v>
      </c>
      <c r="G681" s="12">
        <v>0</v>
      </c>
      <c r="H681" s="13">
        <v>1.35</v>
      </c>
      <c r="I681" s="14">
        <v>1</v>
      </c>
      <c r="J681" s="15">
        <f t="shared" si="190"/>
        <v>0</v>
      </c>
      <c r="K681" s="12">
        <v>1</v>
      </c>
      <c r="L681" s="12">
        <v>320</v>
      </c>
      <c r="M681" s="12">
        <v>1.43</v>
      </c>
      <c r="N681" s="19">
        <f t="shared" si="191"/>
        <v>3.25758620689655</v>
      </c>
      <c r="O681" s="20">
        <v>0</v>
      </c>
      <c r="P681" s="12">
        <v>0.99</v>
      </c>
      <c r="Q681" s="12">
        <v>1.98</v>
      </c>
      <c r="R681" s="9">
        <f t="shared" si="192"/>
        <v>2.9602</v>
      </c>
      <c r="S681" s="10">
        <v>1.225</v>
      </c>
      <c r="T681" s="20">
        <v>1</v>
      </c>
      <c r="U681" s="22">
        <f t="shared" si="193"/>
        <v>0</v>
      </c>
      <c r="AA681" s="12">
        <v>40136</v>
      </c>
      <c r="AB681" s="12">
        <v>0</v>
      </c>
      <c r="AC681" s="13">
        <v>1.35</v>
      </c>
      <c r="AD681" s="14">
        <v>1</v>
      </c>
      <c r="AE681" s="15">
        <f t="shared" si="194"/>
        <v>0</v>
      </c>
      <c r="AF681" s="12">
        <v>1</v>
      </c>
      <c r="AG681" s="12">
        <v>360</v>
      </c>
      <c r="AH681" s="12">
        <v>1.43</v>
      </c>
      <c r="AI681" s="19">
        <f t="shared" si="195"/>
        <v>3.34525423728814</v>
      </c>
      <c r="AJ681" s="20">
        <v>0</v>
      </c>
      <c r="AK681" s="12">
        <v>0.99</v>
      </c>
      <c r="AL681" s="12">
        <v>1.98</v>
      </c>
      <c r="AM681" s="9">
        <f t="shared" si="196"/>
        <v>2.9602</v>
      </c>
      <c r="AN681" s="10">
        <v>1.225</v>
      </c>
      <c r="AO681" s="20">
        <v>1</v>
      </c>
      <c r="AP681" s="22">
        <f t="shared" si="197"/>
        <v>0</v>
      </c>
    </row>
    <row r="682" s="1" customFormat="1" customHeight="1" spans="6:42">
      <c r="F682" s="12">
        <v>35434</v>
      </c>
      <c r="G682" s="12">
        <v>0</v>
      </c>
      <c r="H682" s="13">
        <v>1.35</v>
      </c>
      <c r="I682" s="14">
        <v>1</v>
      </c>
      <c r="J682" s="15">
        <f t="shared" si="190"/>
        <v>0</v>
      </c>
      <c r="K682" s="12">
        <v>1</v>
      </c>
      <c r="L682" s="12">
        <v>320</v>
      </c>
      <c r="M682" s="12">
        <v>1.43</v>
      </c>
      <c r="N682" s="19">
        <f t="shared" si="191"/>
        <v>3.25758620689655</v>
      </c>
      <c r="O682" s="20">
        <v>0</v>
      </c>
      <c r="P682" s="12">
        <v>0.99</v>
      </c>
      <c r="Q682" s="12">
        <v>1.98</v>
      </c>
      <c r="R682" s="9">
        <f t="shared" si="192"/>
        <v>2.9602</v>
      </c>
      <c r="S682" s="10">
        <v>1.225</v>
      </c>
      <c r="T682" s="20">
        <v>1</v>
      </c>
      <c r="U682" s="22">
        <f t="shared" si="193"/>
        <v>0</v>
      </c>
      <c r="AA682" s="12">
        <v>40136</v>
      </c>
      <c r="AB682" s="12">
        <v>0</v>
      </c>
      <c r="AC682" s="13">
        <v>1.35</v>
      </c>
      <c r="AD682" s="14">
        <v>1</v>
      </c>
      <c r="AE682" s="15">
        <f t="shared" si="194"/>
        <v>0</v>
      </c>
      <c r="AF682" s="12">
        <v>1</v>
      </c>
      <c r="AG682" s="12">
        <v>360</v>
      </c>
      <c r="AH682" s="12">
        <v>1.43</v>
      </c>
      <c r="AI682" s="19">
        <f t="shared" si="195"/>
        <v>3.34525423728814</v>
      </c>
      <c r="AJ682" s="20">
        <v>0</v>
      </c>
      <c r="AK682" s="12">
        <v>0.99</v>
      </c>
      <c r="AL682" s="12">
        <v>1.98</v>
      </c>
      <c r="AM682" s="9">
        <f t="shared" si="196"/>
        <v>2.9602</v>
      </c>
      <c r="AN682" s="10">
        <v>1.225</v>
      </c>
      <c r="AO682" s="20">
        <v>1</v>
      </c>
      <c r="AP682" s="22">
        <f t="shared" si="197"/>
        <v>0</v>
      </c>
    </row>
    <row r="683" s="1" customFormat="1" customHeight="1" spans="6:42">
      <c r="F683" s="12">
        <v>35434</v>
      </c>
      <c r="G683" s="12">
        <v>0</v>
      </c>
      <c r="H683" s="13">
        <v>1.35</v>
      </c>
      <c r="I683" s="14">
        <v>1</v>
      </c>
      <c r="J683" s="15">
        <f t="shared" si="190"/>
        <v>0</v>
      </c>
      <c r="K683" s="12">
        <v>1</v>
      </c>
      <c r="L683" s="12">
        <v>320</v>
      </c>
      <c r="M683" s="12">
        <v>1.43</v>
      </c>
      <c r="N683" s="19">
        <f t="shared" si="191"/>
        <v>3.25758620689655</v>
      </c>
      <c r="O683" s="20">
        <v>0</v>
      </c>
      <c r="P683" s="12">
        <v>0.99</v>
      </c>
      <c r="Q683" s="12">
        <v>1.98</v>
      </c>
      <c r="R683" s="9">
        <f t="shared" si="192"/>
        <v>2.9602</v>
      </c>
      <c r="S683" s="10">
        <v>1.225</v>
      </c>
      <c r="T683" s="20">
        <v>1</v>
      </c>
      <c r="U683" s="22">
        <f t="shared" si="193"/>
        <v>0</v>
      </c>
      <c r="AA683" s="12">
        <v>40136</v>
      </c>
      <c r="AB683" s="12">
        <v>0</v>
      </c>
      <c r="AC683" s="13">
        <v>1.35</v>
      </c>
      <c r="AD683" s="14">
        <v>1</v>
      </c>
      <c r="AE683" s="15">
        <f t="shared" si="194"/>
        <v>0</v>
      </c>
      <c r="AF683" s="12">
        <v>1</v>
      </c>
      <c r="AG683" s="12">
        <v>360</v>
      </c>
      <c r="AH683" s="12">
        <v>1.43</v>
      </c>
      <c r="AI683" s="19">
        <f t="shared" si="195"/>
        <v>3.34525423728814</v>
      </c>
      <c r="AJ683" s="20">
        <v>0</v>
      </c>
      <c r="AK683" s="12">
        <v>0.99</v>
      </c>
      <c r="AL683" s="12">
        <v>1.98</v>
      </c>
      <c r="AM683" s="9">
        <f t="shared" si="196"/>
        <v>2.9602</v>
      </c>
      <c r="AN683" s="10">
        <v>1.225</v>
      </c>
      <c r="AO683" s="20">
        <v>1</v>
      </c>
      <c r="AP683" s="22">
        <f t="shared" si="197"/>
        <v>0</v>
      </c>
    </row>
    <row r="684" s="1" customFormat="1" customHeight="1" spans="6:42">
      <c r="F684" s="12">
        <v>35434</v>
      </c>
      <c r="G684" s="12">
        <v>0</v>
      </c>
      <c r="H684" s="13">
        <v>1.35</v>
      </c>
      <c r="I684" s="14">
        <v>1</v>
      </c>
      <c r="J684" s="15">
        <f t="shared" si="190"/>
        <v>0</v>
      </c>
      <c r="K684" s="12">
        <v>1</v>
      </c>
      <c r="L684" s="12">
        <v>320</v>
      </c>
      <c r="M684" s="12">
        <v>1.43</v>
      </c>
      <c r="N684" s="19">
        <f t="shared" si="191"/>
        <v>3.25758620689655</v>
      </c>
      <c r="O684" s="20">
        <v>0</v>
      </c>
      <c r="P684" s="12">
        <v>0.99</v>
      </c>
      <c r="Q684" s="12">
        <v>1.98</v>
      </c>
      <c r="R684" s="9">
        <f t="shared" si="192"/>
        <v>2.9602</v>
      </c>
      <c r="S684" s="10">
        <v>1.225</v>
      </c>
      <c r="T684" s="20">
        <v>1</v>
      </c>
      <c r="U684" s="22">
        <f t="shared" si="193"/>
        <v>0</v>
      </c>
      <c r="AA684" s="12">
        <v>40136</v>
      </c>
      <c r="AB684" s="12">
        <v>0</v>
      </c>
      <c r="AC684" s="13">
        <v>1.35</v>
      </c>
      <c r="AD684" s="14">
        <v>1</v>
      </c>
      <c r="AE684" s="15">
        <f t="shared" si="194"/>
        <v>0</v>
      </c>
      <c r="AF684" s="12">
        <v>1</v>
      </c>
      <c r="AG684" s="12">
        <v>360</v>
      </c>
      <c r="AH684" s="12">
        <v>1.43</v>
      </c>
      <c r="AI684" s="19">
        <f t="shared" si="195"/>
        <v>3.34525423728814</v>
      </c>
      <c r="AJ684" s="20">
        <v>0</v>
      </c>
      <c r="AK684" s="12">
        <v>0.99</v>
      </c>
      <c r="AL684" s="12">
        <v>1.98</v>
      </c>
      <c r="AM684" s="9">
        <f t="shared" si="196"/>
        <v>2.9602</v>
      </c>
      <c r="AN684" s="10">
        <v>1.225</v>
      </c>
      <c r="AO684" s="20">
        <v>1</v>
      </c>
      <c r="AP684" s="22">
        <f t="shared" si="197"/>
        <v>0</v>
      </c>
    </row>
    <row r="685" s="1" customFormat="1" customHeight="1" spans="6:42">
      <c r="F685" s="12">
        <v>35434</v>
      </c>
      <c r="G685" s="12">
        <v>0</v>
      </c>
      <c r="H685" s="13">
        <v>1.35</v>
      </c>
      <c r="I685" s="14">
        <v>1</v>
      </c>
      <c r="J685" s="15">
        <f t="shared" si="190"/>
        <v>0</v>
      </c>
      <c r="K685" s="12">
        <v>1</v>
      </c>
      <c r="L685" s="12">
        <v>320</v>
      </c>
      <c r="M685" s="12">
        <v>1.43</v>
      </c>
      <c r="N685" s="19">
        <f t="shared" si="191"/>
        <v>3.25758620689655</v>
      </c>
      <c r="O685" s="20">
        <v>0</v>
      </c>
      <c r="P685" s="12">
        <v>0.99</v>
      </c>
      <c r="Q685" s="12">
        <v>1.98</v>
      </c>
      <c r="R685" s="9">
        <f t="shared" si="192"/>
        <v>2.9602</v>
      </c>
      <c r="S685" s="10">
        <v>1.225</v>
      </c>
      <c r="T685" s="20">
        <v>1</v>
      </c>
      <c r="U685" s="22">
        <f t="shared" si="193"/>
        <v>0</v>
      </c>
      <c r="AA685" s="12">
        <v>40136</v>
      </c>
      <c r="AB685" s="12">
        <v>0</v>
      </c>
      <c r="AC685" s="13">
        <v>1.35</v>
      </c>
      <c r="AD685" s="14">
        <v>1</v>
      </c>
      <c r="AE685" s="15">
        <f t="shared" si="194"/>
        <v>0</v>
      </c>
      <c r="AF685" s="12">
        <v>1</v>
      </c>
      <c r="AG685" s="12">
        <v>360</v>
      </c>
      <c r="AH685" s="12">
        <v>1.43</v>
      </c>
      <c r="AI685" s="19">
        <f t="shared" si="195"/>
        <v>3.34525423728814</v>
      </c>
      <c r="AJ685" s="20">
        <v>0</v>
      </c>
      <c r="AK685" s="12">
        <v>0.99</v>
      </c>
      <c r="AL685" s="12">
        <v>1.98</v>
      </c>
      <c r="AM685" s="9">
        <f t="shared" si="196"/>
        <v>2.9602</v>
      </c>
      <c r="AN685" s="10">
        <v>1.225</v>
      </c>
      <c r="AO685" s="20">
        <v>1</v>
      </c>
      <c r="AP685" s="22">
        <f t="shared" si="197"/>
        <v>0</v>
      </c>
    </row>
    <row r="686" s="1" customFormat="1" customHeight="1" spans="6:42">
      <c r="F686" s="12">
        <v>35434</v>
      </c>
      <c r="G686" s="12">
        <v>0</v>
      </c>
      <c r="H686" s="13">
        <v>1.35</v>
      </c>
      <c r="I686" s="14">
        <v>1</v>
      </c>
      <c r="J686" s="15">
        <f t="shared" si="190"/>
        <v>0</v>
      </c>
      <c r="K686" s="12">
        <v>1</v>
      </c>
      <c r="L686" s="12">
        <v>320</v>
      </c>
      <c r="M686" s="12">
        <v>1.43</v>
      </c>
      <c r="N686" s="19">
        <f t="shared" si="191"/>
        <v>3.25758620689655</v>
      </c>
      <c r="O686" s="20">
        <v>0</v>
      </c>
      <c r="P686" s="12">
        <v>0.99</v>
      </c>
      <c r="Q686" s="12">
        <v>1.98</v>
      </c>
      <c r="R686" s="9">
        <f t="shared" si="192"/>
        <v>2.9602</v>
      </c>
      <c r="S686" s="10">
        <v>1.225</v>
      </c>
      <c r="T686" s="20">
        <v>1</v>
      </c>
      <c r="U686" s="22">
        <f t="shared" si="193"/>
        <v>0</v>
      </c>
      <c r="AA686" s="12">
        <v>40136</v>
      </c>
      <c r="AB686" s="12">
        <v>0</v>
      </c>
      <c r="AC686" s="13">
        <v>1.35</v>
      </c>
      <c r="AD686" s="14">
        <v>1</v>
      </c>
      <c r="AE686" s="15">
        <f t="shared" si="194"/>
        <v>0</v>
      </c>
      <c r="AF686" s="12">
        <v>1</v>
      </c>
      <c r="AG686" s="12">
        <v>360</v>
      </c>
      <c r="AH686" s="12">
        <v>1.43</v>
      </c>
      <c r="AI686" s="19">
        <f t="shared" si="195"/>
        <v>3.34525423728814</v>
      </c>
      <c r="AJ686" s="20">
        <v>0</v>
      </c>
      <c r="AK686" s="12">
        <v>0.99</v>
      </c>
      <c r="AL686" s="12">
        <v>1.98</v>
      </c>
      <c r="AM686" s="9">
        <f t="shared" si="196"/>
        <v>2.9602</v>
      </c>
      <c r="AN686" s="10">
        <v>1.225</v>
      </c>
      <c r="AO686" s="20">
        <v>1</v>
      </c>
      <c r="AP686" s="22">
        <f t="shared" si="197"/>
        <v>0</v>
      </c>
    </row>
    <row r="687" s="1" customFormat="1" customHeight="1" spans="6:42">
      <c r="F687" s="12">
        <v>35434</v>
      </c>
      <c r="G687" s="12">
        <v>0</v>
      </c>
      <c r="H687" s="13">
        <v>1.35</v>
      </c>
      <c r="I687" s="14">
        <v>1</v>
      </c>
      <c r="J687" s="15">
        <f t="shared" si="190"/>
        <v>0</v>
      </c>
      <c r="K687" s="12">
        <v>1</v>
      </c>
      <c r="L687" s="12">
        <v>320</v>
      </c>
      <c r="M687" s="12">
        <v>1.43</v>
      </c>
      <c r="N687" s="19">
        <f t="shared" si="191"/>
        <v>3.25758620689655</v>
      </c>
      <c r="O687" s="20">
        <v>0</v>
      </c>
      <c r="P687" s="12">
        <v>0.99</v>
      </c>
      <c r="Q687" s="12">
        <v>1.98</v>
      </c>
      <c r="R687" s="9">
        <f t="shared" si="192"/>
        <v>2.9602</v>
      </c>
      <c r="S687" s="10">
        <v>1.225</v>
      </c>
      <c r="T687" s="20">
        <v>1</v>
      </c>
      <c r="U687" s="22">
        <f t="shared" si="193"/>
        <v>0</v>
      </c>
      <c r="AA687" s="12">
        <v>40136</v>
      </c>
      <c r="AB687" s="12">
        <v>0</v>
      </c>
      <c r="AC687" s="13">
        <v>1.35</v>
      </c>
      <c r="AD687" s="14">
        <v>1</v>
      </c>
      <c r="AE687" s="15">
        <f t="shared" si="194"/>
        <v>0</v>
      </c>
      <c r="AF687" s="12">
        <v>1</v>
      </c>
      <c r="AG687" s="12">
        <v>360</v>
      </c>
      <c r="AH687" s="12">
        <v>1.43</v>
      </c>
      <c r="AI687" s="19">
        <f t="shared" si="195"/>
        <v>3.34525423728814</v>
      </c>
      <c r="AJ687" s="20">
        <v>0</v>
      </c>
      <c r="AK687" s="12">
        <v>0.99</v>
      </c>
      <c r="AL687" s="12">
        <v>1.98</v>
      </c>
      <c r="AM687" s="9">
        <f t="shared" si="196"/>
        <v>2.9602</v>
      </c>
      <c r="AN687" s="10">
        <v>1.225</v>
      </c>
      <c r="AO687" s="20">
        <v>1</v>
      </c>
      <c r="AP687" s="22">
        <f t="shared" si="197"/>
        <v>0</v>
      </c>
    </row>
    <row r="688" s="1" customFormat="1" customHeight="1" spans="6:42">
      <c r="F688" s="12">
        <v>35434</v>
      </c>
      <c r="G688" s="12">
        <v>0</v>
      </c>
      <c r="H688" s="13">
        <v>1.35</v>
      </c>
      <c r="I688" s="14">
        <v>1</v>
      </c>
      <c r="J688" s="15">
        <f t="shared" si="190"/>
        <v>0</v>
      </c>
      <c r="K688" s="12">
        <v>1</v>
      </c>
      <c r="L688" s="12">
        <v>320</v>
      </c>
      <c r="M688" s="12">
        <v>1.43</v>
      </c>
      <c r="N688" s="19">
        <f t="shared" si="191"/>
        <v>3.25758620689655</v>
      </c>
      <c r="O688" s="20">
        <v>0</v>
      </c>
      <c r="P688" s="12">
        <v>0.99</v>
      </c>
      <c r="Q688" s="12">
        <v>1.98</v>
      </c>
      <c r="R688" s="9">
        <f t="shared" si="192"/>
        <v>2.9602</v>
      </c>
      <c r="S688" s="10">
        <v>1.225</v>
      </c>
      <c r="T688" s="20">
        <v>1</v>
      </c>
      <c r="U688" s="22">
        <f t="shared" si="193"/>
        <v>0</v>
      </c>
      <c r="AA688" s="12">
        <v>40136</v>
      </c>
      <c r="AB688" s="12">
        <v>0</v>
      </c>
      <c r="AC688" s="13">
        <v>1.35</v>
      </c>
      <c r="AD688" s="14">
        <v>1</v>
      </c>
      <c r="AE688" s="15">
        <f t="shared" si="194"/>
        <v>0</v>
      </c>
      <c r="AF688" s="12">
        <v>1</v>
      </c>
      <c r="AG688" s="12">
        <v>360</v>
      </c>
      <c r="AH688" s="12">
        <v>1.43</v>
      </c>
      <c r="AI688" s="19">
        <f t="shared" si="195"/>
        <v>3.34525423728814</v>
      </c>
      <c r="AJ688" s="20">
        <v>0</v>
      </c>
      <c r="AK688" s="12">
        <v>0.99</v>
      </c>
      <c r="AL688" s="12">
        <v>1.98</v>
      </c>
      <c r="AM688" s="9">
        <f t="shared" si="196"/>
        <v>2.9602</v>
      </c>
      <c r="AN688" s="10">
        <v>1.225</v>
      </c>
      <c r="AO688" s="20">
        <v>1</v>
      </c>
      <c r="AP688" s="22">
        <f t="shared" si="197"/>
        <v>0</v>
      </c>
    </row>
    <row r="689" s="1" customFormat="1" customHeight="1" spans="6:42">
      <c r="F689" s="28" t="s">
        <v>28</v>
      </c>
      <c r="G689" s="29"/>
      <c r="H689" s="29"/>
      <c r="I689" s="29"/>
      <c r="J689" s="29"/>
      <c r="K689" s="29"/>
      <c r="L689" s="29"/>
      <c r="M689" s="29"/>
      <c r="N689" s="30">
        <f>SUM(U664:U688)</f>
        <v>537327.269640169</v>
      </c>
      <c r="O689" s="30"/>
      <c r="P689" s="30"/>
      <c r="Q689" s="30"/>
      <c r="R689" s="30"/>
      <c r="S689" s="30"/>
      <c r="T689" s="30"/>
      <c r="U689" s="30"/>
      <c r="AA689" s="28" t="s">
        <v>28</v>
      </c>
      <c r="AB689" s="29"/>
      <c r="AC689" s="29"/>
      <c r="AD689" s="29"/>
      <c r="AE689" s="29"/>
      <c r="AF689" s="29"/>
      <c r="AG689" s="29"/>
      <c r="AH689" s="29"/>
      <c r="AI689" s="30">
        <f>SUM(AP664:AP688)</f>
        <v>572320.746456834</v>
      </c>
      <c r="AJ689" s="30"/>
      <c r="AK689" s="30"/>
      <c r="AL689" s="30"/>
      <c r="AM689" s="30"/>
      <c r="AN689" s="30"/>
      <c r="AO689" s="30"/>
      <c r="AP689" s="30"/>
    </row>
    <row r="690" s="1" customFormat="1" customHeight="1" spans="6:42">
      <c r="F690" s="29"/>
      <c r="G690" s="29"/>
      <c r="H690" s="29"/>
      <c r="I690" s="29"/>
      <c r="J690" s="29"/>
      <c r="K690" s="29"/>
      <c r="L690" s="29"/>
      <c r="M690" s="29"/>
      <c r="N690" s="30"/>
      <c r="O690" s="30"/>
      <c r="P690" s="30"/>
      <c r="Q690" s="30"/>
      <c r="R690" s="30"/>
      <c r="S690" s="30"/>
      <c r="T690" s="30"/>
      <c r="U690" s="30"/>
      <c r="AA690" s="29"/>
      <c r="AB690" s="29"/>
      <c r="AC690" s="29"/>
      <c r="AD690" s="29"/>
      <c r="AE690" s="29"/>
      <c r="AF690" s="29"/>
      <c r="AG690" s="29"/>
      <c r="AH690" s="29"/>
      <c r="AI690" s="30"/>
      <c r="AJ690" s="30"/>
      <c r="AK690" s="30"/>
      <c r="AL690" s="30"/>
      <c r="AM690" s="30"/>
      <c r="AN690" s="30"/>
      <c r="AO690" s="30"/>
      <c r="AP690" s="30"/>
    </row>
    <row r="691" s="1" customFormat="1" customHeight="1" spans="6:42"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</row>
    <row r="692" s="1" customFormat="1" customHeight="1" spans="6:42">
      <c r="F692" s="15" t="s">
        <v>3</v>
      </c>
      <c r="G692" s="15"/>
      <c r="H692" s="15"/>
      <c r="I692" s="15"/>
      <c r="J692" s="15"/>
      <c r="K692" s="9" t="s">
        <v>30</v>
      </c>
      <c r="L692" s="9"/>
      <c r="M692" s="9"/>
      <c r="N692" s="9"/>
      <c r="O692" s="10" t="s">
        <v>31</v>
      </c>
      <c r="P692" s="10"/>
      <c r="Q692" s="31" t="s">
        <v>9</v>
      </c>
      <c r="R692"/>
      <c r="S692"/>
      <c r="T692"/>
      <c r="U692"/>
      <c r="AA692" s="15" t="s">
        <v>3</v>
      </c>
      <c r="AB692" s="15"/>
      <c r="AC692" s="15"/>
      <c r="AD692" s="15"/>
      <c r="AE692" s="15"/>
      <c r="AF692" s="9" t="s">
        <v>30</v>
      </c>
      <c r="AG692" s="9"/>
      <c r="AH692" s="9"/>
      <c r="AI692" s="9"/>
      <c r="AJ692" s="10" t="s">
        <v>31</v>
      </c>
      <c r="AK692" s="10"/>
      <c r="AL692" s="31" t="s">
        <v>9</v>
      </c>
      <c r="AM692"/>
      <c r="AN692"/>
      <c r="AO692"/>
      <c r="AP692"/>
    </row>
    <row r="693" s="1" customFormat="1" customHeight="1" spans="6:42">
      <c r="F693" s="12" t="s">
        <v>32</v>
      </c>
      <c r="G693" s="12" t="s">
        <v>15</v>
      </c>
      <c r="H693" s="32" t="s">
        <v>33</v>
      </c>
      <c r="I693" s="33" t="s">
        <v>34</v>
      </c>
      <c r="J693" s="15" t="s">
        <v>3</v>
      </c>
      <c r="K693" s="12" t="s">
        <v>35</v>
      </c>
      <c r="L693" s="12" t="s">
        <v>22</v>
      </c>
      <c r="M693" s="12" t="s">
        <v>23</v>
      </c>
      <c r="N693" s="9" t="s">
        <v>36</v>
      </c>
      <c r="O693" s="12" t="s">
        <v>25</v>
      </c>
      <c r="P693" s="12" t="s">
        <v>37</v>
      </c>
      <c r="Q693" s="31"/>
      <c r="R693"/>
      <c r="S693"/>
      <c r="T693"/>
      <c r="U693"/>
      <c r="AA693" s="12" t="s">
        <v>32</v>
      </c>
      <c r="AB693" s="12" t="s">
        <v>15</v>
      </c>
      <c r="AC693" s="32" t="s">
        <v>33</v>
      </c>
      <c r="AD693" s="33" t="s">
        <v>34</v>
      </c>
      <c r="AE693" s="15" t="s">
        <v>3</v>
      </c>
      <c r="AF693" s="12" t="s">
        <v>35</v>
      </c>
      <c r="AG693" s="12" t="s">
        <v>22</v>
      </c>
      <c r="AH693" s="12" t="s">
        <v>23</v>
      </c>
      <c r="AI693" s="9" t="s">
        <v>36</v>
      </c>
      <c r="AJ693" s="12" t="s">
        <v>25</v>
      </c>
      <c r="AK693" s="12" t="s">
        <v>37</v>
      </c>
      <c r="AL693" s="31"/>
      <c r="AM693"/>
      <c r="AN693"/>
      <c r="AO693"/>
      <c r="AP693"/>
    </row>
    <row r="694" s="1" customFormat="1" customHeight="1" spans="6:42">
      <c r="F694" s="12">
        <v>1197</v>
      </c>
      <c r="G694" s="12">
        <v>1354</v>
      </c>
      <c r="H694" s="32">
        <v>0.444</v>
      </c>
      <c r="I694" s="33">
        <v>0.887</v>
      </c>
      <c r="J694" s="34">
        <f t="shared" ref="J694:J707" si="198">F694*H694+G694*I694</f>
        <v>1732.466</v>
      </c>
      <c r="K694" s="12">
        <v>1</v>
      </c>
      <c r="L694" s="12">
        <v>0.89</v>
      </c>
      <c r="M694" s="12">
        <v>3.21</v>
      </c>
      <c r="N694" s="35">
        <f t="shared" ref="N694:N707" si="199">1+L694*M694</f>
        <v>3.8569</v>
      </c>
      <c r="O694" s="12">
        <v>1.225</v>
      </c>
      <c r="P694" s="12">
        <v>0.5</v>
      </c>
      <c r="Q694" s="36">
        <f t="shared" ref="Q694:Q707" si="200">J694*K694*N694*O694*P694</f>
        <v>4092.6932206825</v>
      </c>
      <c r="R694"/>
      <c r="S694"/>
      <c r="T694"/>
      <c r="U694"/>
      <c r="AA694" s="12">
        <v>1197</v>
      </c>
      <c r="AB694" s="12">
        <v>1354</v>
      </c>
      <c r="AC694" s="32">
        <v>0.444</v>
      </c>
      <c r="AD694" s="33">
        <v>0.887</v>
      </c>
      <c r="AE694" s="34">
        <f t="shared" ref="AE694:AE707" si="201">AA694*AC694+AB694*AD694</f>
        <v>1732.466</v>
      </c>
      <c r="AF694" s="12">
        <v>1</v>
      </c>
      <c r="AG694" s="12">
        <v>0.89</v>
      </c>
      <c r="AH694" s="12">
        <v>3.21</v>
      </c>
      <c r="AI694" s="35">
        <f t="shared" ref="AI694:AI707" si="202">1+AG694*AH694</f>
        <v>3.8569</v>
      </c>
      <c r="AJ694" s="12">
        <v>1.225</v>
      </c>
      <c r="AK694" s="12">
        <v>0.5</v>
      </c>
      <c r="AL694" s="36">
        <f t="shared" ref="AL694:AL707" si="203">AE694*AF694*AI694*AJ694*AK694</f>
        <v>4092.6932206825</v>
      </c>
      <c r="AM694"/>
      <c r="AN694"/>
      <c r="AO694"/>
      <c r="AP694"/>
    </row>
    <row r="695" s="1" customFormat="1" customHeight="1" spans="6:42">
      <c r="F695" s="12">
        <v>1197</v>
      </c>
      <c r="G695" s="12">
        <v>1354</v>
      </c>
      <c r="H695" s="32">
        <v>0.577</v>
      </c>
      <c r="I695" s="33">
        <v>1.153</v>
      </c>
      <c r="J695" s="34">
        <f t="shared" si="198"/>
        <v>2251.831</v>
      </c>
      <c r="K695" s="12">
        <v>1</v>
      </c>
      <c r="L695" s="12">
        <v>0.89</v>
      </c>
      <c r="M695" s="12">
        <v>3.21</v>
      </c>
      <c r="N695" s="35">
        <f t="shared" si="199"/>
        <v>3.8569</v>
      </c>
      <c r="O695" s="12">
        <v>1.225</v>
      </c>
      <c r="P695" s="12">
        <v>0.5</v>
      </c>
      <c r="Q695" s="36">
        <f t="shared" si="200"/>
        <v>5319.61577763875</v>
      </c>
      <c r="R695"/>
      <c r="S695"/>
      <c r="T695"/>
      <c r="U695"/>
      <c r="AA695" s="12">
        <v>1197</v>
      </c>
      <c r="AB695" s="12">
        <v>1354</v>
      </c>
      <c r="AC695" s="32">
        <v>0.577</v>
      </c>
      <c r="AD695" s="33">
        <v>1.153</v>
      </c>
      <c r="AE695" s="34">
        <f t="shared" si="201"/>
        <v>2251.831</v>
      </c>
      <c r="AF695" s="12">
        <v>1</v>
      </c>
      <c r="AG695" s="12">
        <v>0.89</v>
      </c>
      <c r="AH695" s="12">
        <v>3.21</v>
      </c>
      <c r="AI695" s="35">
        <f t="shared" si="202"/>
        <v>3.8569</v>
      </c>
      <c r="AJ695" s="12">
        <v>1.225</v>
      </c>
      <c r="AK695" s="12">
        <v>0.5</v>
      </c>
      <c r="AL695" s="36">
        <f t="shared" si="203"/>
        <v>5319.61577763875</v>
      </c>
      <c r="AM695"/>
      <c r="AN695"/>
      <c r="AO695"/>
      <c r="AP695"/>
    </row>
    <row r="696" s="1" customFormat="1" customHeight="1" spans="6:42">
      <c r="F696" s="12">
        <v>1197</v>
      </c>
      <c r="G696" s="12">
        <v>1354</v>
      </c>
      <c r="H696" s="32">
        <v>0.444</v>
      </c>
      <c r="I696" s="33">
        <v>0.887</v>
      </c>
      <c r="J696" s="34">
        <f t="shared" si="198"/>
        <v>1732.466</v>
      </c>
      <c r="K696" s="12">
        <v>1</v>
      </c>
      <c r="L696" s="12">
        <v>0.89</v>
      </c>
      <c r="M696" s="12">
        <v>3.21</v>
      </c>
      <c r="N696" s="35">
        <f t="shared" si="199"/>
        <v>3.8569</v>
      </c>
      <c r="O696" s="12">
        <v>1.225</v>
      </c>
      <c r="P696" s="12">
        <v>0.5</v>
      </c>
      <c r="Q696" s="36">
        <f t="shared" si="200"/>
        <v>4092.6932206825</v>
      </c>
      <c r="R696"/>
      <c r="S696"/>
      <c r="T696"/>
      <c r="U696"/>
      <c r="AA696" s="12">
        <v>1197</v>
      </c>
      <c r="AB696" s="12">
        <v>1354</v>
      </c>
      <c r="AC696" s="32">
        <v>0.444</v>
      </c>
      <c r="AD696" s="33">
        <v>0.887</v>
      </c>
      <c r="AE696" s="34">
        <f t="shared" si="201"/>
        <v>1732.466</v>
      </c>
      <c r="AF696" s="12">
        <v>1</v>
      </c>
      <c r="AG696" s="12">
        <v>0.89</v>
      </c>
      <c r="AH696" s="12">
        <v>3.21</v>
      </c>
      <c r="AI696" s="35">
        <f t="shared" si="202"/>
        <v>3.8569</v>
      </c>
      <c r="AJ696" s="12">
        <v>1.225</v>
      </c>
      <c r="AK696" s="12">
        <v>0.5</v>
      </c>
      <c r="AL696" s="36">
        <f t="shared" si="203"/>
        <v>4092.6932206825</v>
      </c>
      <c r="AM696"/>
      <c r="AN696"/>
      <c r="AO696"/>
      <c r="AP696"/>
    </row>
    <row r="697" s="1" customFormat="1" customHeight="1" spans="6:42">
      <c r="F697" s="12">
        <v>1197</v>
      </c>
      <c r="G697" s="12">
        <v>1354</v>
      </c>
      <c r="H697" s="32">
        <v>0.577</v>
      </c>
      <c r="I697" s="33">
        <v>1.153</v>
      </c>
      <c r="J697" s="34">
        <f t="shared" si="198"/>
        <v>2251.831</v>
      </c>
      <c r="K697" s="12">
        <v>1</v>
      </c>
      <c r="L697" s="12">
        <v>0.89</v>
      </c>
      <c r="M697" s="12">
        <v>3.21</v>
      </c>
      <c r="N697" s="35">
        <f t="shared" si="199"/>
        <v>3.8569</v>
      </c>
      <c r="O697" s="12">
        <v>1.225</v>
      </c>
      <c r="P697" s="12">
        <v>0.5</v>
      </c>
      <c r="Q697" s="36">
        <f t="shared" si="200"/>
        <v>5319.61577763875</v>
      </c>
      <c r="R697"/>
      <c r="S697"/>
      <c r="T697"/>
      <c r="U697"/>
      <c r="AA697" s="12">
        <v>1197</v>
      </c>
      <c r="AB697" s="12">
        <v>1354</v>
      </c>
      <c r="AC697" s="32">
        <v>0.577</v>
      </c>
      <c r="AD697" s="33">
        <v>1.153</v>
      </c>
      <c r="AE697" s="34">
        <f t="shared" si="201"/>
        <v>2251.831</v>
      </c>
      <c r="AF697" s="12">
        <v>1</v>
      </c>
      <c r="AG697" s="12">
        <v>0.89</v>
      </c>
      <c r="AH697" s="12">
        <v>3.21</v>
      </c>
      <c r="AI697" s="35">
        <f t="shared" si="202"/>
        <v>3.8569</v>
      </c>
      <c r="AJ697" s="12">
        <v>1.225</v>
      </c>
      <c r="AK697" s="12">
        <v>0.5</v>
      </c>
      <c r="AL697" s="36">
        <f t="shared" si="203"/>
        <v>5319.61577763875</v>
      </c>
      <c r="AM697"/>
      <c r="AN697"/>
      <c r="AO697"/>
      <c r="AP697"/>
    </row>
    <row r="698" s="1" customFormat="1" customHeight="1" spans="6:42">
      <c r="F698" s="12">
        <v>1197</v>
      </c>
      <c r="G698" s="12">
        <v>1354</v>
      </c>
      <c r="H698" s="32">
        <v>0.444</v>
      </c>
      <c r="I698" s="33">
        <v>0.887</v>
      </c>
      <c r="J698" s="34">
        <f t="shared" si="198"/>
        <v>1732.466</v>
      </c>
      <c r="K698" s="12">
        <v>1</v>
      </c>
      <c r="L698" s="12">
        <v>0.89</v>
      </c>
      <c r="M698" s="12">
        <v>3.21</v>
      </c>
      <c r="N698" s="35">
        <f t="shared" si="199"/>
        <v>3.8569</v>
      </c>
      <c r="O698" s="12">
        <v>1.225</v>
      </c>
      <c r="P698" s="12">
        <v>0.5</v>
      </c>
      <c r="Q698" s="36">
        <f t="shared" si="200"/>
        <v>4092.6932206825</v>
      </c>
      <c r="R698"/>
      <c r="S698"/>
      <c r="T698"/>
      <c r="U698"/>
      <c r="AA698" s="12">
        <v>1197</v>
      </c>
      <c r="AB698" s="12">
        <v>1354</v>
      </c>
      <c r="AC698" s="32">
        <v>0.444</v>
      </c>
      <c r="AD698" s="33">
        <v>0.887</v>
      </c>
      <c r="AE698" s="34">
        <f t="shared" si="201"/>
        <v>1732.466</v>
      </c>
      <c r="AF698" s="12">
        <v>1</v>
      </c>
      <c r="AG698" s="12">
        <v>0.89</v>
      </c>
      <c r="AH698" s="12">
        <v>3.21</v>
      </c>
      <c r="AI698" s="35">
        <f t="shared" si="202"/>
        <v>3.8569</v>
      </c>
      <c r="AJ698" s="12">
        <v>1.225</v>
      </c>
      <c r="AK698" s="12">
        <v>0.5</v>
      </c>
      <c r="AL698" s="36">
        <f t="shared" si="203"/>
        <v>4092.6932206825</v>
      </c>
      <c r="AM698"/>
      <c r="AN698"/>
      <c r="AO698"/>
      <c r="AP698"/>
    </row>
    <row r="699" s="1" customFormat="1" customHeight="1" spans="6:42">
      <c r="F699" s="12">
        <v>1197</v>
      </c>
      <c r="G699" s="12">
        <v>1354</v>
      </c>
      <c r="H699" s="32">
        <v>0.577</v>
      </c>
      <c r="I699" s="33">
        <v>1.153</v>
      </c>
      <c r="J699" s="34">
        <f t="shared" si="198"/>
        <v>2251.831</v>
      </c>
      <c r="K699" s="12">
        <v>1</v>
      </c>
      <c r="L699" s="12">
        <v>0.89</v>
      </c>
      <c r="M699" s="12">
        <v>3.21</v>
      </c>
      <c r="N699" s="35">
        <f t="shared" si="199"/>
        <v>3.8569</v>
      </c>
      <c r="O699" s="12">
        <v>1.225</v>
      </c>
      <c r="P699" s="12">
        <v>0.5</v>
      </c>
      <c r="Q699" s="36">
        <f t="shared" si="200"/>
        <v>5319.61577763875</v>
      </c>
      <c r="R699"/>
      <c r="S699"/>
      <c r="T699"/>
      <c r="U699"/>
      <c r="AA699" s="12">
        <v>1197</v>
      </c>
      <c r="AB699" s="12">
        <v>1354</v>
      </c>
      <c r="AC699" s="32">
        <v>0.577</v>
      </c>
      <c r="AD699" s="33">
        <v>1.153</v>
      </c>
      <c r="AE699" s="34">
        <f t="shared" si="201"/>
        <v>2251.831</v>
      </c>
      <c r="AF699" s="12">
        <v>1</v>
      </c>
      <c r="AG699" s="12">
        <v>0.89</v>
      </c>
      <c r="AH699" s="12">
        <v>3.21</v>
      </c>
      <c r="AI699" s="35">
        <f t="shared" si="202"/>
        <v>3.8569</v>
      </c>
      <c r="AJ699" s="12">
        <v>1.225</v>
      </c>
      <c r="AK699" s="12">
        <v>0.5</v>
      </c>
      <c r="AL699" s="36">
        <f t="shared" si="203"/>
        <v>5319.61577763875</v>
      </c>
      <c r="AM699"/>
      <c r="AN699"/>
      <c r="AO699"/>
      <c r="AP699"/>
    </row>
    <row r="700" s="1" customFormat="1" customHeight="1" spans="6:42">
      <c r="F700" s="12">
        <v>1197</v>
      </c>
      <c r="G700" s="12">
        <v>1354</v>
      </c>
      <c r="H700" s="32">
        <v>0.444</v>
      </c>
      <c r="I700" s="33">
        <v>0.887</v>
      </c>
      <c r="J700" s="34">
        <f t="shared" si="198"/>
        <v>1732.466</v>
      </c>
      <c r="K700" s="12">
        <v>1</v>
      </c>
      <c r="L700" s="12">
        <v>0.89</v>
      </c>
      <c r="M700" s="12">
        <v>3.21</v>
      </c>
      <c r="N700" s="35">
        <f t="shared" si="199"/>
        <v>3.8569</v>
      </c>
      <c r="O700" s="12">
        <v>1.225</v>
      </c>
      <c r="P700" s="12">
        <v>0.5</v>
      </c>
      <c r="Q700" s="36">
        <f t="shared" si="200"/>
        <v>4092.6932206825</v>
      </c>
      <c r="R700"/>
      <c r="S700"/>
      <c r="T700"/>
      <c r="U700"/>
      <c r="AA700" s="12">
        <v>1197</v>
      </c>
      <c r="AB700" s="12">
        <v>1354</v>
      </c>
      <c r="AC700" s="32">
        <v>0.444</v>
      </c>
      <c r="AD700" s="33">
        <v>0.887</v>
      </c>
      <c r="AE700" s="34">
        <f t="shared" si="201"/>
        <v>1732.466</v>
      </c>
      <c r="AF700" s="12">
        <v>1</v>
      </c>
      <c r="AG700" s="12">
        <v>0.89</v>
      </c>
      <c r="AH700" s="12">
        <v>3.21</v>
      </c>
      <c r="AI700" s="35">
        <f t="shared" si="202"/>
        <v>3.8569</v>
      </c>
      <c r="AJ700" s="12">
        <v>1.225</v>
      </c>
      <c r="AK700" s="12">
        <v>0.5</v>
      </c>
      <c r="AL700" s="36">
        <f t="shared" si="203"/>
        <v>4092.6932206825</v>
      </c>
      <c r="AM700"/>
      <c r="AN700"/>
      <c r="AO700"/>
      <c r="AP700"/>
    </row>
    <row r="701" s="1" customFormat="1" customHeight="1" spans="6:42">
      <c r="F701" s="12">
        <v>1197</v>
      </c>
      <c r="G701" s="12">
        <v>1354</v>
      </c>
      <c r="H701" s="32">
        <v>0.577</v>
      </c>
      <c r="I701" s="33">
        <v>1.153</v>
      </c>
      <c r="J701" s="34">
        <f t="shared" si="198"/>
        <v>2251.831</v>
      </c>
      <c r="K701" s="12">
        <v>1</v>
      </c>
      <c r="L701" s="12">
        <v>0.89</v>
      </c>
      <c r="M701" s="12">
        <v>3.21</v>
      </c>
      <c r="N701" s="35">
        <f t="shared" si="199"/>
        <v>3.8569</v>
      </c>
      <c r="O701" s="12">
        <v>1.225</v>
      </c>
      <c r="P701" s="12">
        <v>0.5</v>
      </c>
      <c r="Q701" s="36">
        <f t="shared" si="200"/>
        <v>5319.61577763875</v>
      </c>
      <c r="R701"/>
      <c r="S701"/>
      <c r="T701"/>
      <c r="U701"/>
      <c r="AA701" s="12">
        <v>1197</v>
      </c>
      <c r="AB701" s="12">
        <v>1354</v>
      </c>
      <c r="AC701" s="32">
        <v>0.577</v>
      </c>
      <c r="AD701" s="33">
        <v>1.153</v>
      </c>
      <c r="AE701" s="34">
        <f t="shared" si="201"/>
        <v>2251.831</v>
      </c>
      <c r="AF701" s="12">
        <v>1</v>
      </c>
      <c r="AG701" s="12">
        <v>0.89</v>
      </c>
      <c r="AH701" s="12">
        <v>3.21</v>
      </c>
      <c r="AI701" s="35">
        <f t="shared" si="202"/>
        <v>3.8569</v>
      </c>
      <c r="AJ701" s="12">
        <v>1.225</v>
      </c>
      <c r="AK701" s="12">
        <v>0.5</v>
      </c>
      <c r="AL701" s="36">
        <f t="shared" si="203"/>
        <v>5319.61577763875</v>
      </c>
      <c r="AM701"/>
      <c r="AN701"/>
      <c r="AO701"/>
      <c r="AP701"/>
    </row>
    <row r="702" s="1" customFormat="1" customHeight="1" spans="6:42">
      <c r="F702" s="12">
        <v>1197</v>
      </c>
      <c r="G702" s="12">
        <v>1354</v>
      </c>
      <c r="H702" s="32">
        <v>0.444</v>
      </c>
      <c r="I702" s="33">
        <v>0.887</v>
      </c>
      <c r="J702" s="34">
        <f t="shared" si="198"/>
        <v>1732.466</v>
      </c>
      <c r="K702" s="12">
        <v>1</v>
      </c>
      <c r="L702" s="12">
        <v>0.89</v>
      </c>
      <c r="M702" s="12">
        <v>3.21</v>
      </c>
      <c r="N702" s="35">
        <f t="shared" si="199"/>
        <v>3.8569</v>
      </c>
      <c r="O702" s="12">
        <v>1.225</v>
      </c>
      <c r="P702" s="12">
        <v>0.5</v>
      </c>
      <c r="Q702" s="36">
        <f t="shared" si="200"/>
        <v>4092.6932206825</v>
      </c>
      <c r="R702"/>
      <c r="S702"/>
      <c r="T702"/>
      <c r="U702"/>
      <c r="AA702" s="12">
        <v>1197</v>
      </c>
      <c r="AB702" s="12">
        <v>1354</v>
      </c>
      <c r="AC702" s="32">
        <v>0.444</v>
      </c>
      <c r="AD702" s="33">
        <v>0.887</v>
      </c>
      <c r="AE702" s="34">
        <f t="shared" si="201"/>
        <v>1732.466</v>
      </c>
      <c r="AF702" s="12">
        <v>1</v>
      </c>
      <c r="AG702" s="12">
        <v>0.89</v>
      </c>
      <c r="AH702" s="12">
        <v>3.21</v>
      </c>
      <c r="AI702" s="35">
        <f t="shared" si="202"/>
        <v>3.8569</v>
      </c>
      <c r="AJ702" s="12">
        <v>1.225</v>
      </c>
      <c r="AK702" s="12">
        <v>0.5</v>
      </c>
      <c r="AL702" s="36">
        <f t="shared" si="203"/>
        <v>4092.6932206825</v>
      </c>
      <c r="AM702"/>
      <c r="AN702"/>
      <c r="AO702"/>
      <c r="AP702"/>
    </row>
    <row r="703" s="1" customFormat="1" customHeight="1" spans="6:42">
      <c r="F703" s="12">
        <v>1197</v>
      </c>
      <c r="G703" s="12">
        <v>1354</v>
      </c>
      <c r="H703" s="32">
        <v>0.577</v>
      </c>
      <c r="I703" s="33">
        <v>1.153</v>
      </c>
      <c r="J703" s="34">
        <f t="shared" si="198"/>
        <v>2251.831</v>
      </c>
      <c r="K703" s="12">
        <v>1</v>
      </c>
      <c r="L703" s="12">
        <v>0.89</v>
      </c>
      <c r="M703" s="12">
        <v>3.21</v>
      </c>
      <c r="N703" s="35">
        <f t="shared" si="199"/>
        <v>3.8569</v>
      </c>
      <c r="O703" s="12">
        <v>1.225</v>
      </c>
      <c r="P703" s="12">
        <v>0.5</v>
      </c>
      <c r="Q703" s="36">
        <f t="shared" si="200"/>
        <v>5319.61577763875</v>
      </c>
      <c r="R703"/>
      <c r="S703"/>
      <c r="T703"/>
      <c r="U703"/>
      <c r="AA703" s="12">
        <v>1197</v>
      </c>
      <c r="AB703" s="12">
        <v>1354</v>
      </c>
      <c r="AC703" s="32">
        <v>0.577</v>
      </c>
      <c r="AD703" s="33">
        <v>1.153</v>
      </c>
      <c r="AE703" s="34">
        <f t="shared" si="201"/>
        <v>2251.831</v>
      </c>
      <c r="AF703" s="12">
        <v>1</v>
      </c>
      <c r="AG703" s="12">
        <v>0.89</v>
      </c>
      <c r="AH703" s="12">
        <v>3.21</v>
      </c>
      <c r="AI703" s="35">
        <f t="shared" si="202"/>
        <v>3.8569</v>
      </c>
      <c r="AJ703" s="12">
        <v>1.225</v>
      </c>
      <c r="AK703" s="12">
        <v>0.5</v>
      </c>
      <c r="AL703" s="36">
        <f t="shared" si="203"/>
        <v>5319.61577763875</v>
      </c>
      <c r="AM703"/>
      <c r="AN703"/>
      <c r="AO703"/>
      <c r="AP703"/>
    </row>
    <row r="704" s="1" customFormat="1" customHeight="1" spans="6:42">
      <c r="F704" s="12">
        <v>1197</v>
      </c>
      <c r="G704" s="12">
        <v>1354</v>
      </c>
      <c r="H704" s="32">
        <v>0.444</v>
      </c>
      <c r="I704" s="33">
        <v>0.887</v>
      </c>
      <c r="J704" s="34">
        <f t="shared" si="198"/>
        <v>1732.466</v>
      </c>
      <c r="K704" s="12">
        <v>1</v>
      </c>
      <c r="L704" s="12">
        <v>0.89</v>
      </c>
      <c r="M704" s="12">
        <v>3.21</v>
      </c>
      <c r="N704" s="35">
        <f t="shared" si="199"/>
        <v>3.8569</v>
      </c>
      <c r="O704" s="12">
        <v>1.225</v>
      </c>
      <c r="P704" s="12">
        <v>0.5</v>
      </c>
      <c r="Q704" s="36">
        <f t="shared" si="200"/>
        <v>4092.6932206825</v>
      </c>
      <c r="R704"/>
      <c r="S704"/>
      <c r="T704"/>
      <c r="U704"/>
      <c r="AA704" s="12">
        <v>1197</v>
      </c>
      <c r="AB704" s="12">
        <v>1354</v>
      </c>
      <c r="AC704" s="32">
        <v>0.444</v>
      </c>
      <c r="AD704" s="33">
        <v>0.887</v>
      </c>
      <c r="AE704" s="34">
        <f t="shared" si="201"/>
        <v>1732.466</v>
      </c>
      <c r="AF704" s="12">
        <v>1</v>
      </c>
      <c r="AG704" s="12">
        <v>0.89</v>
      </c>
      <c r="AH704" s="12">
        <v>3.21</v>
      </c>
      <c r="AI704" s="35">
        <f t="shared" si="202"/>
        <v>3.8569</v>
      </c>
      <c r="AJ704" s="12">
        <v>1.225</v>
      </c>
      <c r="AK704" s="12">
        <v>0.5</v>
      </c>
      <c r="AL704" s="36">
        <f t="shared" si="203"/>
        <v>4092.6932206825</v>
      </c>
      <c r="AM704"/>
      <c r="AN704"/>
      <c r="AO704"/>
      <c r="AP704"/>
    </row>
    <row r="705" s="1" customFormat="1" customHeight="1" spans="6:42">
      <c r="F705" s="12">
        <v>1197</v>
      </c>
      <c r="G705" s="12">
        <v>1354</v>
      </c>
      <c r="H705" s="32">
        <v>0.577</v>
      </c>
      <c r="I705" s="33">
        <v>1.153</v>
      </c>
      <c r="J705" s="34">
        <f t="shared" si="198"/>
        <v>2251.831</v>
      </c>
      <c r="K705" s="12">
        <v>1</v>
      </c>
      <c r="L705" s="12">
        <v>0.89</v>
      </c>
      <c r="M705" s="12">
        <v>3.21</v>
      </c>
      <c r="N705" s="35">
        <f t="shared" si="199"/>
        <v>3.8569</v>
      </c>
      <c r="O705" s="12">
        <v>1.225</v>
      </c>
      <c r="P705" s="12">
        <v>0.5</v>
      </c>
      <c r="Q705" s="36">
        <f t="shared" si="200"/>
        <v>5319.61577763875</v>
      </c>
      <c r="R705"/>
      <c r="S705"/>
      <c r="T705"/>
      <c r="U705"/>
      <c r="AA705" s="12">
        <v>1197</v>
      </c>
      <c r="AB705" s="12">
        <v>1354</v>
      </c>
      <c r="AC705" s="32">
        <v>0.577</v>
      </c>
      <c r="AD705" s="33">
        <v>1.153</v>
      </c>
      <c r="AE705" s="34">
        <f t="shared" si="201"/>
        <v>2251.831</v>
      </c>
      <c r="AF705" s="12">
        <v>1</v>
      </c>
      <c r="AG705" s="12">
        <v>0.89</v>
      </c>
      <c r="AH705" s="12">
        <v>3.21</v>
      </c>
      <c r="AI705" s="35">
        <f t="shared" si="202"/>
        <v>3.8569</v>
      </c>
      <c r="AJ705" s="12">
        <v>1.225</v>
      </c>
      <c r="AK705" s="12">
        <v>0.5</v>
      </c>
      <c r="AL705" s="36">
        <f t="shared" si="203"/>
        <v>5319.61577763875</v>
      </c>
      <c r="AM705"/>
      <c r="AN705"/>
      <c r="AO705"/>
      <c r="AP705"/>
    </row>
    <row r="706" s="1" customFormat="1" customHeight="1" spans="6:42">
      <c r="F706" s="12">
        <v>1197</v>
      </c>
      <c r="G706" s="12">
        <v>1354</v>
      </c>
      <c r="H706" s="32">
        <v>4.04</v>
      </c>
      <c r="I706" s="33">
        <v>8.09</v>
      </c>
      <c r="J706" s="34">
        <f t="shared" si="198"/>
        <v>15789.74</v>
      </c>
      <c r="K706" s="12">
        <v>2.2</v>
      </c>
      <c r="L706" s="12">
        <v>0.89</v>
      </c>
      <c r="M706" s="12">
        <v>3.21</v>
      </c>
      <c r="N706" s="35">
        <f t="shared" si="199"/>
        <v>3.8569</v>
      </c>
      <c r="O706" s="12">
        <v>1.225</v>
      </c>
      <c r="P706" s="12">
        <v>0.5</v>
      </c>
      <c r="Q706" s="36">
        <f t="shared" si="200"/>
        <v>82062.006457585</v>
      </c>
      <c r="R706"/>
      <c r="S706"/>
      <c r="T706"/>
      <c r="U706"/>
      <c r="AA706" s="12">
        <v>1197</v>
      </c>
      <c r="AB706" s="12">
        <v>1354</v>
      </c>
      <c r="AC706" s="32">
        <v>4.04</v>
      </c>
      <c r="AD706" s="33">
        <v>8.09</v>
      </c>
      <c r="AE706" s="34">
        <f t="shared" si="201"/>
        <v>15789.74</v>
      </c>
      <c r="AF706" s="12">
        <v>2.2</v>
      </c>
      <c r="AG706" s="12">
        <v>0.89</v>
      </c>
      <c r="AH706" s="12">
        <v>3.21</v>
      </c>
      <c r="AI706" s="35">
        <f t="shared" si="202"/>
        <v>3.8569</v>
      </c>
      <c r="AJ706" s="12">
        <v>1.225</v>
      </c>
      <c r="AK706" s="12">
        <v>0.5</v>
      </c>
      <c r="AL706" s="36">
        <f t="shared" si="203"/>
        <v>82062.006457585</v>
      </c>
      <c r="AM706"/>
      <c r="AN706"/>
      <c r="AO706"/>
      <c r="AP706"/>
    </row>
    <row r="707" s="1" customFormat="1" customHeight="1" spans="6:42">
      <c r="F707" s="12">
        <v>1197</v>
      </c>
      <c r="G707" s="12">
        <v>1354</v>
      </c>
      <c r="H707" s="32">
        <v>6.07</v>
      </c>
      <c r="I707" s="33">
        <v>12.13</v>
      </c>
      <c r="J707" s="34">
        <f t="shared" si="198"/>
        <v>23689.81</v>
      </c>
      <c r="K707" s="12">
        <v>2.2</v>
      </c>
      <c r="L707" s="12">
        <v>0.89</v>
      </c>
      <c r="M707" s="12">
        <v>3.21</v>
      </c>
      <c r="N707" s="35">
        <f t="shared" si="199"/>
        <v>3.8569</v>
      </c>
      <c r="O707" s="12">
        <v>1.225</v>
      </c>
      <c r="P707" s="12">
        <v>0.5</v>
      </c>
      <c r="Q707" s="36">
        <f t="shared" si="200"/>
        <v>123120.034984678</v>
      </c>
      <c r="R707"/>
      <c r="S707"/>
      <c r="T707"/>
      <c r="U707"/>
      <c r="AA707" s="12">
        <v>1197</v>
      </c>
      <c r="AB707" s="12">
        <v>1354</v>
      </c>
      <c r="AC707" s="32">
        <v>6.07</v>
      </c>
      <c r="AD707" s="33">
        <v>12.13</v>
      </c>
      <c r="AE707" s="34">
        <f t="shared" si="201"/>
        <v>23689.81</v>
      </c>
      <c r="AF707" s="12">
        <v>2.2</v>
      </c>
      <c r="AG707" s="12">
        <v>0.89</v>
      </c>
      <c r="AH707" s="12">
        <v>3.21</v>
      </c>
      <c r="AI707" s="35">
        <f t="shared" si="202"/>
        <v>3.8569</v>
      </c>
      <c r="AJ707" s="12">
        <v>1.225</v>
      </c>
      <c r="AK707" s="12">
        <v>0.5</v>
      </c>
      <c r="AL707" s="36">
        <f t="shared" si="203"/>
        <v>123120.034984678</v>
      </c>
      <c r="AM707"/>
      <c r="AN707"/>
      <c r="AO707"/>
      <c r="AP707"/>
    </row>
    <row r="708" s="1" customFormat="1" customHeight="1" spans="6:42">
      <c r="F708" s="37" t="s">
        <v>38</v>
      </c>
      <c r="G708" s="37"/>
      <c r="H708" s="37"/>
      <c r="I708" s="37"/>
      <c r="J708" s="37"/>
      <c r="K708" s="38">
        <f>SUM(Q694:Q707)</f>
        <v>261655.89543219</v>
      </c>
      <c r="L708" s="38"/>
      <c r="M708" s="38"/>
      <c r="N708" s="38"/>
      <c r="O708" s="38"/>
      <c r="P708" s="38"/>
      <c r="Q708" s="38"/>
      <c r="R708"/>
      <c r="S708"/>
      <c r="T708"/>
      <c r="U708"/>
      <c r="AA708" s="37" t="s">
        <v>38</v>
      </c>
      <c r="AB708" s="37"/>
      <c r="AC708" s="37"/>
      <c r="AD708" s="37"/>
      <c r="AE708" s="37"/>
      <c r="AF708" s="38">
        <f>SUM(AL694:AL707)</f>
        <v>261655.89543219</v>
      </c>
      <c r="AG708" s="38"/>
      <c r="AH708" s="38"/>
      <c r="AI708" s="38"/>
      <c r="AJ708" s="38"/>
      <c r="AK708" s="38"/>
      <c r="AL708" s="38"/>
      <c r="AM708"/>
      <c r="AN708"/>
      <c r="AO708"/>
      <c r="AP708"/>
    </row>
    <row r="709" s="1" customFormat="1" customHeight="1" spans="6:42">
      <c r="F709" s="37"/>
      <c r="G709" s="37"/>
      <c r="H709" s="37"/>
      <c r="I709" s="37"/>
      <c r="J709" s="37"/>
      <c r="K709" s="38"/>
      <c r="L709" s="38"/>
      <c r="M709" s="38"/>
      <c r="N709" s="38"/>
      <c r="O709" s="38"/>
      <c r="P709" s="38"/>
      <c r="Q709" s="38"/>
      <c r="R709"/>
      <c r="S709"/>
      <c r="T709"/>
      <c r="U709"/>
      <c r="AA709" s="37"/>
      <c r="AB709" s="37"/>
      <c r="AC709" s="37"/>
      <c r="AD709" s="37"/>
      <c r="AE709" s="37"/>
      <c r="AF709" s="38"/>
      <c r="AG709" s="38"/>
      <c r="AH709" s="38"/>
      <c r="AI709" s="38"/>
      <c r="AJ709" s="38"/>
      <c r="AK709" s="38"/>
      <c r="AL709" s="38"/>
      <c r="AM709"/>
      <c r="AN709"/>
      <c r="AO709"/>
      <c r="AP709"/>
    </row>
    <row r="710" s="1" customFormat="1" customHeight="1" spans="6:42">
      <c r="F710" s="37"/>
      <c r="G710" s="37"/>
      <c r="H710" s="37"/>
      <c r="I710" s="37"/>
      <c r="J710" s="37"/>
      <c r="K710" s="38"/>
      <c r="L710" s="38"/>
      <c r="M710" s="38"/>
      <c r="N710" s="38"/>
      <c r="O710" s="38"/>
      <c r="P710" s="38"/>
      <c r="Q710" s="38"/>
      <c r="R710"/>
      <c r="S710"/>
      <c r="T710"/>
      <c r="U710"/>
      <c r="AA710" s="37"/>
      <c r="AB710" s="37"/>
      <c r="AC710" s="37"/>
      <c r="AD710" s="37"/>
      <c r="AE710" s="37"/>
      <c r="AF710" s="38"/>
      <c r="AG710" s="38"/>
      <c r="AH710" s="38"/>
      <c r="AI710" s="38"/>
      <c r="AJ710" s="38"/>
      <c r="AK710" s="38"/>
      <c r="AL710" s="38"/>
      <c r="AM710"/>
      <c r="AN710"/>
      <c r="AO710"/>
      <c r="AP710"/>
    </row>
    <row r="711" s="1" customFormat="1" customHeight="1" spans="6:42">
      <c r="F711" s="39" t="s">
        <v>13</v>
      </c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/>
      <c r="S711"/>
      <c r="T711"/>
      <c r="U711"/>
      <c r="AA711" s="39" t="s">
        <v>13</v>
      </c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/>
      <c r="AN711"/>
      <c r="AO711"/>
      <c r="AP711"/>
    </row>
    <row r="712" s="1" customFormat="1" customHeight="1" spans="6:42">
      <c r="F712" s="15" t="s">
        <v>3</v>
      </c>
      <c r="G712" s="15"/>
      <c r="H712" s="15"/>
      <c r="I712" s="15"/>
      <c r="J712" s="15"/>
      <c r="K712" s="9" t="s">
        <v>30</v>
      </c>
      <c r="L712" s="9"/>
      <c r="M712" s="9"/>
      <c r="N712" s="9"/>
      <c r="O712" s="10" t="s">
        <v>31</v>
      </c>
      <c r="P712" s="10"/>
      <c r="Q712" s="40" t="s">
        <v>9</v>
      </c>
      <c r="R712"/>
      <c r="S712"/>
      <c r="T712"/>
      <c r="U712"/>
      <c r="AA712" s="15" t="s">
        <v>3</v>
      </c>
      <c r="AB712" s="15"/>
      <c r="AC712" s="15"/>
      <c r="AD712" s="15"/>
      <c r="AE712" s="15"/>
      <c r="AF712" s="9" t="s">
        <v>30</v>
      </c>
      <c r="AG712" s="9"/>
      <c r="AH712" s="9"/>
      <c r="AI712" s="9"/>
      <c r="AJ712" s="10" t="s">
        <v>31</v>
      </c>
      <c r="AK712" s="10"/>
      <c r="AL712" s="40" t="s">
        <v>9</v>
      </c>
      <c r="AM712"/>
      <c r="AN712"/>
      <c r="AO712"/>
      <c r="AP712"/>
    </row>
    <row r="713" s="1" customFormat="1" customHeight="1" spans="6:42">
      <c r="F713" s="15" t="s">
        <v>39</v>
      </c>
      <c r="G713" s="15" t="s">
        <v>40</v>
      </c>
      <c r="H713" s="15" t="s">
        <v>41</v>
      </c>
      <c r="I713" s="15" t="s">
        <v>42</v>
      </c>
      <c r="J713" s="15" t="s">
        <v>3</v>
      </c>
      <c r="K713" s="9" t="s">
        <v>35</v>
      </c>
      <c r="L713" s="9" t="s">
        <v>22</v>
      </c>
      <c r="M713" s="9" t="s">
        <v>23</v>
      </c>
      <c r="N713" s="35" t="s">
        <v>24</v>
      </c>
      <c r="O713" s="10" t="s">
        <v>43</v>
      </c>
      <c r="P713" s="10" t="s">
        <v>44</v>
      </c>
      <c r="Q713" s="40"/>
      <c r="R713"/>
      <c r="S713"/>
      <c r="T713"/>
      <c r="U713"/>
      <c r="AA713" s="15" t="s">
        <v>39</v>
      </c>
      <c r="AB713" s="15" t="s">
        <v>40</v>
      </c>
      <c r="AC713" s="15" t="s">
        <v>41</v>
      </c>
      <c r="AD713" s="15" t="s">
        <v>42</v>
      </c>
      <c r="AE713" s="15" t="s">
        <v>3</v>
      </c>
      <c r="AF713" s="9" t="s">
        <v>35</v>
      </c>
      <c r="AG713" s="9" t="s">
        <v>22</v>
      </c>
      <c r="AH713" s="9" t="s">
        <v>23</v>
      </c>
      <c r="AI713" s="35" t="s">
        <v>24</v>
      </c>
      <c r="AJ713" s="10" t="s">
        <v>43</v>
      </c>
      <c r="AK713" s="10" t="s">
        <v>44</v>
      </c>
      <c r="AL713" s="40"/>
      <c r="AM713"/>
      <c r="AN713"/>
      <c r="AO713"/>
      <c r="AP713"/>
    </row>
    <row r="714" s="1" customFormat="1" customHeight="1" spans="6:42">
      <c r="F714" s="12">
        <v>35434</v>
      </c>
      <c r="G714" s="13">
        <v>0.168</v>
      </c>
      <c r="H714" s="12">
        <v>1</v>
      </c>
      <c r="I714" s="12">
        <v>0</v>
      </c>
      <c r="J714" s="15">
        <f t="shared" ref="J714:J723" si="204">F714*G714*H714+I714</f>
        <v>5952.912</v>
      </c>
      <c r="K714" s="12">
        <v>1</v>
      </c>
      <c r="L714" s="12">
        <v>0.99</v>
      </c>
      <c r="M714" s="12">
        <v>1.98</v>
      </c>
      <c r="N714" s="35">
        <f t="shared" ref="N714:N723" si="205">L714*M714+1</f>
        <v>2.9602</v>
      </c>
      <c r="O714" s="12">
        <v>0.9</v>
      </c>
      <c r="P714" s="10">
        <v>0.5</v>
      </c>
      <c r="Q714" s="41">
        <f t="shared" ref="Q714:Q723" si="206">J714*K714*N714*O714*P714</f>
        <v>7929.81454608</v>
      </c>
      <c r="R714"/>
      <c r="S714"/>
      <c r="T714"/>
      <c r="U714"/>
      <c r="AA714" s="12">
        <v>40136</v>
      </c>
      <c r="AB714" s="13">
        <v>0.168</v>
      </c>
      <c r="AC714" s="12">
        <v>1</v>
      </c>
      <c r="AD714" s="12">
        <v>0</v>
      </c>
      <c r="AE714" s="15">
        <f t="shared" ref="AE714:AE723" si="207">AA714*AB714*AC714+AD714</f>
        <v>6742.848</v>
      </c>
      <c r="AF714" s="12">
        <v>1</v>
      </c>
      <c r="AG714" s="12">
        <v>0.99</v>
      </c>
      <c r="AH714" s="12">
        <v>1.98</v>
      </c>
      <c r="AI714" s="35">
        <f t="shared" ref="AI714:AI723" si="208">AG714*AH714+1</f>
        <v>2.9602</v>
      </c>
      <c r="AJ714" s="12">
        <v>0.9</v>
      </c>
      <c r="AK714" s="10">
        <v>0.5</v>
      </c>
      <c r="AL714" s="41">
        <f t="shared" ref="AL714:AL723" si="209">AE714*AF714*AI714*AJ714*AK714</f>
        <v>8982.08039232</v>
      </c>
      <c r="AM714"/>
      <c r="AN714"/>
      <c r="AO714"/>
      <c r="AP714"/>
    </row>
    <row r="715" s="1" customFormat="1" customHeight="1" spans="6:42">
      <c r="F715" s="12">
        <v>35434</v>
      </c>
      <c r="G715" s="13">
        <v>0.168</v>
      </c>
      <c r="H715" s="12">
        <v>1</v>
      </c>
      <c r="I715" s="12">
        <v>0</v>
      </c>
      <c r="J715" s="15">
        <f t="shared" si="204"/>
        <v>5952.912</v>
      </c>
      <c r="K715" s="12">
        <v>1</v>
      </c>
      <c r="L715" s="12">
        <v>0.99</v>
      </c>
      <c r="M715" s="12">
        <v>1.98</v>
      </c>
      <c r="N715" s="35">
        <f t="shared" si="205"/>
        <v>2.9602</v>
      </c>
      <c r="O715" s="12">
        <v>0.9</v>
      </c>
      <c r="P715" s="10">
        <v>0.5</v>
      </c>
      <c r="Q715" s="41">
        <f t="shared" si="206"/>
        <v>7929.81454608</v>
      </c>
      <c r="R715"/>
      <c r="S715"/>
      <c r="T715"/>
      <c r="U715"/>
      <c r="AA715" s="12">
        <v>40136</v>
      </c>
      <c r="AB715" s="13">
        <v>0.168</v>
      </c>
      <c r="AC715" s="12">
        <v>1</v>
      </c>
      <c r="AD715" s="12">
        <v>0</v>
      </c>
      <c r="AE715" s="15">
        <f t="shared" si="207"/>
        <v>6742.848</v>
      </c>
      <c r="AF715" s="12">
        <v>1</v>
      </c>
      <c r="AG715" s="12">
        <v>0.99</v>
      </c>
      <c r="AH715" s="12">
        <v>1.98</v>
      </c>
      <c r="AI715" s="35">
        <f t="shared" si="208"/>
        <v>2.9602</v>
      </c>
      <c r="AJ715" s="12">
        <v>0.9</v>
      </c>
      <c r="AK715" s="10">
        <v>0.5</v>
      </c>
      <c r="AL715" s="41">
        <f t="shared" si="209"/>
        <v>8982.08039232</v>
      </c>
      <c r="AM715"/>
      <c r="AN715"/>
      <c r="AO715"/>
      <c r="AP715"/>
    </row>
    <row r="716" s="1" customFormat="1" customHeight="1" spans="6:42">
      <c r="F716" s="12">
        <v>35434</v>
      </c>
      <c r="G716" s="13">
        <v>0.168</v>
      </c>
      <c r="H716" s="12">
        <v>1</v>
      </c>
      <c r="I716" s="12">
        <v>0</v>
      </c>
      <c r="J716" s="15">
        <f t="shared" si="204"/>
        <v>5952.912</v>
      </c>
      <c r="K716" s="12">
        <v>1</v>
      </c>
      <c r="L716" s="12">
        <v>0.99</v>
      </c>
      <c r="M716" s="12">
        <v>1.98</v>
      </c>
      <c r="N716" s="35">
        <f t="shared" si="205"/>
        <v>2.9602</v>
      </c>
      <c r="O716" s="12">
        <v>0.9</v>
      </c>
      <c r="P716" s="10">
        <v>0.5</v>
      </c>
      <c r="Q716" s="41">
        <f t="shared" si="206"/>
        <v>7929.81454608</v>
      </c>
      <c r="AA716" s="12">
        <v>40136</v>
      </c>
      <c r="AB716" s="13">
        <v>0.168</v>
      </c>
      <c r="AC716" s="12">
        <v>1</v>
      </c>
      <c r="AD716" s="12">
        <v>0</v>
      </c>
      <c r="AE716" s="15">
        <f t="shared" si="207"/>
        <v>6742.848</v>
      </c>
      <c r="AF716" s="12">
        <v>1</v>
      </c>
      <c r="AG716" s="12">
        <v>0.99</v>
      </c>
      <c r="AH716" s="12">
        <v>1.98</v>
      </c>
      <c r="AI716" s="35">
        <f t="shared" si="208"/>
        <v>2.9602</v>
      </c>
      <c r="AJ716" s="12">
        <v>0.9</v>
      </c>
      <c r="AK716" s="10">
        <v>0.5</v>
      </c>
      <c r="AL716" s="41">
        <f t="shared" si="209"/>
        <v>8982.08039232</v>
      </c>
    </row>
    <row r="717" s="1" customFormat="1" customHeight="1" spans="6:42">
      <c r="F717" s="12">
        <v>35434</v>
      </c>
      <c r="G717" s="13">
        <v>0.168</v>
      </c>
      <c r="H717" s="12">
        <v>1</v>
      </c>
      <c r="I717" s="12">
        <v>0</v>
      </c>
      <c r="J717" s="15">
        <f t="shared" si="204"/>
        <v>5952.912</v>
      </c>
      <c r="K717" s="12">
        <v>1</v>
      </c>
      <c r="L717" s="12">
        <v>0.99</v>
      </c>
      <c r="M717" s="12">
        <v>1.98</v>
      </c>
      <c r="N717" s="35">
        <f t="shared" si="205"/>
        <v>2.9602</v>
      </c>
      <c r="O717" s="12">
        <v>0.9</v>
      </c>
      <c r="P717" s="10">
        <v>0.5</v>
      </c>
      <c r="Q717" s="41">
        <f t="shared" si="206"/>
        <v>7929.81454608</v>
      </c>
      <c r="AA717" s="12">
        <v>40136</v>
      </c>
      <c r="AB717" s="13">
        <v>0.168</v>
      </c>
      <c r="AC717" s="12">
        <v>1</v>
      </c>
      <c r="AD717" s="12">
        <v>0</v>
      </c>
      <c r="AE717" s="15">
        <f t="shared" si="207"/>
        <v>6742.848</v>
      </c>
      <c r="AF717" s="12">
        <v>1</v>
      </c>
      <c r="AG717" s="12">
        <v>0.99</v>
      </c>
      <c r="AH717" s="12">
        <v>1.98</v>
      </c>
      <c r="AI717" s="35">
        <f t="shared" si="208"/>
        <v>2.9602</v>
      </c>
      <c r="AJ717" s="12">
        <v>0.9</v>
      </c>
      <c r="AK717" s="10">
        <v>0.5</v>
      </c>
      <c r="AL717" s="41">
        <f t="shared" si="209"/>
        <v>8982.08039232</v>
      </c>
    </row>
    <row r="718" s="1" customFormat="1" customHeight="1" spans="6:42">
      <c r="F718" s="12">
        <v>35434</v>
      </c>
      <c r="G718" s="13">
        <v>0.168</v>
      </c>
      <c r="H718" s="12">
        <v>1</v>
      </c>
      <c r="I718" s="12">
        <v>0</v>
      </c>
      <c r="J718" s="15">
        <f t="shared" si="204"/>
        <v>5952.912</v>
      </c>
      <c r="K718" s="12">
        <v>1</v>
      </c>
      <c r="L718" s="12">
        <v>0.99</v>
      </c>
      <c r="M718" s="12">
        <v>1.98</v>
      </c>
      <c r="N718" s="35">
        <f t="shared" si="205"/>
        <v>2.9602</v>
      </c>
      <c r="O718" s="12">
        <v>0.9</v>
      </c>
      <c r="P718" s="10">
        <v>0.5</v>
      </c>
      <c r="Q718" s="41">
        <f t="shared" si="206"/>
        <v>7929.81454608</v>
      </c>
      <c r="AA718" s="12">
        <v>40136</v>
      </c>
      <c r="AB718" s="13">
        <v>0.168</v>
      </c>
      <c r="AC718" s="12">
        <v>1</v>
      </c>
      <c r="AD718" s="12">
        <v>0</v>
      </c>
      <c r="AE718" s="15">
        <f t="shared" si="207"/>
        <v>6742.848</v>
      </c>
      <c r="AF718" s="12">
        <v>1</v>
      </c>
      <c r="AG718" s="12">
        <v>0.99</v>
      </c>
      <c r="AH718" s="12">
        <v>1.98</v>
      </c>
      <c r="AI718" s="35">
        <f t="shared" si="208"/>
        <v>2.9602</v>
      </c>
      <c r="AJ718" s="12">
        <v>0.9</v>
      </c>
      <c r="AK718" s="10">
        <v>0.5</v>
      </c>
      <c r="AL718" s="41">
        <f t="shared" si="209"/>
        <v>8982.08039232</v>
      </c>
    </row>
    <row r="719" s="1" customFormat="1" customHeight="1" spans="6:42">
      <c r="F719" s="12">
        <v>35434</v>
      </c>
      <c r="G719" s="13">
        <v>0.168</v>
      </c>
      <c r="H719" s="12">
        <v>1</v>
      </c>
      <c r="I719" s="12">
        <v>0</v>
      </c>
      <c r="J719" s="15">
        <f t="shared" si="204"/>
        <v>5952.912</v>
      </c>
      <c r="K719" s="12">
        <v>1</v>
      </c>
      <c r="L719" s="12">
        <v>0.99</v>
      </c>
      <c r="M719" s="12">
        <v>1.98</v>
      </c>
      <c r="N719" s="35">
        <f t="shared" si="205"/>
        <v>2.9602</v>
      </c>
      <c r="O719" s="12">
        <v>0.9</v>
      </c>
      <c r="P719" s="10">
        <v>0.5</v>
      </c>
      <c r="Q719" s="41">
        <f t="shared" si="206"/>
        <v>7929.81454608</v>
      </c>
      <c r="AA719" s="12">
        <v>40136</v>
      </c>
      <c r="AB719" s="13">
        <v>0.168</v>
      </c>
      <c r="AC719" s="12">
        <v>1</v>
      </c>
      <c r="AD719" s="12">
        <v>0</v>
      </c>
      <c r="AE719" s="15">
        <f t="shared" si="207"/>
        <v>6742.848</v>
      </c>
      <c r="AF719" s="12">
        <v>1</v>
      </c>
      <c r="AG719" s="12">
        <v>0.99</v>
      </c>
      <c r="AH719" s="12">
        <v>1.98</v>
      </c>
      <c r="AI719" s="35">
        <f t="shared" si="208"/>
        <v>2.9602</v>
      </c>
      <c r="AJ719" s="12">
        <v>0.9</v>
      </c>
      <c r="AK719" s="10">
        <v>0.5</v>
      </c>
      <c r="AL719" s="41">
        <f t="shared" si="209"/>
        <v>8982.08039232</v>
      </c>
    </row>
    <row r="720" s="1" customFormat="1" customHeight="1" spans="6:42">
      <c r="F720" s="12">
        <v>35434</v>
      </c>
      <c r="G720" s="13">
        <v>0.168</v>
      </c>
      <c r="H720" s="12">
        <v>1</v>
      </c>
      <c r="I720" s="12">
        <v>0</v>
      </c>
      <c r="J720" s="15">
        <f t="shared" si="204"/>
        <v>5952.912</v>
      </c>
      <c r="K720" s="12">
        <v>1</v>
      </c>
      <c r="L720" s="12">
        <v>0.99</v>
      </c>
      <c r="M720" s="12">
        <v>1.98</v>
      </c>
      <c r="N720" s="35">
        <f t="shared" si="205"/>
        <v>2.9602</v>
      </c>
      <c r="O720" s="12">
        <v>0.9</v>
      </c>
      <c r="P720" s="10">
        <v>0.5</v>
      </c>
      <c r="Q720" s="41">
        <f t="shared" si="206"/>
        <v>7929.81454608</v>
      </c>
      <c r="AA720" s="12">
        <v>40136</v>
      </c>
      <c r="AB720" s="13">
        <v>0.168</v>
      </c>
      <c r="AC720" s="12">
        <v>1</v>
      </c>
      <c r="AD720" s="12">
        <v>0</v>
      </c>
      <c r="AE720" s="15">
        <f t="shared" si="207"/>
        <v>6742.848</v>
      </c>
      <c r="AF720" s="12">
        <v>1</v>
      </c>
      <c r="AG720" s="12">
        <v>0.99</v>
      </c>
      <c r="AH720" s="12">
        <v>1.98</v>
      </c>
      <c r="AI720" s="35">
        <f t="shared" si="208"/>
        <v>2.9602</v>
      </c>
      <c r="AJ720" s="12">
        <v>0.9</v>
      </c>
      <c r="AK720" s="10">
        <v>0.5</v>
      </c>
      <c r="AL720" s="41">
        <f t="shared" si="209"/>
        <v>8982.08039232</v>
      </c>
    </row>
    <row r="721" s="1" customFormat="1" customHeight="1" spans="1:42">
      <c r="F721" s="12">
        <v>35434</v>
      </c>
      <c r="G721" s="13">
        <v>0.168</v>
      </c>
      <c r="H721" s="12">
        <v>1</v>
      </c>
      <c r="I721" s="12">
        <v>0</v>
      </c>
      <c r="J721" s="15">
        <f t="shared" si="204"/>
        <v>5952.912</v>
      </c>
      <c r="K721" s="12">
        <v>1</v>
      </c>
      <c r="L721" s="12">
        <v>0.99</v>
      </c>
      <c r="M721" s="12">
        <v>1.98</v>
      </c>
      <c r="N721" s="35">
        <f t="shared" si="205"/>
        <v>2.9602</v>
      </c>
      <c r="O721" s="12">
        <v>0.9</v>
      </c>
      <c r="P721" s="10">
        <v>0.5</v>
      </c>
      <c r="Q721" s="41">
        <f t="shared" si="206"/>
        <v>7929.81454608</v>
      </c>
      <c r="AA721" s="12">
        <v>40136</v>
      </c>
      <c r="AB721" s="13">
        <v>0.168</v>
      </c>
      <c r="AC721" s="12">
        <v>1</v>
      </c>
      <c r="AD721" s="12">
        <v>0</v>
      </c>
      <c r="AE721" s="15">
        <f t="shared" si="207"/>
        <v>6742.848</v>
      </c>
      <c r="AF721" s="12">
        <v>1</v>
      </c>
      <c r="AG721" s="12">
        <v>0.99</v>
      </c>
      <c r="AH721" s="12">
        <v>1.98</v>
      </c>
      <c r="AI721" s="35">
        <f t="shared" si="208"/>
        <v>2.9602</v>
      </c>
      <c r="AJ721" s="12">
        <v>0.9</v>
      </c>
      <c r="AK721" s="10">
        <v>0.5</v>
      </c>
      <c r="AL721" s="41">
        <f t="shared" si="209"/>
        <v>8982.08039232</v>
      </c>
    </row>
    <row r="722" s="1" customFormat="1" customHeight="1" spans="1:42">
      <c r="F722" s="12">
        <v>35434</v>
      </c>
      <c r="G722" s="13">
        <v>0.3</v>
      </c>
      <c r="H722" s="12">
        <v>1</v>
      </c>
      <c r="I722" s="12">
        <v>0</v>
      </c>
      <c r="J722" s="15">
        <f t="shared" si="204"/>
        <v>10630.2</v>
      </c>
      <c r="K722" s="12">
        <v>1</v>
      </c>
      <c r="L722" s="12">
        <v>0.99</v>
      </c>
      <c r="M722" s="12">
        <v>1.98</v>
      </c>
      <c r="N722" s="35">
        <f t="shared" si="205"/>
        <v>2.9602</v>
      </c>
      <c r="O722" s="12">
        <v>0.9</v>
      </c>
      <c r="P722" s="10">
        <v>0.5</v>
      </c>
      <c r="Q722" s="41">
        <f t="shared" si="206"/>
        <v>14160.383118</v>
      </c>
      <c r="AA722" s="12">
        <v>40136</v>
      </c>
      <c r="AB722" s="13">
        <v>0.3</v>
      </c>
      <c r="AC722" s="12">
        <v>1</v>
      </c>
      <c r="AD722" s="12">
        <v>0</v>
      </c>
      <c r="AE722" s="15">
        <f t="shared" si="207"/>
        <v>12040.8</v>
      </c>
      <c r="AF722" s="12">
        <v>1</v>
      </c>
      <c r="AG722" s="12">
        <v>0.99</v>
      </c>
      <c r="AH722" s="12">
        <v>1.98</v>
      </c>
      <c r="AI722" s="35">
        <f t="shared" si="208"/>
        <v>2.9602</v>
      </c>
      <c r="AJ722" s="12">
        <v>0.9</v>
      </c>
      <c r="AK722" s="10">
        <v>0.5</v>
      </c>
      <c r="AL722" s="41">
        <f t="shared" si="209"/>
        <v>16039.429272</v>
      </c>
    </row>
    <row r="723" s="1" customFormat="1" customHeight="1" spans="1:42">
      <c r="F723" s="12">
        <v>35434</v>
      </c>
      <c r="G723" s="13">
        <v>0.58</v>
      </c>
      <c r="H723" s="12">
        <v>1</v>
      </c>
      <c r="I723" s="12">
        <v>0</v>
      </c>
      <c r="J723" s="15">
        <f t="shared" si="204"/>
        <v>20551.72</v>
      </c>
      <c r="K723" s="12">
        <v>1</v>
      </c>
      <c r="L723" s="12">
        <v>0.99</v>
      </c>
      <c r="M723" s="12">
        <v>1.98</v>
      </c>
      <c r="N723" s="35">
        <f t="shared" si="205"/>
        <v>2.9602</v>
      </c>
      <c r="O723" s="12">
        <v>0.9</v>
      </c>
      <c r="P723" s="10">
        <v>0.5</v>
      </c>
      <c r="Q723" s="41">
        <f t="shared" si="206"/>
        <v>27376.7406948</v>
      </c>
      <c r="AA723" s="12">
        <v>40136</v>
      </c>
      <c r="AB723" s="13">
        <v>0.58</v>
      </c>
      <c r="AC723" s="12">
        <v>1</v>
      </c>
      <c r="AD723" s="12">
        <v>0</v>
      </c>
      <c r="AE723" s="15">
        <f t="shared" si="207"/>
        <v>23278.88</v>
      </c>
      <c r="AF723" s="12">
        <v>1</v>
      </c>
      <c r="AG723" s="12">
        <v>0.99</v>
      </c>
      <c r="AH723" s="12">
        <v>1.98</v>
      </c>
      <c r="AI723" s="35">
        <f t="shared" si="208"/>
        <v>2.9602</v>
      </c>
      <c r="AJ723" s="12">
        <v>0.9</v>
      </c>
      <c r="AK723" s="10">
        <v>0.5</v>
      </c>
      <c r="AL723" s="41">
        <f t="shared" si="209"/>
        <v>31009.5632592</v>
      </c>
    </row>
    <row r="724" s="1" customFormat="1" customHeight="1" spans="1:42">
      <c r="F724" s="42" t="s">
        <v>45</v>
      </c>
      <c r="G724" s="37"/>
      <c r="H724" s="37"/>
      <c r="I724" s="37"/>
      <c r="J724" s="37"/>
      <c r="K724" s="37"/>
      <c r="L724" s="37"/>
      <c r="M724" s="38">
        <f>SUM(Q714:Q723)</f>
        <v>104975.64018144</v>
      </c>
      <c r="N724" s="38"/>
      <c r="O724" s="38"/>
      <c r="P724" s="38"/>
      <c r="Q724" s="38"/>
      <c r="AA724" s="42" t="s">
        <v>45</v>
      </c>
      <c r="AB724" s="37"/>
      <c r="AC724" s="37"/>
      <c r="AD724" s="37"/>
      <c r="AE724" s="37"/>
      <c r="AF724" s="37"/>
      <c r="AG724" s="37"/>
      <c r="AH724" s="38">
        <f>SUM(AL714:AL723)</f>
        <v>118905.63566976</v>
      </c>
      <c r="AI724" s="38"/>
      <c r="AJ724" s="38"/>
      <c r="AK724" s="38"/>
      <c r="AL724" s="38"/>
    </row>
    <row r="725" s="1" customFormat="1" customHeight="1" spans="1:42">
      <c r="F725" s="37"/>
      <c r="G725" s="37"/>
      <c r="H725" s="37"/>
      <c r="I725" s="37"/>
      <c r="J725" s="37"/>
      <c r="K725" s="37"/>
      <c r="L725" s="37"/>
      <c r="M725" s="38"/>
      <c r="N725" s="38"/>
      <c r="O725" s="38"/>
      <c r="P725" s="38"/>
      <c r="Q725" s="38"/>
      <c r="AA725" s="37"/>
      <c r="AB725" s="37"/>
      <c r="AC725" s="37"/>
      <c r="AD725" s="37"/>
      <c r="AE725" s="37"/>
      <c r="AF725" s="37"/>
      <c r="AG725" s="37"/>
      <c r="AH725" s="38"/>
      <c r="AI725" s="38"/>
      <c r="AJ725" s="38"/>
      <c r="AK725" s="38"/>
      <c r="AL725" s="38"/>
    </row>
    <row r="726" s="1" customFormat="1" customHeight="1" spans="1:42">
      <c r="F726" s="37"/>
      <c r="G726" s="37"/>
      <c r="H726" s="37"/>
      <c r="I726" s="37"/>
      <c r="J726" s="37"/>
      <c r="K726" s="37"/>
      <c r="L726" s="37"/>
      <c r="M726" s="38"/>
      <c r="N726" s="38"/>
      <c r="O726" s="38"/>
      <c r="P726" s="38"/>
      <c r="Q726" s="38"/>
      <c r="AA726" s="37"/>
      <c r="AB726" s="37"/>
      <c r="AC726" s="37"/>
      <c r="AD726" s="37"/>
      <c r="AE726" s="37"/>
      <c r="AF726" s="37"/>
      <c r="AG726" s="37"/>
      <c r="AH726" s="38"/>
      <c r="AI726" s="38"/>
      <c r="AJ726" s="38"/>
      <c r="AK726" s="38"/>
      <c r="AL726" s="38"/>
    </row>
    <row r="729" s="1" customFormat="1" customHeight="1" spans="1:42">
      <c r="A729" s="2" t="s">
        <v>59</v>
      </c>
      <c r="B729" s="2"/>
      <c r="C729" s="2"/>
      <c r="D729" s="2"/>
      <c r="E729" s="2"/>
      <c r="F729" s="3" t="s">
        <v>1</v>
      </c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2" t="s">
        <v>60</v>
      </c>
      <c r="W729" s="2"/>
      <c r="X729" s="2"/>
      <c r="Y729" s="2"/>
      <c r="Z729" s="2"/>
      <c r="AA729" s="3" t="s">
        <v>1</v>
      </c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</row>
    <row r="730" s="1" customFormat="1" customHeight="1" spans="1:42">
      <c r="A730" s="2"/>
      <c r="B730" s="2"/>
      <c r="C730" s="2"/>
      <c r="D730" s="2"/>
      <c r="E730" s="2"/>
      <c r="F730" s="4" t="s">
        <v>3</v>
      </c>
      <c r="G730" s="5"/>
      <c r="H730" s="5"/>
      <c r="I730" s="5"/>
      <c r="J730" s="6"/>
      <c r="K730" s="7" t="s">
        <v>4</v>
      </c>
      <c r="L730" s="7"/>
      <c r="M730" s="7"/>
      <c r="N730" s="7"/>
      <c r="O730" s="8" t="s">
        <v>5</v>
      </c>
      <c r="P730" s="9" t="s">
        <v>6</v>
      </c>
      <c r="Q730" s="9"/>
      <c r="R730" s="9"/>
      <c r="S730" s="10" t="s">
        <v>7</v>
      </c>
      <c r="T730" s="8" t="s">
        <v>8</v>
      </c>
      <c r="U730" s="11" t="s">
        <v>9</v>
      </c>
      <c r="V730" s="2"/>
      <c r="W730" s="2"/>
      <c r="X730" s="2"/>
      <c r="Y730" s="2"/>
      <c r="Z730" s="2"/>
      <c r="AA730" s="4" t="s">
        <v>3</v>
      </c>
      <c r="AB730" s="5"/>
      <c r="AC730" s="5"/>
      <c r="AD730" s="5"/>
      <c r="AE730" s="6"/>
      <c r="AF730" s="7" t="s">
        <v>4</v>
      </c>
      <c r="AG730" s="7"/>
      <c r="AH730" s="7"/>
      <c r="AI730" s="7"/>
      <c r="AJ730" s="8" t="s">
        <v>5</v>
      </c>
      <c r="AK730" s="9" t="s">
        <v>6</v>
      </c>
      <c r="AL730" s="9"/>
      <c r="AM730" s="9"/>
      <c r="AN730" s="10" t="s">
        <v>7</v>
      </c>
      <c r="AO730" s="8" t="s">
        <v>8</v>
      </c>
      <c r="AP730" s="11" t="s">
        <v>9</v>
      </c>
    </row>
    <row r="731" s="1" customFormat="1" customHeight="1" spans="1:42">
      <c r="A731" s="1" t="s">
        <v>10</v>
      </c>
      <c r="B731" s="1" t="s">
        <v>11</v>
      </c>
      <c r="C731" s="1" t="s">
        <v>12</v>
      </c>
      <c r="D731" s="1" t="s">
        <v>13</v>
      </c>
      <c r="E731" s="1" t="s">
        <v>14</v>
      </c>
      <c r="F731" s="12" t="s">
        <v>15</v>
      </c>
      <c r="G731" s="12" t="s">
        <v>16</v>
      </c>
      <c r="H731" s="13" t="s">
        <v>17</v>
      </c>
      <c r="I731" s="14" t="s">
        <v>18</v>
      </c>
      <c r="J731" s="15" t="s">
        <v>3</v>
      </c>
      <c r="K731" s="12" t="s">
        <v>19</v>
      </c>
      <c r="L731" s="12" t="s">
        <v>15</v>
      </c>
      <c r="M731" s="12" t="s">
        <v>20</v>
      </c>
      <c r="N731" s="7" t="s">
        <v>21</v>
      </c>
      <c r="O731" s="16"/>
      <c r="P731" s="12" t="s">
        <v>22</v>
      </c>
      <c r="Q731" s="12" t="s">
        <v>23</v>
      </c>
      <c r="R731" s="9" t="s">
        <v>24</v>
      </c>
      <c r="S731" s="10" t="s">
        <v>25</v>
      </c>
      <c r="T731" s="16"/>
      <c r="U731" s="17"/>
      <c r="V731" s="1" t="s">
        <v>10</v>
      </c>
      <c r="W731" s="1" t="s">
        <v>11</v>
      </c>
      <c r="X731" s="1" t="s">
        <v>12</v>
      </c>
      <c r="Y731" s="1" t="s">
        <v>13</v>
      </c>
      <c r="Z731" s="1" t="s">
        <v>14</v>
      </c>
      <c r="AA731" s="12" t="s">
        <v>15</v>
      </c>
      <c r="AB731" s="12" t="s">
        <v>16</v>
      </c>
      <c r="AC731" s="13" t="s">
        <v>17</v>
      </c>
      <c r="AD731" s="14" t="s">
        <v>18</v>
      </c>
      <c r="AE731" s="15" t="s">
        <v>3</v>
      </c>
      <c r="AF731" s="12" t="s">
        <v>19</v>
      </c>
      <c r="AG731" s="12" t="s">
        <v>15</v>
      </c>
      <c r="AH731" s="12" t="s">
        <v>20</v>
      </c>
      <c r="AI731" s="7" t="s">
        <v>21</v>
      </c>
      <c r="AJ731" s="16"/>
      <c r="AK731" s="12" t="s">
        <v>22</v>
      </c>
      <c r="AL731" s="12" t="s">
        <v>23</v>
      </c>
      <c r="AM731" s="9" t="s">
        <v>24</v>
      </c>
      <c r="AN731" s="10" t="s">
        <v>25</v>
      </c>
      <c r="AO731" s="16"/>
      <c r="AP731" s="17"/>
    </row>
    <row r="732" s="1" customFormat="1" customHeight="1" spans="1:42">
      <c r="A732" s="18">
        <f>N750</f>
        <v>2358270.14397128</v>
      </c>
      <c r="B732" s="18">
        <f>K799</f>
        <v>261655.89543219</v>
      </c>
      <c r="C732" s="18">
        <f>N780</f>
        <v>389551.336594596</v>
      </c>
      <c r="D732" s="18">
        <f>M815</f>
        <v>70448.7619584</v>
      </c>
      <c r="E732" s="18">
        <v>18</v>
      </c>
      <c r="F732" s="12">
        <v>1354</v>
      </c>
      <c r="G732" s="12">
        <v>1.728</v>
      </c>
      <c r="H732" s="13">
        <v>1.35</v>
      </c>
      <c r="I732" s="14">
        <v>1.24</v>
      </c>
      <c r="J732" s="15">
        <f t="shared" ref="J732:J749" si="210">F732*G732*H732*I732</f>
        <v>3916.677888</v>
      </c>
      <c r="K732" s="12">
        <v>1</v>
      </c>
      <c r="L732" s="12">
        <v>1354</v>
      </c>
      <c r="M732" s="12">
        <v>0.83</v>
      </c>
      <c r="N732" s="19">
        <f t="shared" ref="N732:N749" si="211">1+6*L732/(L732+2000)+M732</f>
        <v>4.2521824686941</v>
      </c>
      <c r="O732" s="20">
        <v>5936</v>
      </c>
      <c r="P732" s="12">
        <v>0.99</v>
      </c>
      <c r="Q732" s="12">
        <v>3.41</v>
      </c>
      <c r="R732" s="9">
        <f t="shared" ref="R732:R749" si="212">1+P732*Q732</f>
        <v>4.3759</v>
      </c>
      <c r="S732" s="10">
        <v>1.225</v>
      </c>
      <c r="T732" s="20">
        <v>1</v>
      </c>
      <c r="U732" s="22">
        <f t="shared" ref="U732:U749" si="213">((J732*K732*N732)+O732)*R732*S732*T732</f>
        <v>121095.486642564</v>
      </c>
      <c r="V732" s="18">
        <f>AI750</f>
        <v>2358270.14397128</v>
      </c>
      <c r="W732" s="18">
        <f>AF799</f>
        <v>261655.89543219</v>
      </c>
      <c r="X732" s="18">
        <f>AI780</f>
        <v>400154.097005546</v>
      </c>
      <c r="Y732" s="18">
        <f>AH815</f>
        <v>70448.7619584</v>
      </c>
      <c r="Z732" s="18">
        <v>18</v>
      </c>
      <c r="AA732" s="12">
        <v>1354</v>
      </c>
      <c r="AB732" s="12">
        <v>1.728</v>
      </c>
      <c r="AC732" s="13">
        <v>1.35</v>
      </c>
      <c r="AD732" s="14">
        <v>1.24</v>
      </c>
      <c r="AE732" s="15">
        <f t="shared" ref="AE732:AE749" si="214">AA732*AB732*AC732*AD732</f>
        <v>3916.677888</v>
      </c>
      <c r="AF732" s="12">
        <v>1</v>
      </c>
      <c r="AG732" s="12">
        <v>1354</v>
      </c>
      <c r="AH732" s="12">
        <v>0.83</v>
      </c>
      <c r="AI732" s="19">
        <f t="shared" ref="AI732:AI749" si="215">1+6*AG732/(AG732+2000)+AH732</f>
        <v>4.2521824686941</v>
      </c>
      <c r="AJ732" s="20">
        <v>5936</v>
      </c>
      <c r="AK732" s="12">
        <v>0.99</v>
      </c>
      <c r="AL732" s="12">
        <v>3.41</v>
      </c>
      <c r="AM732" s="9">
        <f t="shared" ref="AM732:AM749" si="216">1+AK732*AL732</f>
        <v>4.3759</v>
      </c>
      <c r="AN732" s="10">
        <v>1.225</v>
      </c>
      <c r="AO732" s="20">
        <v>1</v>
      </c>
      <c r="AP732" s="22">
        <f t="shared" ref="AP732:AP749" si="217">((AE732*AF732*AI732)+AJ732)*AM732*AN732*AO732</f>
        <v>121095.486642564</v>
      </c>
    </row>
    <row r="733" s="1" customFormat="1" customHeight="1" spans="1:42">
      <c r="A733" s="23" t="s">
        <v>26</v>
      </c>
      <c r="B733" s="23"/>
      <c r="C733" s="23"/>
      <c r="D733" s="24" t="s">
        <v>27</v>
      </c>
      <c r="E733" s="24"/>
      <c r="F733" s="12">
        <v>1354</v>
      </c>
      <c r="G733" s="12">
        <v>1.728</v>
      </c>
      <c r="H733" s="13">
        <v>1.35</v>
      </c>
      <c r="I733" s="14">
        <v>1.24</v>
      </c>
      <c r="J733" s="15">
        <f t="shared" si="210"/>
        <v>3916.677888</v>
      </c>
      <c r="K733" s="12">
        <v>1</v>
      </c>
      <c r="L733" s="12">
        <v>1354</v>
      </c>
      <c r="M733" s="12">
        <v>0.83</v>
      </c>
      <c r="N733" s="19">
        <f t="shared" si="211"/>
        <v>4.2521824686941</v>
      </c>
      <c r="O733" s="20">
        <v>5936</v>
      </c>
      <c r="P733" s="12">
        <v>0.99</v>
      </c>
      <c r="Q733" s="12">
        <v>3.41</v>
      </c>
      <c r="R733" s="9">
        <f t="shared" si="212"/>
        <v>4.3759</v>
      </c>
      <c r="S733" s="10">
        <v>1.225</v>
      </c>
      <c r="T733" s="20">
        <v>1</v>
      </c>
      <c r="U733" s="22">
        <f t="shared" si="213"/>
        <v>121095.486642564</v>
      </c>
      <c r="V733" s="23" t="s">
        <v>26</v>
      </c>
      <c r="W733" s="23"/>
      <c r="X733" s="23"/>
      <c r="Y733" s="24" t="s">
        <v>27</v>
      </c>
      <c r="Z733" s="24"/>
      <c r="AA733" s="12">
        <v>1354</v>
      </c>
      <c r="AB733" s="12">
        <v>1.728</v>
      </c>
      <c r="AC733" s="13">
        <v>1.35</v>
      </c>
      <c r="AD733" s="14">
        <v>1.24</v>
      </c>
      <c r="AE733" s="15">
        <f t="shared" si="214"/>
        <v>3916.677888</v>
      </c>
      <c r="AF733" s="12">
        <v>1</v>
      </c>
      <c r="AG733" s="12">
        <v>1354</v>
      </c>
      <c r="AH733" s="12">
        <v>0.83</v>
      </c>
      <c r="AI733" s="19">
        <f t="shared" si="215"/>
        <v>4.2521824686941</v>
      </c>
      <c r="AJ733" s="20">
        <v>5936</v>
      </c>
      <c r="AK733" s="12">
        <v>0.99</v>
      </c>
      <c r="AL733" s="12">
        <v>3.41</v>
      </c>
      <c r="AM733" s="9">
        <f t="shared" si="216"/>
        <v>4.3759</v>
      </c>
      <c r="AN733" s="10">
        <v>1.225</v>
      </c>
      <c r="AO733" s="20">
        <v>1</v>
      </c>
      <c r="AP733" s="22">
        <f t="shared" si="217"/>
        <v>121095.486642564</v>
      </c>
    </row>
    <row r="734" s="1" customFormat="1" customHeight="1" spans="1:42">
      <c r="A734" s="23"/>
      <c r="B734" s="23"/>
      <c r="C734" s="23"/>
      <c r="D734" s="24"/>
      <c r="E734" s="24"/>
      <c r="F734" s="12">
        <v>1354</v>
      </c>
      <c r="G734" s="12">
        <v>2.304</v>
      </c>
      <c r="H734" s="13">
        <v>1.35</v>
      </c>
      <c r="I734" s="14">
        <v>1.24</v>
      </c>
      <c r="J734" s="15">
        <f t="shared" si="210"/>
        <v>5222.237184</v>
      </c>
      <c r="K734" s="12">
        <v>1</v>
      </c>
      <c r="L734" s="12">
        <v>1354</v>
      </c>
      <c r="M734" s="12">
        <v>0.83</v>
      </c>
      <c r="N734" s="19">
        <f t="shared" si="211"/>
        <v>4.2521824686941</v>
      </c>
      <c r="O734" s="20">
        <v>5936</v>
      </c>
      <c r="P734" s="12">
        <v>0.99</v>
      </c>
      <c r="Q734" s="12">
        <v>3.41</v>
      </c>
      <c r="R734" s="9">
        <f t="shared" si="212"/>
        <v>4.3759</v>
      </c>
      <c r="S734" s="10">
        <v>1.225</v>
      </c>
      <c r="T734" s="20">
        <v>1</v>
      </c>
      <c r="U734" s="22">
        <f t="shared" si="213"/>
        <v>150854.050710085</v>
      </c>
      <c r="V734" s="23"/>
      <c r="W734" s="23"/>
      <c r="X734" s="23"/>
      <c r="Y734" s="24"/>
      <c r="Z734" s="24"/>
      <c r="AA734" s="12">
        <v>1354</v>
      </c>
      <c r="AB734" s="12">
        <v>2.304</v>
      </c>
      <c r="AC734" s="13">
        <v>1.35</v>
      </c>
      <c r="AD734" s="14">
        <v>1.24</v>
      </c>
      <c r="AE734" s="15">
        <f t="shared" si="214"/>
        <v>5222.237184</v>
      </c>
      <c r="AF734" s="12">
        <v>1</v>
      </c>
      <c r="AG734" s="12">
        <v>1354</v>
      </c>
      <c r="AH734" s="12">
        <v>0.83</v>
      </c>
      <c r="AI734" s="19">
        <f t="shared" si="215"/>
        <v>4.2521824686941</v>
      </c>
      <c r="AJ734" s="20">
        <v>5936</v>
      </c>
      <c r="AK734" s="12">
        <v>0.99</v>
      </c>
      <c r="AL734" s="12">
        <v>3.41</v>
      </c>
      <c r="AM734" s="9">
        <f t="shared" si="216"/>
        <v>4.3759</v>
      </c>
      <c r="AN734" s="10">
        <v>1.225</v>
      </c>
      <c r="AO734" s="20">
        <v>1</v>
      </c>
      <c r="AP734" s="22">
        <f t="shared" si="217"/>
        <v>150854.050710085</v>
      </c>
    </row>
    <row r="735" s="1" customFormat="1" customHeight="1" spans="1:42">
      <c r="A735" s="25">
        <f>SUM(A732:D732)</f>
        <v>3079926.13795647</v>
      </c>
      <c r="B735" s="25"/>
      <c r="C735" s="25"/>
      <c r="D735" s="26">
        <f>A735/E732</f>
        <v>171107.007664248</v>
      </c>
      <c r="E735" s="26"/>
      <c r="F735" s="12">
        <v>1354</v>
      </c>
      <c r="G735" s="12">
        <v>1.728</v>
      </c>
      <c r="H735" s="13">
        <v>1.35</v>
      </c>
      <c r="I735" s="14">
        <v>1.24</v>
      </c>
      <c r="J735" s="15">
        <f t="shared" si="210"/>
        <v>3916.677888</v>
      </c>
      <c r="K735" s="12">
        <v>1</v>
      </c>
      <c r="L735" s="12">
        <v>1354</v>
      </c>
      <c r="M735" s="12">
        <v>0.83</v>
      </c>
      <c r="N735" s="19">
        <f t="shared" si="211"/>
        <v>4.2521824686941</v>
      </c>
      <c r="O735" s="20">
        <v>5936</v>
      </c>
      <c r="P735" s="12">
        <v>0.99</v>
      </c>
      <c r="Q735" s="12">
        <v>3.41</v>
      </c>
      <c r="R735" s="9">
        <f t="shared" si="212"/>
        <v>4.3759</v>
      </c>
      <c r="S735" s="10">
        <v>1.225</v>
      </c>
      <c r="T735" s="20">
        <v>1</v>
      </c>
      <c r="U735" s="22">
        <f t="shared" si="213"/>
        <v>121095.486642564</v>
      </c>
      <c r="V735" s="25">
        <f>SUM(V732:Y732)</f>
        <v>3090528.89836742</v>
      </c>
      <c r="W735" s="25"/>
      <c r="X735" s="25"/>
      <c r="Y735" s="26">
        <f>V735/Z732</f>
        <v>171696.049909301</v>
      </c>
      <c r="Z735" s="26"/>
      <c r="AA735" s="12">
        <v>1354</v>
      </c>
      <c r="AB735" s="12">
        <v>1.728</v>
      </c>
      <c r="AC735" s="13">
        <v>1.35</v>
      </c>
      <c r="AD735" s="14">
        <v>1.24</v>
      </c>
      <c r="AE735" s="15">
        <f t="shared" si="214"/>
        <v>3916.677888</v>
      </c>
      <c r="AF735" s="12">
        <v>1</v>
      </c>
      <c r="AG735" s="12">
        <v>1354</v>
      </c>
      <c r="AH735" s="12">
        <v>0.83</v>
      </c>
      <c r="AI735" s="19">
        <f t="shared" si="215"/>
        <v>4.2521824686941</v>
      </c>
      <c r="AJ735" s="20">
        <v>5936</v>
      </c>
      <c r="AK735" s="12">
        <v>0.99</v>
      </c>
      <c r="AL735" s="12">
        <v>3.41</v>
      </c>
      <c r="AM735" s="9">
        <f t="shared" si="216"/>
        <v>4.3759</v>
      </c>
      <c r="AN735" s="10">
        <v>1.225</v>
      </c>
      <c r="AO735" s="20">
        <v>1</v>
      </c>
      <c r="AP735" s="22">
        <f t="shared" si="217"/>
        <v>121095.486642564</v>
      </c>
    </row>
    <row r="736" s="1" customFormat="1" customHeight="1" spans="1:42">
      <c r="A736" s="25"/>
      <c r="B736" s="25"/>
      <c r="C736" s="25"/>
      <c r="D736" s="26"/>
      <c r="E736" s="26"/>
      <c r="F736" s="12">
        <v>1354</v>
      </c>
      <c r="G736" s="12">
        <v>1.728</v>
      </c>
      <c r="H736" s="13">
        <v>1.35</v>
      </c>
      <c r="I736" s="14">
        <v>1.24</v>
      </c>
      <c r="J736" s="15">
        <f t="shared" si="210"/>
        <v>3916.677888</v>
      </c>
      <c r="K736" s="12">
        <v>1</v>
      </c>
      <c r="L736" s="12">
        <v>1354</v>
      </c>
      <c r="M736" s="12">
        <v>0.83</v>
      </c>
      <c r="N736" s="19">
        <f t="shared" si="211"/>
        <v>4.2521824686941</v>
      </c>
      <c r="O736" s="20">
        <v>5936</v>
      </c>
      <c r="P736" s="12">
        <v>0.99</v>
      </c>
      <c r="Q736" s="12">
        <v>3.41</v>
      </c>
      <c r="R736" s="9">
        <f t="shared" si="212"/>
        <v>4.3759</v>
      </c>
      <c r="S736" s="10">
        <v>1.225</v>
      </c>
      <c r="T736" s="20">
        <v>1</v>
      </c>
      <c r="U736" s="22">
        <f t="shared" si="213"/>
        <v>121095.486642564</v>
      </c>
      <c r="V736" s="25"/>
      <c r="W736" s="25"/>
      <c r="X736" s="25"/>
      <c r="Y736" s="26"/>
      <c r="Z736" s="26"/>
      <c r="AA736" s="12">
        <v>1354</v>
      </c>
      <c r="AB736" s="12">
        <v>1.728</v>
      </c>
      <c r="AC736" s="13">
        <v>1.35</v>
      </c>
      <c r="AD736" s="14">
        <v>1.24</v>
      </c>
      <c r="AE736" s="15">
        <f t="shared" si="214"/>
        <v>3916.677888</v>
      </c>
      <c r="AF736" s="12">
        <v>1</v>
      </c>
      <c r="AG736" s="12">
        <v>1354</v>
      </c>
      <c r="AH736" s="12">
        <v>0.83</v>
      </c>
      <c r="AI736" s="19">
        <f t="shared" si="215"/>
        <v>4.2521824686941</v>
      </c>
      <c r="AJ736" s="20">
        <v>5936</v>
      </c>
      <c r="AK736" s="12">
        <v>0.99</v>
      </c>
      <c r="AL736" s="12">
        <v>3.41</v>
      </c>
      <c r="AM736" s="9">
        <f t="shared" si="216"/>
        <v>4.3759</v>
      </c>
      <c r="AN736" s="10">
        <v>1.225</v>
      </c>
      <c r="AO736" s="20">
        <v>1</v>
      </c>
      <c r="AP736" s="22">
        <f t="shared" si="217"/>
        <v>121095.486642564</v>
      </c>
    </row>
    <row r="737" s="1" customFormat="1" customHeight="1" spans="1:42">
      <c r="A737" s="27"/>
      <c r="B737" s="27"/>
      <c r="C737" s="27"/>
      <c r="D737" s="27"/>
      <c r="E737" s="27"/>
      <c r="F737" s="12">
        <v>1354</v>
      </c>
      <c r="G737" s="12">
        <v>2.304</v>
      </c>
      <c r="H737" s="13">
        <v>1.35</v>
      </c>
      <c r="I737" s="14">
        <v>1.24</v>
      </c>
      <c r="J737" s="15">
        <f t="shared" si="210"/>
        <v>5222.237184</v>
      </c>
      <c r="K737" s="12">
        <v>1</v>
      </c>
      <c r="L737" s="12">
        <v>1354</v>
      </c>
      <c r="M737" s="12">
        <v>0.83</v>
      </c>
      <c r="N737" s="19">
        <f t="shared" si="211"/>
        <v>4.2521824686941</v>
      </c>
      <c r="O737" s="20">
        <v>5936</v>
      </c>
      <c r="P737" s="12">
        <v>0.99</v>
      </c>
      <c r="Q737" s="12">
        <v>3.41</v>
      </c>
      <c r="R737" s="9">
        <f t="shared" si="212"/>
        <v>4.3759</v>
      </c>
      <c r="S737" s="10">
        <v>1.225</v>
      </c>
      <c r="T737" s="20">
        <v>1</v>
      </c>
      <c r="U737" s="22">
        <f t="shared" si="213"/>
        <v>150854.050710085</v>
      </c>
      <c r="V737" s="27"/>
      <c r="W737" s="27"/>
      <c r="X737" s="27"/>
      <c r="Y737" s="27"/>
      <c r="Z737" s="27"/>
      <c r="AA737" s="12">
        <v>1354</v>
      </c>
      <c r="AB737" s="12">
        <v>2.304</v>
      </c>
      <c r="AC737" s="13">
        <v>1.35</v>
      </c>
      <c r="AD737" s="14">
        <v>1.24</v>
      </c>
      <c r="AE737" s="15">
        <f t="shared" si="214"/>
        <v>5222.237184</v>
      </c>
      <c r="AF737" s="12">
        <v>1</v>
      </c>
      <c r="AG737" s="12">
        <v>1354</v>
      </c>
      <c r="AH737" s="12">
        <v>0.83</v>
      </c>
      <c r="AI737" s="19">
        <f t="shared" si="215"/>
        <v>4.2521824686941</v>
      </c>
      <c r="AJ737" s="20">
        <v>5936</v>
      </c>
      <c r="AK737" s="12">
        <v>0.99</v>
      </c>
      <c r="AL737" s="12">
        <v>3.41</v>
      </c>
      <c r="AM737" s="9">
        <f t="shared" si="216"/>
        <v>4.3759</v>
      </c>
      <c r="AN737" s="10">
        <v>1.225</v>
      </c>
      <c r="AO737" s="20">
        <v>1</v>
      </c>
      <c r="AP737" s="22">
        <f t="shared" si="217"/>
        <v>150854.050710085</v>
      </c>
    </row>
    <row r="738" s="1" customFormat="1" customHeight="1" spans="1:42">
      <c r="A738" s="27"/>
      <c r="B738" s="27"/>
      <c r="C738" s="27"/>
      <c r="D738" s="27"/>
      <c r="E738" s="27"/>
      <c r="F738" s="12">
        <v>1354</v>
      </c>
      <c r="G738" s="12">
        <v>1.728</v>
      </c>
      <c r="H738" s="13">
        <v>1.35</v>
      </c>
      <c r="I738" s="14">
        <v>1.24</v>
      </c>
      <c r="J738" s="15">
        <f t="shared" si="210"/>
        <v>3916.677888</v>
      </c>
      <c r="K738" s="12">
        <v>1</v>
      </c>
      <c r="L738" s="12">
        <v>1354</v>
      </c>
      <c r="M738" s="12">
        <v>0.83</v>
      </c>
      <c r="N738" s="19">
        <f t="shared" si="211"/>
        <v>4.2521824686941</v>
      </c>
      <c r="O738" s="20">
        <v>5936</v>
      </c>
      <c r="P738" s="12">
        <v>0.99</v>
      </c>
      <c r="Q738" s="12">
        <v>3.41</v>
      </c>
      <c r="R738" s="9">
        <f t="shared" si="212"/>
        <v>4.3759</v>
      </c>
      <c r="S738" s="10">
        <v>1.225</v>
      </c>
      <c r="T738" s="20">
        <v>1</v>
      </c>
      <c r="U738" s="22">
        <f t="shared" si="213"/>
        <v>121095.486642564</v>
      </c>
      <c r="V738" s="27"/>
      <c r="W738" s="27"/>
      <c r="X738" s="27"/>
      <c r="Y738" s="27"/>
      <c r="Z738" s="27"/>
      <c r="AA738" s="12">
        <v>1354</v>
      </c>
      <c r="AB738" s="12">
        <v>1.728</v>
      </c>
      <c r="AC738" s="13">
        <v>1.35</v>
      </c>
      <c r="AD738" s="14">
        <v>1.24</v>
      </c>
      <c r="AE738" s="15">
        <f t="shared" si="214"/>
        <v>3916.677888</v>
      </c>
      <c r="AF738" s="12">
        <v>1</v>
      </c>
      <c r="AG738" s="12">
        <v>1354</v>
      </c>
      <c r="AH738" s="12">
        <v>0.83</v>
      </c>
      <c r="AI738" s="19">
        <f t="shared" si="215"/>
        <v>4.2521824686941</v>
      </c>
      <c r="AJ738" s="20">
        <v>5936</v>
      </c>
      <c r="AK738" s="12">
        <v>0.99</v>
      </c>
      <c r="AL738" s="12">
        <v>3.41</v>
      </c>
      <c r="AM738" s="9">
        <f t="shared" si="216"/>
        <v>4.3759</v>
      </c>
      <c r="AN738" s="10">
        <v>1.225</v>
      </c>
      <c r="AO738" s="20">
        <v>1</v>
      </c>
      <c r="AP738" s="22">
        <f t="shared" si="217"/>
        <v>121095.486642564</v>
      </c>
    </row>
    <row r="739" s="1" customFormat="1" customHeight="1" spans="1:42">
      <c r="F739" s="12">
        <v>1354</v>
      </c>
      <c r="G739" s="12">
        <v>1.728</v>
      </c>
      <c r="H739" s="13">
        <v>1.35</v>
      </c>
      <c r="I739" s="14">
        <v>1.24</v>
      </c>
      <c r="J739" s="15">
        <f t="shared" si="210"/>
        <v>3916.677888</v>
      </c>
      <c r="K739" s="12">
        <v>1</v>
      </c>
      <c r="L739" s="12">
        <v>1354</v>
      </c>
      <c r="M739" s="12">
        <v>0.83</v>
      </c>
      <c r="N739" s="19">
        <f t="shared" si="211"/>
        <v>4.2521824686941</v>
      </c>
      <c r="O739" s="20">
        <v>5936</v>
      </c>
      <c r="P739" s="12">
        <v>0.99</v>
      </c>
      <c r="Q739" s="12">
        <v>3.41</v>
      </c>
      <c r="R739" s="9">
        <f t="shared" si="212"/>
        <v>4.3759</v>
      </c>
      <c r="S739" s="10">
        <v>1.225</v>
      </c>
      <c r="T739" s="20">
        <v>1</v>
      </c>
      <c r="U739" s="22">
        <f t="shared" si="213"/>
        <v>121095.486642564</v>
      </c>
      <c r="AA739" s="12">
        <v>1354</v>
      </c>
      <c r="AB739" s="12">
        <v>1.728</v>
      </c>
      <c r="AC739" s="13">
        <v>1.35</v>
      </c>
      <c r="AD739" s="14">
        <v>1.24</v>
      </c>
      <c r="AE739" s="15">
        <f t="shared" si="214"/>
        <v>3916.677888</v>
      </c>
      <c r="AF739" s="12">
        <v>1</v>
      </c>
      <c r="AG739" s="12">
        <v>1354</v>
      </c>
      <c r="AH739" s="12">
        <v>0.83</v>
      </c>
      <c r="AI739" s="19">
        <f t="shared" si="215"/>
        <v>4.2521824686941</v>
      </c>
      <c r="AJ739" s="20">
        <v>5936</v>
      </c>
      <c r="AK739" s="12">
        <v>0.99</v>
      </c>
      <c r="AL739" s="12">
        <v>3.41</v>
      </c>
      <c r="AM739" s="9">
        <f t="shared" si="216"/>
        <v>4.3759</v>
      </c>
      <c r="AN739" s="10">
        <v>1.225</v>
      </c>
      <c r="AO739" s="20">
        <v>1</v>
      </c>
      <c r="AP739" s="22">
        <f t="shared" si="217"/>
        <v>121095.486642564</v>
      </c>
    </row>
    <row r="740" s="1" customFormat="1" customHeight="1" spans="1:42">
      <c r="F740" s="12">
        <v>1354</v>
      </c>
      <c r="G740" s="12">
        <v>2.304</v>
      </c>
      <c r="H740" s="13">
        <v>1.35</v>
      </c>
      <c r="I740" s="14">
        <v>1.24</v>
      </c>
      <c r="J740" s="15">
        <f t="shared" si="210"/>
        <v>5222.237184</v>
      </c>
      <c r="K740" s="12">
        <v>1</v>
      </c>
      <c r="L740" s="12">
        <v>1354</v>
      </c>
      <c r="M740" s="12">
        <v>0.83</v>
      </c>
      <c r="N740" s="19">
        <f t="shared" si="211"/>
        <v>4.2521824686941</v>
      </c>
      <c r="O740" s="20">
        <v>5936</v>
      </c>
      <c r="P740" s="12">
        <v>0.99</v>
      </c>
      <c r="Q740" s="12">
        <v>3.41</v>
      </c>
      <c r="R740" s="9">
        <f t="shared" si="212"/>
        <v>4.3759</v>
      </c>
      <c r="S740" s="10">
        <v>1.225</v>
      </c>
      <c r="T740" s="20">
        <v>1</v>
      </c>
      <c r="U740" s="22">
        <f t="shared" si="213"/>
        <v>150854.050710085</v>
      </c>
      <c r="AA740" s="12">
        <v>1354</v>
      </c>
      <c r="AB740" s="12">
        <v>2.304</v>
      </c>
      <c r="AC740" s="13">
        <v>1.35</v>
      </c>
      <c r="AD740" s="14">
        <v>1.24</v>
      </c>
      <c r="AE740" s="15">
        <f t="shared" si="214"/>
        <v>5222.237184</v>
      </c>
      <c r="AF740" s="12">
        <v>1</v>
      </c>
      <c r="AG740" s="12">
        <v>1354</v>
      </c>
      <c r="AH740" s="12">
        <v>0.83</v>
      </c>
      <c r="AI740" s="19">
        <f t="shared" si="215"/>
        <v>4.2521824686941</v>
      </c>
      <c r="AJ740" s="20">
        <v>5936</v>
      </c>
      <c r="AK740" s="12">
        <v>0.99</v>
      </c>
      <c r="AL740" s="12">
        <v>3.41</v>
      </c>
      <c r="AM740" s="9">
        <f t="shared" si="216"/>
        <v>4.3759</v>
      </c>
      <c r="AN740" s="10">
        <v>1.225</v>
      </c>
      <c r="AO740" s="20">
        <v>1</v>
      </c>
      <c r="AP740" s="22">
        <f t="shared" si="217"/>
        <v>150854.050710085</v>
      </c>
    </row>
    <row r="741" s="1" customFormat="1" customHeight="1" spans="1:42">
      <c r="F741" s="12">
        <v>1354</v>
      </c>
      <c r="G741" s="12">
        <v>1.728</v>
      </c>
      <c r="H741" s="13">
        <v>1.35</v>
      </c>
      <c r="I741" s="14">
        <v>1.24</v>
      </c>
      <c r="J741" s="15">
        <f t="shared" si="210"/>
        <v>3916.677888</v>
      </c>
      <c r="K741" s="12">
        <v>1</v>
      </c>
      <c r="L741" s="12">
        <v>1354</v>
      </c>
      <c r="M741" s="12">
        <v>0.83</v>
      </c>
      <c r="N741" s="19">
        <f t="shared" si="211"/>
        <v>4.2521824686941</v>
      </c>
      <c r="O741" s="20">
        <v>5936</v>
      </c>
      <c r="P741" s="12">
        <v>0.99</v>
      </c>
      <c r="Q741" s="12">
        <v>3.41</v>
      </c>
      <c r="R741" s="9">
        <f t="shared" si="212"/>
        <v>4.3759</v>
      </c>
      <c r="S741" s="10">
        <v>1.225</v>
      </c>
      <c r="T741" s="20">
        <v>1</v>
      </c>
      <c r="U741" s="22">
        <f t="shared" si="213"/>
        <v>121095.486642564</v>
      </c>
      <c r="AA741" s="12">
        <v>1354</v>
      </c>
      <c r="AB741" s="12">
        <v>1.728</v>
      </c>
      <c r="AC741" s="13">
        <v>1.35</v>
      </c>
      <c r="AD741" s="14">
        <v>1.24</v>
      </c>
      <c r="AE741" s="15">
        <f t="shared" si="214"/>
        <v>3916.677888</v>
      </c>
      <c r="AF741" s="12">
        <v>1</v>
      </c>
      <c r="AG741" s="12">
        <v>1354</v>
      </c>
      <c r="AH741" s="12">
        <v>0.83</v>
      </c>
      <c r="AI741" s="19">
        <f t="shared" si="215"/>
        <v>4.2521824686941</v>
      </c>
      <c r="AJ741" s="20">
        <v>5936</v>
      </c>
      <c r="AK741" s="12">
        <v>0.99</v>
      </c>
      <c r="AL741" s="12">
        <v>3.41</v>
      </c>
      <c r="AM741" s="9">
        <f t="shared" si="216"/>
        <v>4.3759</v>
      </c>
      <c r="AN741" s="10">
        <v>1.225</v>
      </c>
      <c r="AO741" s="20">
        <v>1</v>
      </c>
      <c r="AP741" s="22">
        <f t="shared" si="217"/>
        <v>121095.486642564</v>
      </c>
    </row>
    <row r="742" s="1" customFormat="1" customHeight="1" spans="1:42">
      <c r="F742" s="12">
        <v>1354</v>
      </c>
      <c r="G742" s="12">
        <v>1.728</v>
      </c>
      <c r="H742" s="13">
        <v>1.35</v>
      </c>
      <c r="I742" s="14">
        <v>1.24</v>
      </c>
      <c r="J742" s="15">
        <f t="shared" si="210"/>
        <v>3916.677888</v>
      </c>
      <c r="K742" s="12">
        <v>1</v>
      </c>
      <c r="L742" s="12">
        <v>1354</v>
      </c>
      <c r="M742" s="12">
        <v>0.83</v>
      </c>
      <c r="N742" s="19">
        <f t="shared" si="211"/>
        <v>4.2521824686941</v>
      </c>
      <c r="O742" s="20">
        <v>5936</v>
      </c>
      <c r="P742" s="12">
        <v>0.99</v>
      </c>
      <c r="Q742" s="12">
        <v>3.41</v>
      </c>
      <c r="R742" s="9">
        <f t="shared" si="212"/>
        <v>4.3759</v>
      </c>
      <c r="S742" s="10">
        <v>1.225</v>
      </c>
      <c r="T742" s="20">
        <v>1</v>
      </c>
      <c r="U742" s="22">
        <f t="shared" si="213"/>
        <v>121095.486642564</v>
      </c>
      <c r="AA742" s="12">
        <v>1354</v>
      </c>
      <c r="AB742" s="12">
        <v>1.728</v>
      </c>
      <c r="AC742" s="13">
        <v>1.35</v>
      </c>
      <c r="AD742" s="14">
        <v>1.24</v>
      </c>
      <c r="AE742" s="15">
        <f t="shared" si="214"/>
        <v>3916.677888</v>
      </c>
      <c r="AF742" s="12">
        <v>1</v>
      </c>
      <c r="AG742" s="12">
        <v>1354</v>
      </c>
      <c r="AH742" s="12">
        <v>0.83</v>
      </c>
      <c r="AI742" s="19">
        <f t="shared" si="215"/>
        <v>4.2521824686941</v>
      </c>
      <c r="AJ742" s="20">
        <v>5936</v>
      </c>
      <c r="AK742" s="12">
        <v>0.99</v>
      </c>
      <c r="AL742" s="12">
        <v>3.41</v>
      </c>
      <c r="AM742" s="9">
        <f t="shared" si="216"/>
        <v>4.3759</v>
      </c>
      <c r="AN742" s="10">
        <v>1.225</v>
      </c>
      <c r="AO742" s="20">
        <v>1</v>
      </c>
      <c r="AP742" s="22">
        <f t="shared" si="217"/>
        <v>121095.486642564</v>
      </c>
    </row>
    <row r="743" s="1" customFormat="1" customHeight="1" spans="1:42">
      <c r="F743" s="12">
        <v>1354</v>
      </c>
      <c r="G743" s="12">
        <v>2.304</v>
      </c>
      <c r="H743" s="13">
        <v>1.35</v>
      </c>
      <c r="I743" s="14">
        <v>1.24</v>
      </c>
      <c r="J743" s="15">
        <f t="shared" si="210"/>
        <v>5222.237184</v>
      </c>
      <c r="K743" s="12">
        <v>1</v>
      </c>
      <c r="L743" s="12">
        <v>1354</v>
      </c>
      <c r="M743" s="12">
        <v>0.83</v>
      </c>
      <c r="N743" s="19">
        <f t="shared" si="211"/>
        <v>4.2521824686941</v>
      </c>
      <c r="O743" s="20">
        <v>5936</v>
      </c>
      <c r="P743" s="12">
        <v>0.99</v>
      </c>
      <c r="Q743" s="12">
        <v>3.41</v>
      </c>
      <c r="R743" s="9">
        <f t="shared" si="212"/>
        <v>4.3759</v>
      </c>
      <c r="S743" s="10">
        <v>1.225</v>
      </c>
      <c r="T743" s="20">
        <v>1</v>
      </c>
      <c r="U743" s="22">
        <f t="shared" si="213"/>
        <v>150854.050710085</v>
      </c>
      <c r="AA743" s="12">
        <v>1354</v>
      </c>
      <c r="AB743" s="12">
        <v>2.304</v>
      </c>
      <c r="AC743" s="13">
        <v>1.35</v>
      </c>
      <c r="AD743" s="14">
        <v>1.24</v>
      </c>
      <c r="AE743" s="15">
        <f t="shared" si="214"/>
        <v>5222.237184</v>
      </c>
      <c r="AF743" s="12">
        <v>1</v>
      </c>
      <c r="AG743" s="12">
        <v>1354</v>
      </c>
      <c r="AH743" s="12">
        <v>0.83</v>
      </c>
      <c r="AI743" s="19">
        <f t="shared" si="215"/>
        <v>4.2521824686941</v>
      </c>
      <c r="AJ743" s="20">
        <v>5936</v>
      </c>
      <c r="AK743" s="12">
        <v>0.99</v>
      </c>
      <c r="AL743" s="12">
        <v>3.41</v>
      </c>
      <c r="AM743" s="9">
        <f t="shared" si="216"/>
        <v>4.3759</v>
      </c>
      <c r="AN743" s="10">
        <v>1.225</v>
      </c>
      <c r="AO743" s="20">
        <v>1</v>
      </c>
      <c r="AP743" s="22">
        <f t="shared" si="217"/>
        <v>150854.050710085</v>
      </c>
    </row>
    <row r="744" s="1" customFormat="1" customHeight="1" spans="1:42">
      <c r="F744" s="12">
        <v>1354</v>
      </c>
      <c r="G744" s="12">
        <v>1.728</v>
      </c>
      <c r="H744" s="13">
        <v>1.35</v>
      </c>
      <c r="I744" s="14">
        <v>1.24</v>
      </c>
      <c r="J744" s="15">
        <f t="shared" si="210"/>
        <v>3916.677888</v>
      </c>
      <c r="K744" s="12">
        <v>1</v>
      </c>
      <c r="L744" s="12">
        <v>1354</v>
      </c>
      <c r="M744" s="12">
        <v>0.83</v>
      </c>
      <c r="N744" s="19">
        <f t="shared" si="211"/>
        <v>4.2521824686941</v>
      </c>
      <c r="O744" s="20">
        <v>5936</v>
      </c>
      <c r="P744" s="12">
        <v>0.99</v>
      </c>
      <c r="Q744" s="12">
        <v>3.41</v>
      </c>
      <c r="R744" s="9">
        <f t="shared" si="212"/>
        <v>4.3759</v>
      </c>
      <c r="S744" s="10">
        <v>1.225</v>
      </c>
      <c r="T744" s="20">
        <v>1</v>
      </c>
      <c r="U744" s="22">
        <f t="shared" si="213"/>
        <v>121095.486642564</v>
      </c>
      <c r="AA744" s="12">
        <v>1354</v>
      </c>
      <c r="AB744" s="12">
        <v>1.728</v>
      </c>
      <c r="AC744" s="13">
        <v>1.35</v>
      </c>
      <c r="AD744" s="14">
        <v>1.24</v>
      </c>
      <c r="AE744" s="15">
        <f t="shared" si="214"/>
        <v>3916.677888</v>
      </c>
      <c r="AF744" s="12">
        <v>1</v>
      </c>
      <c r="AG744" s="12">
        <v>1354</v>
      </c>
      <c r="AH744" s="12">
        <v>0.83</v>
      </c>
      <c r="AI744" s="19">
        <f t="shared" si="215"/>
        <v>4.2521824686941</v>
      </c>
      <c r="AJ744" s="20">
        <v>5936</v>
      </c>
      <c r="AK744" s="12">
        <v>0.99</v>
      </c>
      <c r="AL744" s="12">
        <v>3.41</v>
      </c>
      <c r="AM744" s="9">
        <f t="shared" si="216"/>
        <v>4.3759</v>
      </c>
      <c r="AN744" s="10">
        <v>1.225</v>
      </c>
      <c r="AO744" s="20">
        <v>1</v>
      </c>
      <c r="AP744" s="22">
        <f t="shared" si="217"/>
        <v>121095.486642564</v>
      </c>
    </row>
    <row r="745" s="1" customFormat="1" customHeight="1" spans="1:42">
      <c r="F745" s="12">
        <v>1354</v>
      </c>
      <c r="G745" s="12">
        <v>1.728</v>
      </c>
      <c r="H745" s="13">
        <v>1.35</v>
      </c>
      <c r="I745" s="14">
        <v>1.24</v>
      </c>
      <c r="J745" s="15">
        <f t="shared" si="210"/>
        <v>3916.677888</v>
      </c>
      <c r="K745" s="12">
        <v>1</v>
      </c>
      <c r="L745" s="12">
        <v>1354</v>
      </c>
      <c r="M745" s="12">
        <v>0.83</v>
      </c>
      <c r="N745" s="19">
        <f t="shared" si="211"/>
        <v>4.2521824686941</v>
      </c>
      <c r="O745" s="20">
        <v>5936</v>
      </c>
      <c r="P745" s="12">
        <v>0.99</v>
      </c>
      <c r="Q745" s="12">
        <v>3.41</v>
      </c>
      <c r="R745" s="9">
        <f t="shared" si="212"/>
        <v>4.3759</v>
      </c>
      <c r="S745" s="10">
        <v>1.225</v>
      </c>
      <c r="T745" s="20">
        <v>1</v>
      </c>
      <c r="U745" s="22">
        <f t="shared" si="213"/>
        <v>121095.486642564</v>
      </c>
      <c r="AA745" s="12">
        <v>1354</v>
      </c>
      <c r="AB745" s="12">
        <v>1.728</v>
      </c>
      <c r="AC745" s="13">
        <v>1.35</v>
      </c>
      <c r="AD745" s="14">
        <v>1.24</v>
      </c>
      <c r="AE745" s="15">
        <f t="shared" si="214"/>
        <v>3916.677888</v>
      </c>
      <c r="AF745" s="12">
        <v>1</v>
      </c>
      <c r="AG745" s="12">
        <v>1354</v>
      </c>
      <c r="AH745" s="12">
        <v>0.83</v>
      </c>
      <c r="AI745" s="19">
        <f t="shared" si="215"/>
        <v>4.2521824686941</v>
      </c>
      <c r="AJ745" s="20">
        <v>5936</v>
      </c>
      <c r="AK745" s="12">
        <v>0.99</v>
      </c>
      <c r="AL745" s="12">
        <v>3.41</v>
      </c>
      <c r="AM745" s="9">
        <f t="shared" si="216"/>
        <v>4.3759</v>
      </c>
      <c r="AN745" s="10">
        <v>1.225</v>
      </c>
      <c r="AO745" s="20">
        <v>1</v>
      </c>
      <c r="AP745" s="22">
        <f t="shared" si="217"/>
        <v>121095.486642564</v>
      </c>
    </row>
    <row r="746" s="1" customFormat="1" customHeight="1" spans="1:42">
      <c r="F746" s="12">
        <v>1354</v>
      </c>
      <c r="G746" s="12">
        <v>2.304</v>
      </c>
      <c r="H746" s="13">
        <v>1.35</v>
      </c>
      <c r="I746" s="14">
        <v>1.24</v>
      </c>
      <c r="J746" s="15">
        <f t="shared" si="210"/>
        <v>5222.237184</v>
      </c>
      <c r="K746" s="12">
        <v>1</v>
      </c>
      <c r="L746" s="12">
        <v>1354</v>
      </c>
      <c r="M746" s="12">
        <v>0.83</v>
      </c>
      <c r="N746" s="19">
        <f t="shared" si="211"/>
        <v>4.2521824686941</v>
      </c>
      <c r="O746" s="20">
        <v>5936</v>
      </c>
      <c r="P746" s="12">
        <v>0.99</v>
      </c>
      <c r="Q746" s="12">
        <v>3.41</v>
      </c>
      <c r="R746" s="9">
        <f t="shared" si="212"/>
        <v>4.3759</v>
      </c>
      <c r="S746" s="10">
        <v>1.225</v>
      </c>
      <c r="T746" s="20">
        <v>1</v>
      </c>
      <c r="U746" s="22">
        <f t="shared" si="213"/>
        <v>150854.050710085</v>
      </c>
      <c r="AA746" s="12">
        <v>1354</v>
      </c>
      <c r="AB746" s="12">
        <v>2.304</v>
      </c>
      <c r="AC746" s="13">
        <v>1.35</v>
      </c>
      <c r="AD746" s="14">
        <v>1.24</v>
      </c>
      <c r="AE746" s="15">
        <f t="shared" si="214"/>
        <v>5222.237184</v>
      </c>
      <c r="AF746" s="12">
        <v>1</v>
      </c>
      <c r="AG746" s="12">
        <v>1354</v>
      </c>
      <c r="AH746" s="12">
        <v>0.83</v>
      </c>
      <c r="AI746" s="19">
        <f t="shared" si="215"/>
        <v>4.2521824686941</v>
      </c>
      <c r="AJ746" s="20">
        <v>5936</v>
      </c>
      <c r="AK746" s="12">
        <v>0.99</v>
      </c>
      <c r="AL746" s="12">
        <v>3.41</v>
      </c>
      <c r="AM746" s="9">
        <f t="shared" si="216"/>
        <v>4.3759</v>
      </c>
      <c r="AN746" s="10">
        <v>1.225</v>
      </c>
      <c r="AO746" s="20">
        <v>1</v>
      </c>
      <c r="AP746" s="22">
        <f t="shared" si="217"/>
        <v>150854.050710085</v>
      </c>
    </row>
    <row r="747" s="1" customFormat="1" customHeight="1" spans="1:42">
      <c r="F747" s="12">
        <v>1354</v>
      </c>
      <c r="G747" s="12">
        <v>1.728</v>
      </c>
      <c r="H747" s="13">
        <v>1.35</v>
      </c>
      <c r="I747" s="14">
        <v>1.24</v>
      </c>
      <c r="J747" s="15">
        <f t="shared" si="210"/>
        <v>3916.677888</v>
      </c>
      <c r="K747" s="12">
        <v>1</v>
      </c>
      <c r="L747" s="12">
        <v>1354</v>
      </c>
      <c r="M747" s="12">
        <v>0.83</v>
      </c>
      <c r="N747" s="19">
        <f t="shared" si="211"/>
        <v>4.2521824686941</v>
      </c>
      <c r="O747" s="20">
        <v>5936</v>
      </c>
      <c r="P747" s="12">
        <v>0.99</v>
      </c>
      <c r="Q747" s="12">
        <v>3.41</v>
      </c>
      <c r="R747" s="9">
        <f t="shared" si="212"/>
        <v>4.3759</v>
      </c>
      <c r="S747" s="10">
        <v>1.225</v>
      </c>
      <c r="T747" s="20">
        <v>1</v>
      </c>
      <c r="U747" s="22">
        <f t="shared" si="213"/>
        <v>121095.486642564</v>
      </c>
      <c r="AA747" s="12">
        <v>1354</v>
      </c>
      <c r="AB747" s="12">
        <v>1.728</v>
      </c>
      <c r="AC747" s="13">
        <v>1.35</v>
      </c>
      <c r="AD747" s="14">
        <v>1.24</v>
      </c>
      <c r="AE747" s="15">
        <f t="shared" si="214"/>
        <v>3916.677888</v>
      </c>
      <c r="AF747" s="12">
        <v>1</v>
      </c>
      <c r="AG747" s="12">
        <v>1354</v>
      </c>
      <c r="AH747" s="12">
        <v>0.83</v>
      </c>
      <c r="AI747" s="19">
        <f t="shared" si="215"/>
        <v>4.2521824686941</v>
      </c>
      <c r="AJ747" s="20">
        <v>5936</v>
      </c>
      <c r="AK747" s="12">
        <v>0.99</v>
      </c>
      <c r="AL747" s="12">
        <v>3.41</v>
      </c>
      <c r="AM747" s="9">
        <f t="shared" si="216"/>
        <v>4.3759</v>
      </c>
      <c r="AN747" s="10">
        <v>1.225</v>
      </c>
      <c r="AO747" s="20">
        <v>1</v>
      </c>
      <c r="AP747" s="22">
        <f t="shared" si="217"/>
        <v>121095.486642564</v>
      </c>
    </row>
    <row r="748" s="1" customFormat="1" customHeight="1" spans="1:42">
      <c r="F748" s="12">
        <v>1354</v>
      </c>
      <c r="G748" s="12">
        <v>1.728</v>
      </c>
      <c r="H748" s="13">
        <v>1.35</v>
      </c>
      <c r="I748" s="14">
        <v>1.24</v>
      </c>
      <c r="J748" s="15">
        <f t="shared" si="210"/>
        <v>3916.677888</v>
      </c>
      <c r="K748" s="12">
        <v>1</v>
      </c>
      <c r="L748" s="12">
        <v>1354</v>
      </c>
      <c r="M748" s="12">
        <v>0.83</v>
      </c>
      <c r="N748" s="19">
        <f t="shared" si="211"/>
        <v>4.2521824686941</v>
      </c>
      <c r="O748" s="20">
        <v>5936</v>
      </c>
      <c r="P748" s="12">
        <v>0.99</v>
      </c>
      <c r="Q748" s="12">
        <v>3.41</v>
      </c>
      <c r="R748" s="9">
        <f t="shared" si="212"/>
        <v>4.3759</v>
      </c>
      <c r="S748" s="10">
        <v>1.225</v>
      </c>
      <c r="T748" s="20">
        <v>1</v>
      </c>
      <c r="U748" s="22">
        <f t="shared" si="213"/>
        <v>121095.486642564</v>
      </c>
      <c r="AA748" s="12">
        <v>1354</v>
      </c>
      <c r="AB748" s="12">
        <v>1.728</v>
      </c>
      <c r="AC748" s="13">
        <v>1.35</v>
      </c>
      <c r="AD748" s="14">
        <v>1.24</v>
      </c>
      <c r="AE748" s="15">
        <f t="shared" si="214"/>
        <v>3916.677888</v>
      </c>
      <c r="AF748" s="12">
        <v>1</v>
      </c>
      <c r="AG748" s="12">
        <v>1354</v>
      </c>
      <c r="AH748" s="12">
        <v>0.83</v>
      </c>
      <c r="AI748" s="19">
        <f t="shared" si="215"/>
        <v>4.2521824686941</v>
      </c>
      <c r="AJ748" s="20">
        <v>5936</v>
      </c>
      <c r="AK748" s="12">
        <v>0.99</v>
      </c>
      <c r="AL748" s="12">
        <v>3.41</v>
      </c>
      <c r="AM748" s="9">
        <f t="shared" si="216"/>
        <v>4.3759</v>
      </c>
      <c r="AN748" s="10">
        <v>1.225</v>
      </c>
      <c r="AO748" s="20">
        <v>1</v>
      </c>
      <c r="AP748" s="22">
        <f t="shared" si="217"/>
        <v>121095.486642564</v>
      </c>
    </row>
    <row r="749" s="1" customFormat="1" customHeight="1" spans="1:42">
      <c r="F749" s="12">
        <v>1354</v>
      </c>
      <c r="G749" s="12">
        <v>2.304</v>
      </c>
      <c r="H749" s="13">
        <v>1.35</v>
      </c>
      <c r="I749" s="14">
        <v>1.24</v>
      </c>
      <c r="J749" s="15">
        <f t="shared" si="210"/>
        <v>5222.237184</v>
      </c>
      <c r="K749" s="12">
        <v>1</v>
      </c>
      <c r="L749" s="12">
        <v>1354</v>
      </c>
      <c r="M749" s="12">
        <v>0.83</v>
      </c>
      <c r="N749" s="19">
        <f t="shared" si="211"/>
        <v>4.2521824686941</v>
      </c>
      <c r="O749" s="20">
        <v>5936</v>
      </c>
      <c r="P749" s="12">
        <v>0.99</v>
      </c>
      <c r="Q749" s="12">
        <v>3.41</v>
      </c>
      <c r="R749" s="9">
        <f t="shared" si="212"/>
        <v>4.3759</v>
      </c>
      <c r="S749" s="10">
        <v>1.225</v>
      </c>
      <c r="T749" s="20">
        <v>1</v>
      </c>
      <c r="U749" s="22">
        <f t="shared" si="213"/>
        <v>150854.050710085</v>
      </c>
      <c r="AA749" s="12">
        <v>1354</v>
      </c>
      <c r="AB749" s="12">
        <v>2.304</v>
      </c>
      <c r="AC749" s="13">
        <v>1.35</v>
      </c>
      <c r="AD749" s="14">
        <v>1.24</v>
      </c>
      <c r="AE749" s="15">
        <f t="shared" si="214"/>
        <v>5222.237184</v>
      </c>
      <c r="AF749" s="12">
        <v>1</v>
      </c>
      <c r="AG749" s="12">
        <v>1354</v>
      </c>
      <c r="AH749" s="12">
        <v>0.83</v>
      </c>
      <c r="AI749" s="19">
        <f t="shared" si="215"/>
        <v>4.2521824686941</v>
      </c>
      <c r="AJ749" s="20">
        <v>5936</v>
      </c>
      <c r="AK749" s="12">
        <v>0.99</v>
      </c>
      <c r="AL749" s="12">
        <v>3.41</v>
      </c>
      <c r="AM749" s="9">
        <f t="shared" si="216"/>
        <v>4.3759</v>
      </c>
      <c r="AN749" s="10">
        <v>1.225</v>
      </c>
      <c r="AO749" s="20">
        <v>1</v>
      </c>
      <c r="AP749" s="22">
        <f t="shared" si="217"/>
        <v>150854.050710085</v>
      </c>
    </row>
    <row r="750" s="1" customFormat="1" customHeight="1" spans="1:42">
      <c r="F750" s="28" t="s">
        <v>1</v>
      </c>
      <c r="G750" s="29"/>
      <c r="H750" s="29"/>
      <c r="I750" s="29"/>
      <c r="J750" s="29"/>
      <c r="K750" s="29"/>
      <c r="L750" s="29"/>
      <c r="M750" s="29"/>
      <c r="N750" s="30">
        <f>SUM(U732:U749)</f>
        <v>2358270.14397128</v>
      </c>
      <c r="O750" s="30"/>
      <c r="P750" s="30"/>
      <c r="Q750" s="30"/>
      <c r="R750" s="30"/>
      <c r="S750" s="30"/>
      <c r="T750" s="30"/>
      <c r="U750" s="30"/>
      <c r="AA750" s="28" t="s">
        <v>1</v>
      </c>
      <c r="AB750" s="29"/>
      <c r="AC750" s="29"/>
      <c r="AD750" s="29"/>
      <c r="AE750" s="29"/>
      <c r="AF750" s="29"/>
      <c r="AG750" s="29"/>
      <c r="AH750" s="29"/>
      <c r="AI750" s="30">
        <f>SUM(AP732:AP749)</f>
        <v>2358270.14397128</v>
      </c>
      <c r="AJ750" s="30"/>
      <c r="AK750" s="30"/>
      <c r="AL750" s="30"/>
      <c r="AM750" s="30"/>
      <c r="AN750" s="30"/>
      <c r="AO750" s="30"/>
      <c r="AP750" s="30"/>
    </row>
    <row r="751" s="1" customFormat="1" customHeight="1" spans="1:42">
      <c r="F751" s="29"/>
      <c r="G751" s="29"/>
      <c r="H751" s="29"/>
      <c r="I751" s="29"/>
      <c r="J751" s="29"/>
      <c r="K751" s="29"/>
      <c r="L751" s="29"/>
      <c r="M751" s="29"/>
      <c r="N751" s="30"/>
      <c r="O751" s="30"/>
      <c r="P751" s="30"/>
      <c r="Q751" s="30"/>
      <c r="R751" s="30"/>
      <c r="S751" s="30"/>
      <c r="T751" s="30"/>
      <c r="U751" s="30"/>
      <c r="AA751" s="29"/>
      <c r="AB751" s="29"/>
      <c r="AC751" s="29"/>
      <c r="AD751" s="29"/>
      <c r="AE751" s="29"/>
      <c r="AF751" s="29"/>
      <c r="AG751" s="29"/>
      <c r="AH751" s="29"/>
      <c r="AI751" s="30"/>
      <c r="AJ751" s="30"/>
      <c r="AK751" s="30"/>
      <c r="AL751" s="30"/>
      <c r="AM751" s="30"/>
      <c r="AN751" s="30"/>
      <c r="AO751" s="30"/>
      <c r="AP751" s="30"/>
    </row>
    <row r="752" s="1" customFormat="1" customHeight="1" spans="1:42">
      <c r="F752" s="3" t="s">
        <v>28</v>
      </c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AA752" s="3" t="s">
        <v>28</v>
      </c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</row>
    <row r="753" s="1" customFormat="1" customHeight="1" spans="6:42">
      <c r="F753" s="4" t="s">
        <v>3</v>
      </c>
      <c r="G753" s="5"/>
      <c r="H753" s="5"/>
      <c r="I753" s="5"/>
      <c r="J753" s="6"/>
      <c r="K753" s="7" t="s">
        <v>4</v>
      </c>
      <c r="L753" s="7"/>
      <c r="M753" s="7"/>
      <c r="N753" s="7"/>
      <c r="O753" s="8" t="s">
        <v>5</v>
      </c>
      <c r="P753" s="9" t="s">
        <v>6</v>
      </c>
      <c r="Q753" s="9"/>
      <c r="R753" s="9"/>
      <c r="S753" s="10" t="s">
        <v>7</v>
      </c>
      <c r="T753" s="8" t="s">
        <v>8</v>
      </c>
      <c r="U753" s="11" t="s">
        <v>9</v>
      </c>
      <c r="AA753" s="4" t="s">
        <v>3</v>
      </c>
      <c r="AB753" s="5"/>
      <c r="AC753" s="5"/>
      <c r="AD753" s="5"/>
      <c r="AE753" s="6"/>
      <c r="AF753" s="7" t="s">
        <v>4</v>
      </c>
      <c r="AG753" s="7"/>
      <c r="AH753" s="7"/>
      <c r="AI753" s="7"/>
      <c r="AJ753" s="8" t="s">
        <v>5</v>
      </c>
      <c r="AK753" s="9" t="s">
        <v>6</v>
      </c>
      <c r="AL753" s="9"/>
      <c r="AM753" s="9"/>
      <c r="AN753" s="10" t="s">
        <v>7</v>
      </c>
      <c r="AO753" s="8" t="s">
        <v>8</v>
      </c>
      <c r="AP753" s="11" t="s">
        <v>9</v>
      </c>
    </row>
    <row r="754" s="1" customFormat="1" customHeight="1" spans="6:42">
      <c r="F754" s="12" t="s">
        <v>29</v>
      </c>
      <c r="G754" s="12" t="s">
        <v>16</v>
      </c>
      <c r="H754" s="13" t="s">
        <v>17</v>
      </c>
      <c r="I754" s="14" t="s">
        <v>18</v>
      </c>
      <c r="J754" s="15" t="s">
        <v>3</v>
      </c>
      <c r="K754" s="12" t="s">
        <v>19</v>
      </c>
      <c r="L754" s="12" t="s">
        <v>15</v>
      </c>
      <c r="M754" s="12" t="s">
        <v>20</v>
      </c>
      <c r="N754" s="7" t="s">
        <v>21</v>
      </c>
      <c r="O754" s="16"/>
      <c r="P754" s="12" t="s">
        <v>22</v>
      </c>
      <c r="Q754" s="12" t="s">
        <v>23</v>
      </c>
      <c r="R754" s="9" t="s">
        <v>24</v>
      </c>
      <c r="S754" s="10" t="s">
        <v>25</v>
      </c>
      <c r="T754" s="16"/>
      <c r="U754" s="17"/>
      <c r="AA754" s="12" t="s">
        <v>29</v>
      </c>
      <c r="AB754" s="12" t="s">
        <v>16</v>
      </c>
      <c r="AC754" s="13" t="s">
        <v>17</v>
      </c>
      <c r="AD754" s="14" t="s">
        <v>18</v>
      </c>
      <c r="AE754" s="15" t="s">
        <v>3</v>
      </c>
      <c r="AF754" s="12" t="s">
        <v>19</v>
      </c>
      <c r="AG754" s="12" t="s">
        <v>15</v>
      </c>
      <c r="AH754" s="12" t="s">
        <v>20</v>
      </c>
      <c r="AI754" s="7" t="s">
        <v>21</v>
      </c>
      <c r="AJ754" s="16"/>
      <c r="AK754" s="12" t="s">
        <v>22</v>
      </c>
      <c r="AL754" s="12" t="s">
        <v>23</v>
      </c>
      <c r="AM754" s="9" t="s">
        <v>24</v>
      </c>
      <c r="AN754" s="10" t="s">
        <v>25</v>
      </c>
      <c r="AO754" s="16"/>
      <c r="AP754" s="17"/>
    </row>
    <row r="755" s="1" customFormat="1" customHeight="1" spans="6:42">
      <c r="F755" s="12">
        <v>35140</v>
      </c>
      <c r="G755" s="12">
        <v>0.0253</v>
      </c>
      <c r="H755" s="13">
        <v>1.35</v>
      </c>
      <c r="I755" s="14">
        <v>1</v>
      </c>
      <c r="J755" s="15">
        <f t="shared" ref="J755:J779" si="218">F755*G755*H755*I755</f>
        <v>1200.2067</v>
      </c>
      <c r="K755" s="12">
        <v>1</v>
      </c>
      <c r="L755" s="12">
        <v>501</v>
      </c>
      <c r="M755" s="12">
        <v>1.67</v>
      </c>
      <c r="N755" s="19">
        <f t="shared" ref="N755:N779" si="219">1+6*L755/(L755+2000)+M755</f>
        <v>3.87191923230708</v>
      </c>
      <c r="O755" s="20">
        <v>5936</v>
      </c>
      <c r="P755" s="12">
        <v>0.66</v>
      </c>
      <c r="Q755" s="12">
        <v>1.52</v>
      </c>
      <c r="R755" s="9">
        <f t="shared" ref="R755:R779" si="220">1+P755*Q755</f>
        <v>2.0032</v>
      </c>
      <c r="S755" s="10">
        <v>1.225</v>
      </c>
      <c r="T755" s="20">
        <v>1</v>
      </c>
      <c r="U755" s="22">
        <f t="shared" ref="U755:U779" si="221">((J755*K755*N755)+O755)*R755*S755*T755</f>
        <v>25970.0891063064</v>
      </c>
      <c r="AA755" s="12">
        <v>35140</v>
      </c>
      <c r="AB755" s="12">
        <v>0.0253</v>
      </c>
      <c r="AC755" s="13">
        <v>1.35</v>
      </c>
      <c r="AD755" s="14">
        <v>1</v>
      </c>
      <c r="AE755" s="15">
        <f t="shared" ref="AE755:AE779" si="222">AA755*AB755*AC755*AD755</f>
        <v>1200.2067</v>
      </c>
      <c r="AF755" s="12">
        <v>1</v>
      </c>
      <c r="AG755" s="12">
        <v>501</v>
      </c>
      <c r="AH755" s="12">
        <v>1.91</v>
      </c>
      <c r="AI755" s="19">
        <f t="shared" ref="AI755:AI779" si="223">1+6*AG755/(AG755+2000)+AH755</f>
        <v>4.11191923230708</v>
      </c>
      <c r="AJ755" s="20">
        <v>5936</v>
      </c>
      <c r="AK755" s="12">
        <v>0.66</v>
      </c>
      <c r="AL755" s="12">
        <v>1.52</v>
      </c>
      <c r="AM755" s="9">
        <f t="shared" ref="AM755:AM779" si="224">1+AK755*AL755</f>
        <v>2.0032</v>
      </c>
      <c r="AN755" s="10">
        <v>1.225</v>
      </c>
      <c r="AO755" s="20">
        <v>1</v>
      </c>
      <c r="AP755" s="22">
        <f t="shared" ref="AP755:AP779" si="225">((AE755*AF755*AI755)+AJ755)*AM755*AN755*AO755</f>
        <v>26676.9398003697</v>
      </c>
    </row>
    <row r="756" s="1" customFormat="1" customHeight="1" spans="6:42">
      <c r="F756" s="12">
        <v>35140</v>
      </c>
      <c r="G756" s="12">
        <v>0.0253</v>
      </c>
      <c r="H756" s="13">
        <v>1.35</v>
      </c>
      <c r="I756" s="14">
        <v>1</v>
      </c>
      <c r="J756" s="15">
        <f t="shared" si="218"/>
        <v>1200.2067</v>
      </c>
      <c r="K756" s="12">
        <v>1</v>
      </c>
      <c r="L756" s="12">
        <v>501</v>
      </c>
      <c r="M756" s="12">
        <v>1.67</v>
      </c>
      <c r="N756" s="19">
        <f t="shared" si="219"/>
        <v>3.87191923230708</v>
      </c>
      <c r="O756" s="20">
        <v>5936</v>
      </c>
      <c r="P756" s="12">
        <v>0.66</v>
      </c>
      <c r="Q756" s="12">
        <v>1.52</v>
      </c>
      <c r="R756" s="9">
        <f t="shared" si="220"/>
        <v>2.0032</v>
      </c>
      <c r="S756" s="10">
        <v>1.225</v>
      </c>
      <c r="T756" s="20">
        <v>1</v>
      </c>
      <c r="U756" s="22">
        <f t="shared" si="221"/>
        <v>25970.0891063064</v>
      </c>
      <c r="AA756" s="12">
        <v>35140</v>
      </c>
      <c r="AB756" s="12">
        <v>0.0253</v>
      </c>
      <c r="AC756" s="13">
        <v>1.35</v>
      </c>
      <c r="AD756" s="14">
        <v>1</v>
      </c>
      <c r="AE756" s="15">
        <f t="shared" si="222"/>
        <v>1200.2067</v>
      </c>
      <c r="AF756" s="12">
        <v>1</v>
      </c>
      <c r="AG756" s="12">
        <v>501</v>
      </c>
      <c r="AH756" s="12">
        <v>1.91</v>
      </c>
      <c r="AI756" s="19">
        <f t="shared" si="223"/>
        <v>4.11191923230708</v>
      </c>
      <c r="AJ756" s="20">
        <v>5936</v>
      </c>
      <c r="AK756" s="12">
        <v>0.66</v>
      </c>
      <c r="AL756" s="12">
        <v>1.52</v>
      </c>
      <c r="AM756" s="9">
        <f t="shared" si="224"/>
        <v>2.0032</v>
      </c>
      <c r="AN756" s="10">
        <v>1.225</v>
      </c>
      <c r="AO756" s="20">
        <v>1</v>
      </c>
      <c r="AP756" s="22">
        <f t="shared" si="225"/>
        <v>26676.9398003697</v>
      </c>
    </row>
    <row r="757" s="1" customFormat="1" customHeight="1" spans="6:42">
      <c r="F757" s="12">
        <v>35140</v>
      </c>
      <c r="G757" s="12">
        <v>0.0253</v>
      </c>
      <c r="H757" s="13">
        <v>1.35</v>
      </c>
      <c r="I757" s="14">
        <v>1</v>
      </c>
      <c r="J757" s="15">
        <f t="shared" si="218"/>
        <v>1200.2067</v>
      </c>
      <c r="K757" s="12">
        <v>1</v>
      </c>
      <c r="L757" s="12">
        <v>501</v>
      </c>
      <c r="M757" s="12">
        <v>1.67</v>
      </c>
      <c r="N757" s="19">
        <f t="shared" si="219"/>
        <v>3.87191923230708</v>
      </c>
      <c r="O757" s="20">
        <v>5936</v>
      </c>
      <c r="P757" s="12">
        <v>0.66</v>
      </c>
      <c r="Q757" s="12">
        <v>1.52</v>
      </c>
      <c r="R757" s="9">
        <f t="shared" si="220"/>
        <v>2.0032</v>
      </c>
      <c r="S757" s="10">
        <v>1.225</v>
      </c>
      <c r="T757" s="20">
        <v>1</v>
      </c>
      <c r="U757" s="22">
        <f t="shared" si="221"/>
        <v>25970.0891063064</v>
      </c>
      <c r="AA757" s="12">
        <v>35140</v>
      </c>
      <c r="AB757" s="12">
        <v>0.0253</v>
      </c>
      <c r="AC757" s="13">
        <v>1.35</v>
      </c>
      <c r="AD757" s="14">
        <v>1</v>
      </c>
      <c r="AE757" s="15">
        <f t="shared" si="222"/>
        <v>1200.2067</v>
      </c>
      <c r="AF757" s="12">
        <v>1</v>
      </c>
      <c r="AG757" s="12">
        <v>501</v>
      </c>
      <c r="AH757" s="12">
        <v>1.91</v>
      </c>
      <c r="AI757" s="19">
        <f t="shared" si="223"/>
        <v>4.11191923230708</v>
      </c>
      <c r="AJ757" s="20">
        <v>5936</v>
      </c>
      <c r="AK757" s="12">
        <v>0.66</v>
      </c>
      <c r="AL757" s="12">
        <v>1.52</v>
      </c>
      <c r="AM757" s="9">
        <f t="shared" si="224"/>
        <v>2.0032</v>
      </c>
      <c r="AN757" s="10">
        <v>1.225</v>
      </c>
      <c r="AO757" s="20">
        <v>1</v>
      </c>
      <c r="AP757" s="22">
        <f t="shared" si="225"/>
        <v>26676.9398003697</v>
      </c>
    </row>
    <row r="758" s="1" customFormat="1" customHeight="1" spans="6:42">
      <c r="F758" s="12">
        <v>35140</v>
      </c>
      <c r="G758" s="12">
        <v>0.0253</v>
      </c>
      <c r="H758" s="13">
        <v>1.35</v>
      </c>
      <c r="I758" s="14">
        <v>1</v>
      </c>
      <c r="J758" s="15">
        <f t="shared" si="218"/>
        <v>1200.2067</v>
      </c>
      <c r="K758" s="12">
        <v>1</v>
      </c>
      <c r="L758" s="12">
        <v>501</v>
      </c>
      <c r="M758" s="12">
        <v>1.67</v>
      </c>
      <c r="N758" s="19">
        <f t="shared" si="219"/>
        <v>3.87191923230708</v>
      </c>
      <c r="O758" s="20">
        <v>5936</v>
      </c>
      <c r="P758" s="12">
        <v>0.66</v>
      </c>
      <c r="Q758" s="12">
        <v>1.52</v>
      </c>
      <c r="R758" s="9">
        <f t="shared" si="220"/>
        <v>2.0032</v>
      </c>
      <c r="S758" s="10">
        <v>1.225</v>
      </c>
      <c r="T758" s="20">
        <v>1</v>
      </c>
      <c r="U758" s="22">
        <f t="shared" si="221"/>
        <v>25970.0891063064</v>
      </c>
      <c r="AA758" s="12">
        <v>35140</v>
      </c>
      <c r="AB758" s="12">
        <v>0.0253</v>
      </c>
      <c r="AC758" s="13">
        <v>1.35</v>
      </c>
      <c r="AD758" s="14">
        <v>1</v>
      </c>
      <c r="AE758" s="15">
        <f t="shared" si="222"/>
        <v>1200.2067</v>
      </c>
      <c r="AF758" s="12">
        <v>1</v>
      </c>
      <c r="AG758" s="12">
        <v>501</v>
      </c>
      <c r="AH758" s="12">
        <v>1.91</v>
      </c>
      <c r="AI758" s="19">
        <f t="shared" si="223"/>
        <v>4.11191923230708</v>
      </c>
      <c r="AJ758" s="20">
        <v>5936</v>
      </c>
      <c r="AK758" s="12">
        <v>0.66</v>
      </c>
      <c r="AL758" s="12">
        <v>1.52</v>
      </c>
      <c r="AM758" s="9">
        <f t="shared" si="224"/>
        <v>2.0032</v>
      </c>
      <c r="AN758" s="10">
        <v>1.225</v>
      </c>
      <c r="AO758" s="20">
        <v>1</v>
      </c>
      <c r="AP758" s="22">
        <f t="shared" si="225"/>
        <v>26676.9398003697</v>
      </c>
    </row>
    <row r="759" s="1" customFormat="1" customHeight="1" spans="6:42">
      <c r="F759" s="12">
        <v>35140</v>
      </c>
      <c r="G759" s="12">
        <v>0.0253</v>
      </c>
      <c r="H759" s="13">
        <v>1.35</v>
      </c>
      <c r="I759" s="14">
        <v>1</v>
      </c>
      <c r="J759" s="15">
        <f t="shared" si="218"/>
        <v>1200.2067</v>
      </c>
      <c r="K759" s="12">
        <v>1</v>
      </c>
      <c r="L759" s="12">
        <v>501</v>
      </c>
      <c r="M759" s="12">
        <v>1.67</v>
      </c>
      <c r="N759" s="19">
        <f t="shared" si="219"/>
        <v>3.87191923230708</v>
      </c>
      <c r="O759" s="20">
        <v>5936</v>
      </c>
      <c r="P759" s="12">
        <v>0.66</v>
      </c>
      <c r="Q759" s="12">
        <v>1.52</v>
      </c>
      <c r="R759" s="9">
        <f t="shared" si="220"/>
        <v>2.0032</v>
      </c>
      <c r="S759" s="10">
        <v>1.225</v>
      </c>
      <c r="T759" s="20">
        <v>1</v>
      </c>
      <c r="U759" s="22">
        <f t="shared" si="221"/>
        <v>25970.0891063064</v>
      </c>
      <c r="AA759" s="12">
        <v>35140</v>
      </c>
      <c r="AB759" s="12">
        <v>0.0253</v>
      </c>
      <c r="AC759" s="13">
        <v>1.35</v>
      </c>
      <c r="AD759" s="14">
        <v>1</v>
      </c>
      <c r="AE759" s="15">
        <f t="shared" si="222"/>
        <v>1200.2067</v>
      </c>
      <c r="AF759" s="12">
        <v>1</v>
      </c>
      <c r="AG759" s="12">
        <v>501</v>
      </c>
      <c r="AH759" s="12">
        <v>1.91</v>
      </c>
      <c r="AI759" s="19">
        <f t="shared" si="223"/>
        <v>4.11191923230708</v>
      </c>
      <c r="AJ759" s="20">
        <v>5936</v>
      </c>
      <c r="AK759" s="12">
        <v>0.66</v>
      </c>
      <c r="AL759" s="12">
        <v>1.52</v>
      </c>
      <c r="AM759" s="9">
        <f t="shared" si="224"/>
        <v>2.0032</v>
      </c>
      <c r="AN759" s="10">
        <v>1.225</v>
      </c>
      <c r="AO759" s="20">
        <v>1</v>
      </c>
      <c r="AP759" s="22">
        <f t="shared" si="225"/>
        <v>26676.9398003697</v>
      </c>
    </row>
    <row r="760" s="1" customFormat="1" customHeight="1" spans="6:42">
      <c r="F760" s="12">
        <v>35140</v>
      </c>
      <c r="G760" s="12">
        <v>0.0253</v>
      </c>
      <c r="H760" s="13">
        <v>1.35</v>
      </c>
      <c r="I760" s="14">
        <v>1</v>
      </c>
      <c r="J760" s="15">
        <f t="shared" si="218"/>
        <v>1200.2067</v>
      </c>
      <c r="K760" s="12">
        <v>1</v>
      </c>
      <c r="L760" s="12">
        <v>501</v>
      </c>
      <c r="M760" s="12">
        <v>1.67</v>
      </c>
      <c r="N760" s="19">
        <f t="shared" si="219"/>
        <v>3.87191923230708</v>
      </c>
      <c r="O760" s="20">
        <v>5936</v>
      </c>
      <c r="P760" s="12">
        <v>0.66</v>
      </c>
      <c r="Q760" s="12">
        <v>1.52</v>
      </c>
      <c r="R760" s="9">
        <f t="shared" si="220"/>
        <v>2.0032</v>
      </c>
      <c r="S760" s="10">
        <v>1.225</v>
      </c>
      <c r="T760" s="20">
        <v>1</v>
      </c>
      <c r="U760" s="22">
        <f t="shared" si="221"/>
        <v>25970.0891063064</v>
      </c>
      <c r="AA760" s="12">
        <v>35140</v>
      </c>
      <c r="AB760" s="12">
        <v>0.0253</v>
      </c>
      <c r="AC760" s="13">
        <v>1.35</v>
      </c>
      <c r="AD760" s="14">
        <v>1</v>
      </c>
      <c r="AE760" s="15">
        <f t="shared" si="222"/>
        <v>1200.2067</v>
      </c>
      <c r="AF760" s="12">
        <v>1</v>
      </c>
      <c r="AG760" s="12">
        <v>501</v>
      </c>
      <c r="AH760" s="12">
        <v>1.91</v>
      </c>
      <c r="AI760" s="19">
        <f t="shared" si="223"/>
        <v>4.11191923230708</v>
      </c>
      <c r="AJ760" s="20">
        <v>5936</v>
      </c>
      <c r="AK760" s="12">
        <v>0.66</v>
      </c>
      <c r="AL760" s="12">
        <v>1.52</v>
      </c>
      <c r="AM760" s="9">
        <f t="shared" si="224"/>
        <v>2.0032</v>
      </c>
      <c r="AN760" s="10">
        <v>1.225</v>
      </c>
      <c r="AO760" s="20">
        <v>1</v>
      </c>
      <c r="AP760" s="22">
        <f t="shared" si="225"/>
        <v>26676.9398003697</v>
      </c>
    </row>
    <row r="761" s="1" customFormat="1" customHeight="1" spans="6:42">
      <c r="F761" s="12">
        <v>35140</v>
      </c>
      <c r="G761" s="12">
        <v>0.0253</v>
      </c>
      <c r="H761" s="13">
        <v>1.35</v>
      </c>
      <c r="I761" s="14">
        <v>1</v>
      </c>
      <c r="J761" s="15">
        <f t="shared" si="218"/>
        <v>1200.2067</v>
      </c>
      <c r="K761" s="12">
        <v>1</v>
      </c>
      <c r="L761" s="12">
        <v>501</v>
      </c>
      <c r="M761" s="12">
        <v>1.67</v>
      </c>
      <c r="N761" s="19">
        <f t="shared" si="219"/>
        <v>3.87191923230708</v>
      </c>
      <c r="O761" s="20">
        <v>5936</v>
      </c>
      <c r="P761" s="12">
        <v>0.66</v>
      </c>
      <c r="Q761" s="12">
        <v>1.52</v>
      </c>
      <c r="R761" s="9">
        <f t="shared" si="220"/>
        <v>2.0032</v>
      </c>
      <c r="S761" s="10">
        <v>1.225</v>
      </c>
      <c r="T761" s="20">
        <v>1</v>
      </c>
      <c r="U761" s="22">
        <f t="shared" si="221"/>
        <v>25970.0891063064</v>
      </c>
      <c r="AA761" s="12">
        <v>35140</v>
      </c>
      <c r="AB761" s="12">
        <v>0.0253</v>
      </c>
      <c r="AC761" s="13">
        <v>1.35</v>
      </c>
      <c r="AD761" s="14">
        <v>1</v>
      </c>
      <c r="AE761" s="15">
        <f t="shared" si="222"/>
        <v>1200.2067</v>
      </c>
      <c r="AF761" s="12">
        <v>1</v>
      </c>
      <c r="AG761" s="12">
        <v>501</v>
      </c>
      <c r="AH761" s="12">
        <v>1.91</v>
      </c>
      <c r="AI761" s="19">
        <f t="shared" si="223"/>
        <v>4.11191923230708</v>
      </c>
      <c r="AJ761" s="20">
        <v>5936</v>
      </c>
      <c r="AK761" s="12">
        <v>0.66</v>
      </c>
      <c r="AL761" s="12">
        <v>1.52</v>
      </c>
      <c r="AM761" s="9">
        <f t="shared" si="224"/>
        <v>2.0032</v>
      </c>
      <c r="AN761" s="10">
        <v>1.225</v>
      </c>
      <c r="AO761" s="20">
        <v>1</v>
      </c>
      <c r="AP761" s="22">
        <f t="shared" si="225"/>
        <v>26676.9398003697</v>
      </c>
    </row>
    <row r="762" s="1" customFormat="1" customHeight="1" spans="6:42">
      <c r="F762" s="12">
        <v>35140</v>
      </c>
      <c r="G762" s="12">
        <v>0.0253</v>
      </c>
      <c r="H762" s="13">
        <v>1.35</v>
      </c>
      <c r="I762" s="14">
        <v>1</v>
      </c>
      <c r="J762" s="15">
        <f t="shared" si="218"/>
        <v>1200.2067</v>
      </c>
      <c r="K762" s="12">
        <v>1</v>
      </c>
      <c r="L762" s="12">
        <v>501</v>
      </c>
      <c r="M762" s="12">
        <v>1.67</v>
      </c>
      <c r="N762" s="19">
        <f t="shared" si="219"/>
        <v>3.87191923230708</v>
      </c>
      <c r="O762" s="20">
        <v>5936</v>
      </c>
      <c r="P762" s="12">
        <v>0.66</v>
      </c>
      <c r="Q762" s="12">
        <v>1.52</v>
      </c>
      <c r="R762" s="9">
        <f t="shared" si="220"/>
        <v>2.0032</v>
      </c>
      <c r="S762" s="10">
        <v>1.225</v>
      </c>
      <c r="T762" s="20">
        <v>1</v>
      </c>
      <c r="U762" s="22">
        <f t="shared" si="221"/>
        <v>25970.0891063064</v>
      </c>
      <c r="AA762" s="12">
        <v>35140</v>
      </c>
      <c r="AB762" s="12">
        <v>0.0253</v>
      </c>
      <c r="AC762" s="13">
        <v>1.35</v>
      </c>
      <c r="AD762" s="14">
        <v>1</v>
      </c>
      <c r="AE762" s="15">
        <f t="shared" si="222"/>
        <v>1200.2067</v>
      </c>
      <c r="AF762" s="12">
        <v>1</v>
      </c>
      <c r="AG762" s="12">
        <v>501</v>
      </c>
      <c r="AH762" s="12">
        <v>1.91</v>
      </c>
      <c r="AI762" s="19">
        <f t="shared" si="223"/>
        <v>4.11191923230708</v>
      </c>
      <c r="AJ762" s="20">
        <v>5936</v>
      </c>
      <c r="AK762" s="12">
        <v>0.66</v>
      </c>
      <c r="AL762" s="12">
        <v>1.52</v>
      </c>
      <c r="AM762" s="9">
        <f t="shared" si="224"/>
        <v>2.0032</v>
      </c>
      <c r="AN762" s="10">
        <v>1.225</v>
      </c>
      <c r="AO762" s="20">
        <v>1</v>
      </c>
      <c r="AP762" s="22">
        <f t="shared" si="225"/>
        <v>26676.9398003697</v>
      </c>
    </row>
    <row r="763" s="1" customFormat="1" customHeight="1" spans="6:42">
      <c r="F763" s="12">
        <v>35140</v>
      </c>
      <c r="G763" s="12">
        <v>0.0253</v>
      </c>
      <c r="H763" s="13">
        <v>1.35</v>
      </c>
      <c r="I763" s="14">
        <v>1</v>
      </c>
      <c r="J763" s="15">
        <f t="shared" si="218"/>
        <v>1200.2067</v>
      </c>
      <c r="K763" s="12">
        <v>1</v>
      </c>
      <c r="L763" s="12">
        <v>501</v>
      </c>
      <c r="M763" s="12">
        <v>1.67</v>
      </c>
      <c r="N763" s="19">
        <f t="shared" si="219"/>
        <v>3.87191923230708</v>
      </c>
      <c r="O763" s="20">
        <v>5936</v>
      </c>
      <c r="P763" s="12">
        <v>0.66</v>
      </c>
      <c r="Q763" s="12">
        <v>1.52</v>
      </c>
      <c r="R763" s="9">
        <f t="shared" si="220"/>
        <v>2.0032</v>
      </c>
      <c r="S763" s="10">
        <v>1.225</v>
      </c>
      <c r="T763" s="20">
        <v>1</v>
      </c>
      <c r="U763" s="22">
        <f t="shared" si="221"/>
        <v>25970.0891063064</v>
      </c>
      <c r="AA763" s="12">
        <v>35140</v>
      </c>
      <c r="AB763" s="12">
        <v>0.0253</v>
      </c>
      <c r="AC763" s="13">
        <v>1.35</v>
      </c>
      <c r="AD763" s="14">
        <v>1</v>
      </c>
      <c r="AE763" s="15">
        <f t="shared" si="222"/>
        <v>1200.2067</v>
      </c>
      <c r="AF763" s="12">
        <v>1</v>
      </c>
      <c r="AG763" s="12">
        <v>501</v>
      </c>
      <c r="AH763" s="12">
        <v>1.91</v>
      </c>
      <c r="AI763" s="19">
        <f t="shared" si="223"/>
        <v>4.11191923230708</v>
      </c>
      <c r="AJ763" s="20">
        <v>5936</v>
      </c>
      <c r="AK763" s="12">
        <v>0.66</v>
      </c>
      <c r="AL763" s="12">
        <v>1.52</v>
      </c>
      <c r="AM763" s="9">
        <f t="shared" si="224"/>
        <v>2.0032</v>
      </c>
      <c r="AN763" s="10">
        <v>1.225</v>
      </c>
      <c r="AO763" s="20">
        <v>1</v>
      </c>
      <c r="AP763" s="22">
        <f t="shared" si="225"/>
        <v>26676.9398003697</v>
      </c>
    </row>
    <row r="764" s="1" customFormat="1" customHeight="1" spans="6:42">
      <c r="F764" s="12">
        <v>35140</v>
      </c>
      <c r="G764" s="12">
        <v>0.0253</v>
      </c>
      <c r="H764" s="13">
        <v>1.35</v>
      </c>
      <c r="I764" s="14">
        <v>1</v>
      </c>
      <c r="J764" s="15">
        <f t="shared" si="218"/>
        <v>1200.2067</v>
      </c>
      <c r="K764" s="12">
        <v>1</v>
      </c>
      <c r="L764" s="12">
        <v>501</v>
      </c>
      <c r="M764" s="12">
        <v>1.67</v>
      </c>
      <c r="N764" s="19">
        <f t="shared" si="219"/>
        <v>3.87191923230708</v>
      </c>
      <c r="O764" s="20">
        <v>5936</v>
      </c>
      <c r="P764" s="12">
        <v>0.66</v>
      </c>
      <c r="Q764" s="12">
        <v>1.52</v>
      </c>
      <c r="R764" s="9">
        <f t="shared" si="220"/>
        <v>2.0032</v>
      </c>
      <c r="S764" s="10">
        <v>1.225</v>
      </c>
      <c r="T764" s="20">
        <v>1</v>
      </c>
      <c r="U764" s="22">
        <f t="shared" si="221"/>
        <v>25970.0891063064</v>
      </c>
      <c r="AA764" s="12">
        <v>35140</v>
      </c>
      <c r="AB764" s="12">
        <v>0.0253</v>
      </c>
      <c r="AC764" s="13">
        <v>1.35</v>
      </c>
      <c r="AD764" s="14">
        <v>1</v>
      </c>
      <c r="AE764" s="15">
        <f t="shared" si="222"/>
        <v>1200.2067</v>
      </c>
      <c r="AF764" s="12">
        <v>1</v>
      </c>
      <c r="AG764" s="12">
        <v>501</v>
      </c>
      <c r="AH764" s="12">
        <v>1.91</v>
      </c>
      <c r="AI764" s="19">
        <f t="shared" si="223"/>
        <v>4.11191923230708</v>
      </c>
      <c r="AJ764" s="20">
        <v>5936</v>
      </c>
      <c r="AK764" s="12">
        <v>0.66</v>
      </c>
      <c r="AL764" s="12">
        <v>1.52</v>
      </c>
      <c r="AM764" s="9">
        <f t="shared" si="224"/>
        <v>2.0032</v>
      </c>
      <c r="AN764" s="10">
        <v>1.225</v>
      </c>
      <c r="AO764" s="20">
        <v>1</v>
      </c>
      <c r="AP764" s="22">
        <f t="shared" si="225"/>
        <v>26676.9398003697</v>
      </c>
    </row>
    <row r="765" s="1" customFormat="1" customHeight="1" spans="6:42">
      <c r="F765" s="12">
        <v>35140</v>
      </c>
      <c r="G765" s="12">
        <v>0.0253</v>
      </c>
      <c r="H765" s="13">
        <v>1.35</v>
      </c>
      <c r="I765" s="14">
        <v>1</v>
      </c>
      <c r="J765" s="15">
        <f t="shared" si="218"/>
        <v>1200.2067</v>
      </c>
      <c r="K765" s="12">
        <v>1</v>
      </c>
      <c r="L765" s="12">
        <v>501</v>
      </c>
      <c r="M765" s="12">
        <v>1.67</v>
      </c>
      <c r="N765" s="19">
        <f t="shared" si="219"/>
        <v>3.87191923230708</v>
      </c>
      <c r="O765" s="20">
        <v>5936</v>
      </c>
      <c r="P765" s="12">
        <v>0.66</v>
      </c>
      <c r="Q765" s="12">
        <v>1.52</v>
      </c>
      <c r="R765" s="9">
        <f t="shared" si="220"/>
        <v>2.0032</v>
      </c>
      <c r="S765" s="10">
        <v>1.225</v>
      </c>
      <c r="T765" s="20">
        <v>1</v>
      </c>
      <c r="U765" s="22">
        <f t="shared" si="221"/>
        <v>25970.0891063064</v>
      </c>
      <c r="AA765" s="12">
        <v>35140</v>
      </c>
      <c r="AB765" s="12">
        <v>0.0253</v>
      </c>
      <c r="AC765" s="13">
        <v>1.35</v>
      </c>
      <c r="AD765" s="14">
        <v>1</v>
      </c>
      <c r="AE765" s="15">
        <f t="shared" si="222"/>
        <v>1200.2067</v>
      </c>
      <c r="AF765" s="12">
        <v>1</v>
      </c>
      <c r="AG765" s="12">
        <v>501</v>
      </c>
      <c r="AH765" s="12">
        <v>1.91</v>
      </c>
      <c r="AI765" s="19">
        <f t="shared" si="223"/>
        <v>4.11191923230708</v>
      </c>
      <c r="AJ765" s="20">
        <v>5936</v>
      </c>
      <c r="AK765" s="12">
        <v>0.66</v>
      </c>
      <c r="AL765" s="12">
        <v>1.52</v>
      </c>
      <c r="AM765" s="9">
        <f t="shared" si="224"/>
        <v>2.0032</v>
      </c>
      <c r="AN765" s="10">
        <v>1.225</v>
      </c>
      <c r="AO765" s="20">
        <v>1</v>
      </c>
      <c r="AP765" s="22">
        <f t="shared" si="225"/>
        <v>26676.9398003697</v>
      </c>
    </row>
    <row r="766" s="1" customFormat="1" customHeight="1" spans="6:42">
      <c r="F766" s="12">
        <v>35140</v>
      </c>
      <c r="G766" s="12">
        <v>0.0253</v>
      </c>
      <c r="H766" s="13">
        <v>1.35</v>
      </c>
      <c r="I766" s="14">
        <v>1</v>
      </c>
      <c r="J766" s="15">
        <f t="shared" si="218"/>
        <v>1200.2067</v>
      </c>
      <c r="K766" s="12">
        <v>1</v>
      </c>
      <c r="L766" s="12">
        <v>501</v>
      </c>
      <c r="M766" s="12">
        <v>1.67</v>
      </c>
      <c r="N766" s="19">
        <f t="shared" si="219"/>
        <v>3.87191923230708</v>
      </c>
      <c r="O766" s="20">
        <v>5936</v>
      </c>
      <c r="P766" s="12">
        <v>0.66</v>
      </c>
      <c r="Q766" s="12">
        <v>1.52</v>
      </c>
      <c r="R766" s="9">
        <f t="shared" si="220"/>
        <v>2.0032</v>
      </c>
      <c r="S766" s="10">
        <v>1.225</v>
      </c>
      <c r="T766" s="20">
        <v>1</v>
      </c>
      <c r="U766" s="22">
        <f t="shared" si="221"/>
        <v>25970.0891063064</v>
      </c>
      <c r="AA766" s="12">
        <v>35140</v>
      </c>
      <c r="AB766" s="12">
        <v>0.0253</v>
      </c>
      <c r="AC766" s="13">
        <v>1.35</v>
      </c>
      <c r="AD766" s="14">
        <v>1</v>
      </c>
      <c r="AE766" s="15">
        <f t="shared" si="222"/>
        <v>1200.2067</v>
      </c>
      <c r="AF766" s="12">
        <v>1</v>
      </c>
      <c r="AG766" s="12">
        <v>501</v>
      </c>
      <c r="AH766" s="12">
        <v>1.91</v>
      </c>
      <c r="AI766" s="19">
        <f t="shared" si="223"/>
        <v>4.11191923230708</v>
      </c>
      <c r="AJ766" s="20">
        <v>5936</v>
      </c>
      <c r="AK766" s="12">
        <v>0.66</v>
      </c>
      <c r="AL766" s="12">
        <v>1.52</v>
      </c>
      <c r="AM766" s="9">
        <f t="shared" si="224"/>
        <v>2.0032</v>
      </c>
      <c r="AN766" s="10">
        <v>1.225</v>
      </c>
      <c r="AO766" s="20">
        <v>1</v>
      </c>
      <c r="AP766" s="22">
        <f t="shared" si="225"/>
        <v>26676.9398003697</v>
      </c>
    </row>
    <row r="767" s="1" customFormat="1" customHeight="1" spans="6:42">
      <c r="F767" s="12">
        <v>35140</v>
      </c>
      <c r="G767" s="12">
        <v>0.0253</v>
      </c>
      <c r="H767" s="13">
        <v>1.35</v>
      </c>
      <c r="I767" s="14">
        <v>1</v>
      </c>
      <c r="J767" s="15">
        <f t="shared" si="218"/>
        <v>1200.2067</v>
      </c>
      <c r="K767" s="12">
        <v>1</v>
      </c>
      <c r="L767" s="12">
        <v>501</v>
      </c>
      <c r="M767" s="12">
        <v>1.67</v>
      </c>
      <c r="N767" s="19">
        <f t="shared" si="219"/>
        <v>3.87191923230708</v>
      </c>
      <c r="O767" s="20">
        <v>5936</v>
      </c>
      <c r="P767" s="12">
        <v>0.66</v>
      </c>
      <c r="Q767" s="12">
        <v>1.52</v>
      </c>
      <c r="R767" s="9">
        <f t="shared" si="220"/>
        <v>2.0032</v>
      </c>
      <c r="S767" s="10">
        <v>1.225</v>
      </c>
      <c r="T767" s="20">
        <v>1</v>
      </c>
      <c r="U767" s="22">
        <f t="shared" si="221"/>
        <v>25970.0891063064</v>
      </c>
      <c r="AA767" s="12">
        <v>35140</v>
      </c>
      <c r="AB767" s="12">
        <v>0.0253</v>
      </c>
      <c r="AC767" s="13">
        <v>1.35</v>
      </c>
      <c r="AD767" s="14">
        <v>1</v>
      </c>
      <c r="AE767" s="15">
        <f t="shared" si="222"/>
        <v>1200.2067</v>
      </c>
      <c r="AF767" s="12">
        <v>1</v>
      </c>
      <c r="AG767" s="12">
        <v>501</v>
      </c>
      <c r="AH767" s="12">
        <v>1.91</v>
      </c>
      <c r="AI767" s="19">
        <f t="shared" si="223"/>
        <v>4.11191923230708</v>
      </c>
      <c r="AJ767" s="20">
        <v>5936</v>
      </c>
      <c r="AK767" s="12">
        <v>0.66</v>
      </c>
      <c r="AL767" s="12">
        <v>1.52</v>
      </c>
      <c r="AM767" s="9">
        <f t="shared" si="224"/>
        <v>2.0032</v>
      </c>
      <c r="AN767" s="10">
        <v>1.225</v>
      </c>
      <c r="AO767" s="20">
        <v>1</v>
      </c>
      <c r="AP767" s="22">
        <f t="shared" si="225"/>
        <v>26676.9398003697</v>
      </c>
    </row>
    <row r="768" s="1" customFormat="1" customHeight="1" spans="6:42">
      <c r="F768" s="12">
        <v>35140</v>
      </c>
      <c r="G768" s="12">
        <v>0.0253</v>
      </c>
      <c r="H768" s="13">
        <v>1.35</v>
      </c>
      <c r="I768" s="14">
        <v>1</v>
      </c>
      <c r="J768" s="15">
        <f t="shared" si="218"/>
        <v>1200.2067</v>
      </c>
      <c r="K768" s="12">
        <v>1</v>
      </c>
      <c r="L768" s="12">
        <v>501</v>
      </c>
      <c r="M768" s="12">
        <v>1.67</v>
      </c>
      <c r="N768" s="19">
        <f t="shared" si="219"/>
        <v>3.87191923230708</v>
      </c>
      <c r="O768" s="20">
        <v>5936</v>
      </c>
      <c r="P768" s="12">
        <v>0.66</v>
      </c>
      <c r="Q768" s="12">
        <v>1.52</v>
      </c>
      <c r="R768" s="9">
        <f t="shared" si="220"/>
        <v>2.0032</v>
      </c>
      <c r="S768" s="10">
        <v>1.225</v>
      </c>
      <c r="T768" s="20">
        <v>1</v>
      </c>
      <c r="U768" s="22">
        <f t="shared" si="221"/>
        <v>25970.0891063064</v>
      </c>
      <c r="AA768" s="12">
        <v>35140</v>
      </c>
      <c r="AB768" s="12">
        <v>0.0253</v>
      </c>
      <c r="AC768" s="13">
        <v>1.35</v>
      </c>
      <c r="AD768" s="14">
        <v>1</v>
      </c>
      <c r="AE768" s="15">
        <f t="shared" si="222"/>
        <v>1200.2067</v>
      </c>
      <c r="AF768" s="12">
        <v>1</v>
      </c>
      <c r="AG768" s="12">
        <v>501</v>
      </c>
      <c r="AH768" s="12">
        <v>1.91</v>
      </c>
      <c r="AI768" s="19">
        <f t="shared" si="223"/>
        <v>4.11191923230708</v>
      </c>
      <c r="AJ768" s="20">
        <v>5936</v>
      </c>
      <c r="AK768" s="12">
        <v>0.66</v>
      </c>
      <c r="AL768" s="12">
        <v>1.52</v>
      </c>
      <c r="AM768" s="9">
        <f t="shared" si="224"/>
        <v>2.0032</v>
      </c>
      <c r="AN768" s="10">
        <v>1.225</v>
      </c>
      <c r="AO768" s="20">
        <v>1</v>
      </c>
      <c r="AP768" s="22">
        <f t="shared" si="225"/>
        <v>26676.9398003697</v>
      </c>
    </row>
    <row r="769" s="1" customFormat="1" customHeight="1" spans="6:42">
      <c r="F769" s="12">
        <v>35140</v>
      </c>
      <c r="G769" s="12">
        <v>0.0253</v>
      </c>
      <c r="H769" s="13">
        <v>1.35</v>
      </c>
      <c r="I769" s="14">
        <v>1</v>
      </c>
      <c r="J769" s="15">
        <f t="shared" si="218"/>
        <v>1200.2067</v>
      </c>
      <c r="K769" s="12">
        <v>1</v>
      </c>
      <c r="L769" s="12">
        <v>501</v>
      </c>
      <c r="M769" s="12">
        <v>1.67</v>
      </c>
      <c r="N769" s="19">
        <f t="shared" si="219"/>
        <v>3.87191923230708</v>
      </c>
      <c r="O769" s="20">
        <v>5936</v>
      </c>
      <c r="P769" s="12">
        <v>0.66</v>
      </c>
      <c r="Q769" s="12">
        <v>1.52</v>
      </c>
      <c r="R769" s="9">
        <f t="shared" si="220"/>
        <v>2.0032</v>
      </c>
      <c r="S769" s="10">
        <v>1.225</v>
      </c>
      <c r="T769" s="20">
        <v>1</v>
      </c>
      <c r="U769" s="22">
        <f t="shared" si="221"/>
        <v>25970.0891063064</v>
      </c>
      <c r="AA769" s="12">
        <v>35140</v>
      </c>
      <c r="AB769" s="12">
        <v>0.0253</v>
      </c>
      <c r="AC769" s="13">
        <v>1.35</v>
      </c>
      <c r="AD769" s="14">
        <v>1</v>
      </c>
      <c r="AE769" s="15">
        <f t="shared" si="222"/>
        <v>1200.2067</v>
      </c>
      <c r="AF769" s="12">
        <v>1</v>
      </c>
      <c r="AG769" s="12">
        <v>501</v>
      </c>
      <c r="AH769" s="12">
        <v>1.91</v>
      </c>
      <c r="AI769" s="19">
        <f t="shared" si="223"/>
        <v>4.11191923230708</v>
      </c>
      <c r="AJ769" s="20">
        <v>5936</v>
      </c>
      <c r="AK769" s="12">
        <v>0.66</v>
      </c>
      <c r="AL769" s="12">
        <v>1.52</v>
      </c>
      <c r="AM769" s="9">
        <f t="shared" si="224"/>
        <v>2.0032</v>
      </c>
      <c r="AN769" s="10">
        <v>1.225</v>
      </c>
      <c r="AO769" s="20">
        <v>1</v>
      </c>
      <c r="AP769" s="22">
        <f t="shared" si="225"/>
        <v>26676.9398003697</v>
      </c>
    </row>
    <row r="770" s="1" customFormat="1" customHeight="1" spans="6:42">
      <c r="F770" s="12">
        <v>35140</v>
      </c>
      <c r="G770" s="12">
        <v>0</v>
      </c>
      <c r="H770" s="13">
        <v>1.35</v>
      </c>
      <c r="I770" s="14">
        <v>1</v>
      </c>
      <c r="J770" s="15">
        <f t="shared" si="218"/>
        <v>0</v>
      </c>
      <c r="K770" s="12">
        <v>1</v>
      </c>
      <c r="L770" s="12">
        <v>501</v>
      </c>
      <c r="M770" s="12">
        <v>1.67</v>
      </c>
      <c r="N770" s="19">
        <f t="shared" si="219"/>
        <v>3.87191923230708</v>
      </c>
      <c r="O770" s="20">
        <v>0</v>
      </c>
      <c r="P770" s="12">
        <v>0.66</v>
      </c>
      <c r="Q770" s="12">
        <v>1.52</v>
      </c>
      <c r="R770" s="9">
        <f t="shared" si="220"/>
        <v>2.0032</v>
      </c>
      <c r="S770" s="10">
        <v>1.225</v>
      </c>
      <c r="T770" s="20">
        <v>1</v>
      </c>
      <c r="U770" s="22">
        <f t="shared" si="221"/>
        <v>0</v>
      </c>
      <c r="AA770" s="12">
        <v>35140</v>
      </c>
      <c r="AB770" s="12">
        <v>0</v>
      </c>
      <c r="AC770" s="13">
        <v>1.35</v>
      </c>
      <c r="AD770" s="14">
        <v>1</v>
      </c>
      <c r="AE770" s="15">
        <f t="shared" si="222"/>
        <v>0</v>
      </c>
      <c r="AF770" s="12">
        <v>1</v>
      </c>
      <c r="AG770" s="12">
        <v>501</v>
      </c>
      <c r="AH770" s="12">
        <v>1.91</v>
      </c>
      <c r="AI770" s="19">
        <f t="shared" si="223"/>
        <v>4.11191923230708</v>
      </c>
      <c r="AJ770" s="20">
        <v>0</v>
      </c>
      <c r="AK770" s="12">
        <v>0.66</v>
      </c>
      <c r="AL770" s="12">
        <v>1.52</v>
      </c>
      <c r="AM770" s="9">
        <f t="shared" si="224"/>
        <v>2.0032</v>
      </c>
      <c r="AN770" s="10">
        <v>1.225</v>
      </c>
      <c r="AO770" s="20">
        <v>1</v>
      </c>
      <c r="AP770" s="22">
        <f t="shared" si="225"/>
        <v>0</v>
      </c>
    </row>
    <row r="771" s="1" customFormat="1" customHeight="1" spans="6:42">
      <c r="F771" s="12">
        <v>35140</v>
      </c>
      <c r="G771" s="12">
        <v>0</v>
      </c>
      <c r="H771" s="13">
        <v>1.35</v>
      </c>
      <c r="I771" s="14">
        <v>1</v>
      </c>
      <c r="J771" s="15">
        <f t="shared" si="218"/>
        <v>0</v>
      </c>
      <c r="K771" s="12">
        <v>1</v>
      </c>
      <c r="L771" s="12">
        <v>501</v>
      </c>
      <c r="M771" s="12">
        <v>1.67</v>
      </c>
      <c r="N771" s="19">
        <f t="shared" si="219"/>
        <v>3.87191923230708</v>
      </c>
      <c r="O771" s="20">
        <v>0</v>
      </c>
      <c r="P771" s="12">
        <v>0.66</v>
      </c>
      <c r="Q771" s="12">
        <v>1.52</v>
      </c>
      <c r="R771" s="9">
        <f t="shared" si="220"/>
        <v>2.0032</v>
      </c>
      <c r="S771" s="10">
        <v>1.225</v>
      </c>
      <c r="T771" s="20">
        <v>1</v>
      </c>
      <c r="U771" s="22">
        <f t="shared" si="221"/>
        <v>0</v>
      </c>
      <c r="AA771" s="12">
        <v>35140</v>
      </c>
      <c r="AB771" s="12">
        <v>0</v>
      </c>
      <c r="AC771" s="13">
        <v>1.35</v>
      </c>
      <c r="AD771" s="14">
        <v>1</v>
      </c>
      <c r="AE771" s="15">
        <f t="shared" si="222"/>
        <v>0</v>
      </c>
      <c r="AF771" s="12">
        <v>1</v>
      </c>
      <c r="AG771" s="12">
        <v>501</v>
      </c>
      <c r="AH771" s="12">
        <v>1.91</v>
      </c>
      <c r="AI771" s="19">
        <f t="shared" si="223"/>
        <v>4.11191923230708</v>
      </c>
      <c r="AJ771" s="20">
        <v>0</v>
      </c>
      <c r="AK771" s="12">
        <v>0.66</v>
      </c>
      <c r="AL771" s="12">
        <v>1.52</v>
      </c>
      <c r="AM771" s="9">
        <f t="shared" si="224"/>
        <v>2.0032</v>
      </c>
      <c r="AN771" s="10">
        <v>1.225</v>
      </c>
      <c r="AO771" s="20">
        <v>1</v>
      </c>
      <c r="AP771" s="22">
        <f t="shared" si="225"/>
        <v>0</v>
      </c>
    </row>
    <row r="772" s="1" customFormat="1" customHeight="1" spans="6:42">
      <c r="F772" s="12">
        <v>35140</v>
      </c>
      <c r="G772" s="12">
        <v>0</v>
      </c>
      <c r="H772" s="13">
        <v>1.35</v>
      </c>
      <c r="I772" s="14">
        <v>1</v>
      </c>
      <c r="J772" s="15">
        <f t="shared" si="218"/>
        <v>0</v>
      </c>
      <c r="K772" s="12">
        <v>1</v>
      </c>
      <c r="L772" s="12">
        <v>501</v>
      </c>
      <c r="M772" s="12">
        <v>1.67</v>
      </c>
      <c r="N772" s="19">
        <f t="shared" si="219"/>
        <v>3.87191923230708</v>
      </c>
      <c r="O772" s="20">
        <v>0</v>
      </c>
      <c r="P772" s="12">
        <v>0.66</v>
      </c>
      <c r="Q772" s="12">
        <v>1.52</v>
      </c>
      <c r="R772" s="9">
        <f t="shared" si="220"/>
        <v>2.0032</v>
      </c>
      <c r="S772" s="10">
        <v>1.225</v>
      </c>
      <c r="T772" s="20">
        <v>1</v>
      </c>
      <c r="U772" s="22">
        <f t="shared" si="221"/>
        <v>0</v>
      </c>
      <c r="AA772" s="12">
        <v>35140</v>
      </c>
      <c r="AB772" s="12">
        <v>0</v>
      </c>
      <c r="AC772" s="13">
        <v>1.35</v>
      </c>
      <c r="AD772" s="14">
        <v>1</v>
      </c>
      <c r="AE772" s="15">
        <f t="shared" si="222"/>
        <v>0</v>
      </c>
      <c r="AF772" s="12">
        <v>1</v>
      </c>
      <c r="AG772" s="12">
        <v>501</v>
      </c>
      <c r="AH772" s="12">
        <v>1.91</v>
      </c>
      <c r="AI772" s="19">
        <f t="shared" si="223"/>
        <v>4.11191923230708</v>
      </c>
      <c r="AJ772" s="20">
        <v>0</v>
      </c>
      <c r="AK772" s="12">
        <v>0.66</v>
      </c>
      <c r="AL772" s="12">
        <v>1.52</v>
      </c>
      <c r="AM772" s="9">
        <f t="shared" si="224"/>
        <v>2.0032</v>
      </c>
      <c r="AN772" s="10">
        <v>1.225</v>
      </c>
      <c r="AO772" s="20">
        <v>1</v>
      </c>
      <c r="AP772" s="22">
        <f t="shared" si="225"/>
        <v>0</v>
      </c>
    </row>
    <row r="773" s="1" customFormat="1" customHeight="1" spans="6:42">
      <c r="F773" s="12">
        <v>35140</v>
      </c>
      <c r="G773" s="12">
        <v>0</v>
      </c>
      <c r="H773" s="13">
        <v>1.35</v>
      </c>
      <c r="I773" s="14">
        <v>1</v>
      </c>
      <c r="J773" s="15">
        <f t="shared" si="218"/>
        <v>0</v>
      </c>
      <c r="K773" s="12">
        <v>1</v>
      </c>
      <c r="L773" s="12">
        <v>501</v>
      </c>
      <c r="M773" s="12">
        <v>1.67</v>
      </c>
      <c r="N773" s="19">
        <f t="shared" si="219"/>
        <v>3.87191923230708</v>
      </c>
      <c r="O773" s="20">
        <v>0</v>
      </c>
      <c r="P773" s="12">
        <v>0.66</v>
      </c>
      <c r="Q773" s="12">
        <v>1.52</v>
      </c>
      <c r="R773" s="9">
        <f t="shared" si="220"/>
        <v>2.0032</v>
      </c>
      <c r="S773" s="10">
        <v>1.225</v>
      </c>
      <c r="T773" s="20">
        <v>1</v>
      </c>
      <c r="U773" s="22">
        <f t="shared" si="221"/>
        <v>0</v>
      </c>
      <c r="AA773" s="12">
        <v>35140</v>
      </c>
      <c r="AB773" s="12">
        <v>0</v>
      </c>
      <c r="AC773" s="13">
        <v>1.35</v>
      </c>
      <c r="AD773" s="14">
        <v>1</v>
      </c>
      <c r="AE773" s="15">
        <f t="shared" si="222"/>
        <v>0</v>
      </c>
      <c r="AF773" s="12">
        <v>1</v>
      </c>
      <c r="AG773" s="12">
        <v>501</v>
      </c>
      <c r="AH773" s="12">
        <v>1.91</v>
      </c>
      <c r="AI773" s="19">
        <f t="shared" si="223"/>
        <v>4.11191923230708</v>
      </c>
      <c r="AJ773" s="20">
        <v>0</v>
      </c>
      <c r="AK773" s="12">
        <v>0.66</v>
      </c>
      <c r="AL773" s="12">
        <v>1.52</v>
      </c>
      <c r="AM773" s="9">
        <f t="shared" si="224"/>
        <v>2.0032</v>
      </c>
      <c r="AN773" s="10">
        <v>1.225</v>
      </c>
      <c r="AO773" s="20">
        <v>1</v>
      </c>
      <c r="AP773" s="22">
        <f t="shared" si="225"/>
        <v>0</v>
      </c>
    </row>
    <row r="774" s="1" customFormat="1" customHeight="1" spans="6:42">
      <c r="F774" s="12">
        <v>35140</v>
      </c>
      <c r="G774" s="12">
        <v>0</v>
      </c>
      <c r="H774" s="13">
        <v>1.35</v>
      </c>
      <c r="I774" s="14">
        <v>1</v>
      </c>
      <c r="J774" s="15">
        <f t="shared" si="218"/>
        <v>0</v>
      </c>
      <c r="K774" s="12">
        <v>1</v>
      </c>
      <c r="L774" s="12">
        <v>501</v>
      </c>
      <c r="M774" s="12">
        <v>1.67</v>
      </c>
      <c r="N774" s="19">
        <f t="shared" si="219"/>
        <v>3.87191923230708</v>
      </c>
      <c r="O774" s="20">
        <v>0</v>
      </c>
      <c r="P774" s="12">
        <v>0.66</v>
      </c>
      <c r="Q774" s="12">
        <v>1.52</v>
      </c>
      <c r="R774" s="9">
        <f t="shared" si="220"/>
        <v>2.0032</v>
      </c>
      <c r="S774" s="10">
        <v>1.225</v>
      </c>
      <c r="T774" s="20">
        <v>1</v>
      </c>
      <c r="U774" s="22">
        <f t="shared" si="221"/>
        <v>0</v>
      </c>
      <c r="AA774" s="12">
        <v>35140</v>
      </c>
      <c r="AB774" s="12">
        <v>0</v>
      </c>
      <c r="AC774" s="13">
        <v>1.35</v>
      </c>
      <c r="AD774" s="14">
        <v>1</v>
      </c>
      <c r="AE774" s="15">
        <f t="shared" si="222"/>
        <v>0</v>
      </c>
      <c r="AF774" s="12">
        <v>1</v>
      </c>
      <c r="AG774" s="12">
        <v>501</v>
      </c>
      <c r="AH774" s="12">
        <v>1.91</v>
      </c>
      <c r="AI774" s="19">
        <f t="shared" si="223"/>
        <v>4.11191923230708</v>
      </c>
      <c r="AJ774" s="20">
        <v>0</v>
      </c>
      <c r="AK774" s="12">
        <v>0.66</v>
      </c>
      <c r="AL774" s="12">
        <v>1.52</v>
      </c>
      <c r="AM774" s="9">
        <f t="shared" si="224"/>
        <v>2.0032</v>
      </c>
      <c r="AN774" s="10">
        <v>1.225</v>
      </c>
      <c r="AO774" s="20">
        <v>1</v>
      </c>
      <c r="AP774" s="22">
        <f t="shared" si="225"/>
        <v>0</v>
      </c>
    </row>
    <row r="775" s="1" customFormat="1" customHeight="1" spans="6:42">
      <c r="F775" s="12">
        <v>35140</v>
      </c>
      <c r="G775" s="12">
        <v>0</v>
      </c>
      <c r="H775" s="13">
        <v>1.35</v>
      </c>
      <c r="I775" s="14">
        <v>1</v>
      </c>
      <c r="J775" s="15">
        <f t="shared" si="218"/>
        <v>0</v>
      </c>
      <c r="K775" s="12">
        <v>1</v>
      </c>
      <c r="L775" s="12">
        <v>501</v>
      </c>
      <c r="M775" s="12">
        <v>1.67</v>
      </c>
      <c r="N775" s="19">
        <f t="shared" si="219"/>
        <v>3.87191923230708</v>
      </c>
      <c r="O775" s="20">
        <v>0</v>
      </c>
      <c r="P775" s="12">
        <v>0.66</v>
      </c>
      <c r="Q775" s="12">
        <v>1.52</v>
      </c>
      <c r="R775" s="9">
        <f t="shared" si="220"/>
        <v>2.0032</v>
      </c>
      <c r="S775" s="10">
        <v>1.225</v>
      </c>
      <c r="T775" s="20">
        <v>1</v>
      </c>
      <c r="U775" s="22">
        <f t="shared" si="221"/>
        <v>0</v>
      </c>
      <c r="AA775" s="12">
        <v>35140</v>
      </c>
      <c r="AB775" s="12">
        <v>0</v>
      </c>
      <c r="AC775" s="13">
        <v>1.35</v>
      </c>
      <c r="AD775" s="14">
        <v>1</v>
      </c>
      <c r="AE775" s="15">
        <f t="shared" si="222"/>
        <v>0</v>
      </c>
      <c r="AF775" s="12">
        <v>1</v>
      </c>
      <c r="AG775" s="12">
        <v>501</v>
      </c>
      <c r="AH775" s="12">
        <v>1.91</v>
      </c>
      <c r="AI775" s="19">
        <f t="shared" si="223"/>
        <v>4.11191923230708</v>
      </c>
      <c r="AJ775" s="20">
        <v>0</v>
      </c>
      <c r="AK775" s="12">
        <v>0.66</v>
      </c>
      <c r="AL775" s="12">
        <v>1.52</v>
      </c>
      <c r="AM775" s="9">
        <f t="shared" si="224"/>
        <v>2.0032</v>
      </c>
      <c r="AN775" s="10">
        <v>1.225</v>
      </c>
      <c r="AO775" s="20">
        <v>1</v>
      </c>
      <c r="AP775" s="22">
        <f t="shared" si="225"/>
        <v>0</v>
      </c>
    </row>
    <row r="776" s="1" customFormat="1" customHeight="1" spans="6:42">
      <c r="F776" s="12">
        <v>35140</v>
      </c>
      <c r="G776" s="12">
        <v>0</v>
      </c>
      <c r="H776" s="13">
        <v>1.35</v>
      </c>
      <c r="I776" s="14">
        <v>1</v>
      </c>
      <c r="J776" s="15">
        <f t="shared" si="218"/>
        <v>0</v>
      </c>
      <c r="K776" s="12">
        <v>1</v>
      </c>
      <c r="L776" s="12">
        <v>501</v>
      </c>
      <c r="M776" s="12">
        <v>1.67</v>
      </c>
      <c r="N776" s="19">
        <f t="shared" si="219"/>
        <v>3.87191923230708</v>
      </c>
      <c r="O776" s="20">
        <v>0</v>
      </c>
      <c r="P776" s="12">
        <v>0.66</v>
      </c>
      <c r="Q776" s="12">
        <v>1.52</v>
      </c>
      <c r="R776" s="9">
        <f t="shared" si="220"/>
        <v>2.0032</v>
      </c>
      <c r="S776" s="10">
        <v>1.225</v>
      </c>
      <c r="T776" s="20">
        <v>1</v>
      </c>
      <c r="U776" s="22">
        <f t="shared" si="221"/>
        <v>0</v>
      </c>
      <c r="AA776" s="12">
        <v>35140</v>
      </c>
      <c r="AB776" s="12">
        <v>0</v>
      </c>
      <c r="AC776" s="13">
        <v>1.35</v>
      </c>
      <c r="AD776" s="14">
        <v>1</v>
      </c>
      <c r="AE776" s="15">
        <f t="shared" si="222"/>
        <v>0</v>
      </c>
      <c r="AF776" s="12">
        <v>1</v>
      </c>
      <c r="AG776" s="12">
        <v>501</v>
      </c>
      <c r="AH776" s="12">
        <v>1.91</v>
      </c>
      <c r="AI776" s="19">
        <f t="shared" si="223"/>
        <v>4.11191923230708</v>
      </c>
      <c r="AJ776" s="20">
        <v>0</v>
      </c>
      <c r="AK776" s="12">
        <v>0.66</v>
      </c>
      <c r="AL776" s="12">
        <v>1.52</v>
      </c>
      <c r="AM776" s="9">
        <f t="shared" si="224"/>
        <v>2.0032</v>
      </c>
      <c r="AN776" s="10">
        <v>1.225</v>
      </c>
      <c r="AO776" s="20">
        <v>1</v>
      </c>
      <c r="AP776" s="22">
        <f t="shared" si="225"/>
        <v>0</v>
      </c>
    </row>
    <row r="777" s="1" customFormat="1" customHeight="1" spans="6:42">
      <c r="F777" s="12">
        <v>35140</v>
      </c>
      <c r="G777" s="12">
        <v>0</v>
      </c>
      <c r="H777" s="13">
        <v>1.35</v>
      </c>
      <c r="I777" s="14">
        <v>1</v>
      </c>
      <c r="J777" s="15">
        <f t="shared" si="218"/>
        <v>0</v>
      </c>
      <c r="K777" s="12">
        <v>1</v>
      </c>
      <c r="L777" s="12">
        <v>501</v>
      </c>
      <c r="M777" s="12">
        <v>1.67</v>
      </c>
      <c r="N777" s="19">
        <f t="shared" si="219"/>
        <v>3.87191923230708</v>
      </c>
      <c r="O777" s="20">
        <v>0</v>
      </c>
      <c r="P777" s="12">
        <v>0.66</v>
      </c>
      <c r="Q777" s="12">
        <v>1.52</v>
      </c>
      <c r="R777" s="9">
        <f t="shared" si="220"/>
        <v>2.0032</v>
      </c>
      <c r="S777" s="10">
        <v>1.225</v>
      </c>
      <c r="T777" s="20">
        <v>1</v>
      </c>
      <c r="U777" s="22">
        <f t="shared" si="221"/>
        <v>0</v>
      </c>
      <c r="AA777" s="12">
        <v>35140</v>
      </c>
      <c r="AB777" s="12">
        <v>0</v>
      </c>
      <c r="AC777" s="13">
        <v>1.35</v>
      </c>
      <c r="AD777" s="14">
        <v>1</v>
      </c>
      <c r="AE777" s="15">
        <f t="shared" si="222"/>
        <v>0</v>
      </c>
      <c r="AF777" s="12">
        <v>1</v>
      </c>
      <c r="AG777" s="12">
        <v>501</v>
      </c>
      <c r="AH777" s="12">
        <v>1.91</v>
      </c>
      <c r="AI777" s="19">
        <f t="shared" si="223"/>
        <v>4.11191923230708</v>
      </c>
      <c r="AJ777" s="20">
        <v>0</v>
      </c>
      <c r="AK777" s="12">
        <v>0.66</v>
      </c>
      <c r="AL777" s="12">
        <v>1.52</v>
      </c>
      <c r="AM777" s="9">
        <f t="shared" si="224"/>
        <v>2.0032</v>
      </c>
      <c r="AN777" s="10">
        <v>1.225</v>
      </c>
      <c r="AO777" s="20">
        <v>1</v>
      </c>
      <c r="AP777" s="22">
        <f t="shared" si="225"/>
        <v>0</v>
      </c>
    </row>
    <row r="778" s="1" customFormat="1" customHeight="1" spans="6:42">
      <c r="F778" s="12">
        <v>35140</v>
      </c>
      <c r="G778" s="12">
        <v>0</v>
      </c>
      <c r="H778" s="13">
        <v>1.35</v>
      </c>
      <c r="I778" s="14">
        <v>1</v>
      </c>
      <c r="J778" s="15">
        <f t="shared" si="218"/>
        <v>0</v>
      </c>
      <c r="K778" s="12">
        <v>1</v>
      </c>
      <c r="L778" s="12">
        <v>501</v>
      </c>
      <c r="M778" s="12">
        <v>1.67</v>
      </c>
      <c r="N778" s="19">
        <f t="shared" si="219"/>
        <v>3.87191923230708</v>
      </c>
      <c r="O778" s="20">
        <v>0</v>
      </c>
      <c r="P778" s="12">
        <v>0.66</v>
      </c>
      <c r="Q778" s="12">
        <v>1.52</v>
      </c>
      <c r="R778" s="9">
        <f t="shared" si="220"/>
        <v>2.0032</v>
      </c>
      <c r="S778" s="10">
        <v>1.225</v>
      </c>
      <c r="T778" s="20">
        <v>1</v>
      </c>
      <c r="U778" s="22">
        <f t="shared" si="221"/>
        <v>0</v>
      </c>
      <c r="AA778" s="12">
        <v>35140</v>
      </c>
      <c r="AB778" s="12">
        <v>0</v>
      </c>
      <c r="AC778" s="13">
        <v>1.35</v>
      </c>
      <c r="AD778" s="14">
        <v>1</v>
      </c>
      <c r="AE778" s="15">
        <f t="shared" si="222"/>
        <v>0</v>
      </c>
      <c r="AF778" s="12">
        <v>1</v>
      </c>
      <c r="AG778" s="12">
        <v>501</v>
      </c>
      <c r="AH778" s="12">
        <v>1.91</v>
      </c>
      <c r="AI778" s="19">
        <f t="shared" si="223"/>
        <v>4.11191923230708</v>
      </c>
      <c r="AJ778" s="20">
        <v>0</v>
      </c>
      <c r="AK778" s="12">
        <v>0.66</v>
      </c>
      <c r="AL778" s="12">
        <v>1.52</v>
      </c>
      <c r="AM778" s="9">
        <f t="shared" si="224"/>
        <v>2.0032</v>
      </c>
      <c r="AN778" s="10">
        <v>1.225</v>
      </c>
      <c r="AO778" s="20">
        <v>1</v>
      </c>
      <c r="AP778" s="22">
        <f t="shared" si="225"/>
        <v>0</v>
      </c>
    </row>
    <row r="779" s="1" customFormat="1" customHeight="1" spans="6:42">
      <c r="F779" s="12">
        <v>35140</v>
      </c>
      <c r="G779" s="12">
        <v>0</v>
      </c>
      <c r="H779" s="13">
        <v>1.35</v>
      </c>
      <c r="I779" s="14">
        <v>1</v>
      </c>
      <c r="J779" s="15">
        <f t="shared" si="218"/>
        <v>0</v>
      </c>
      <c r="K779" s="12">
        <v>1</v>
      </c>
      <c r="L779" s="12">
        <v>501</v>
      </c>
      <c r="M779" s="12">
        <v>1.67</v>
      </c>
      <c r="N779" s="19">
        <f t="shared" si="219"/>
        <v>3.87191923230708</v>
      </c>
      <c r="O779" s="20">
        <v>0</v>
      </c>
      <c r="P779" s="12">
        <v>0.66</v>
      </c>
      <c r="Q779" s="12">
        <v>1.52</v>
      </c>
      <c r="R779" s="9">
        <f t="shared" si="220"/>
        <v>2.0032</v>
      </c>
      <c r="S779" s="10">
        <v>1.225</v>
      </c>
      <c r="T779" s="20">
        <v>1</v>
      </c>
      <c r="U779" s="22">
        <f t="shared" si="221"/>
        <v>0</v>
      </c>
      <c r="AA779" s="12">
        <v>35140</v>
      </c>
      <c r="AB779" s="12">
        <v>0</v>
      </c>
      <c r="AC779" s="13">
        <v>1.35</v>
      </c>
      <c r="AD779" s="14">
        <v>1</v>
      </c>
      <c r="AE779" s="15">
        <f t="shared" si="222"/>
        <v>0</v>
      </c>
      <c r="AF779" s="12">
        <v>1</v>
      </c>
      <c r="AG779" s="12">
        <v>501</v>
      </c>
      <c r="AH779" s="12">
        <v>1.91</v>
      </c>
      <c r="AI779" s="19">
        <f t="shared" si="223"/>
        <v>4.11191923230708</v>
      </c>
      <c r="AJ779" s="20">
        <v>0</v>
      </c>
      <c r="AK779" s="12">
        <v>0.66</v>
      </c>
      <c r="AL779" s="12">
        <v>1.52</v>
      </c>
      <c r="AM779" s="9">
        <f t="shared" si="224"/>
        <v>2.0032</v>
      </c>
      <c r="AN779" s="10">
        <v>1.225</v>
      </c>
      <c r="AO779" s="20">
        <v>1</v>
      </c>
      <c r="AP779" s="22">
        <f t="shared" si="225"/>
        <v>0</v>
      </c>
    </row>
    <row r="780" s="1" customFormat="1" customHeight="1" spans="6:42">
      <c r="F780" s="28" t="s">
        <v>28</v>
      </c>
      <c r="G780" s="29"/>
      <c r="H780" s="29"/>
      <c r="I780" s="29"/>
      <c r="J780" s="29"/>
      <c r="K780" s="29"/>
      <c r="L780" s="29"/>
      <c r="M780" s="29"/>
      <c r="N780" s="30">
        <f>SUM(U755:U779)</f>
        <v>389551.336594596</v>
      </c>
      <c r="O780" s="30"/>
      <c r="P780" s="30"/>
      <c r="Q780" s="30"/>
      <c r="R780" s="30"/>
      <c r="S780" s="30"/>
      <c r="T780" s="30"/>
      <c r="U780" s="30"/>
      <c r="AA780" s="28" t="s">
        <v>28</v>
      </c>
      <c r="AB780" s="29"/>
      <c r="AC780" s="29"/>
      <c r="AD780" s="29"/>
      <c r="AE780" s="29"/>
      <c r="AF780" s="29"/>
      <c r="AG780" s="29"/>
      <c r="AH780" s="29"/>
      <c r="AI780" s="30">
        <f>SUM(AP755:AP779)</f>
        <v>400154.097005546</v>
      </c>
      <c r="AJ780" s="30"/>
      <c r="AK780" s="30"/>
      <c r="AL780" s="30"/>
      <c r="AM780" s="30"/>
      <c r="AN780" s="30"/>
      <c r="AO780" s="30"/>
      <c r="AP780" s="30"/>
    </row>
    <row r="781" s="1" customFormat="1" customHeight="1" spans="6:42">
      <c r="F781" s="29"/>
      <c r="G781" s="29"/>
      <c r="H781" s="29"/>
      <c r="I781" s="29"/>
      <c r="J781" s="29"/>
      <c r="K781" s="29"/>
      <c r="L781" s="29"/>
      <c r="M781" s="29"/>
      <c r="N781" s="30"/>
      <c r="O781" s="30"/>
      <c r="P781" s="30"/>
      <c r="Q781" s="30"/>
      <c r="R781" s="30"/>
      <c r="S781" s="30"/>
      <c r="T781" s="30"/>
      <c r="U781" s="30"/>
      <c r="AA781" s="29"/>
      <c r="AB781" s="29"/>
      <c r="AC781" s="29"/>
      <c r="AD781" s="29"/>
      <c r="AE781" s="29"/>
      <c r="AF781" s="29"/>
      <c r="AG781" s="29"/>
      <c r="AH781" s="29"/>
      <c r="AI781" s="30"/>
      <c r="AJ781" s="30"/>
      <c r="AK781" s="30"/>
      <c r="AL781" s="30"/>
      <c r="AM781" s="30"/>
      <c r="AN781" s="30"/>
      <c r="AO781" s="30"/>
      <c r="AP781" s="30"/>
    </row>
    <row r="782" s="1" customFormat="1" customHeight="1" spans="6:42"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</row>
    <row r="783" s="1" customFormat="1" customHeight="1" spans="6:42">
      <c r="F783" s="15" t="s">
        <v>3</v>
      </c>
      <c r="G783" s="15"/>
      <c r="H783" s="15"/>
      <c r="I783" s="15"/>
      <c r="J783" s="15"/>
      <c r="K783" s="9" t="s">
        <v>30</v>
      </c>
      <c r="L783" s="9"/>
      <c r="M783" s="9"/>
      <c r="N783" s="9"/>
      <c r="O783" s="10" t="s">
        <v>31</v>
      </c>
      <c r="P783" s="10"/>
      <c r="Q783" s="31" t="s">
        <v>9</v>
      </c>
      <c r="R783"/>
      <c r="S783"/>
      <c r="T783"/>
      <c r="U783"/>
      <c r="AA783" s="15" t="s">
        <v>3</v>
      </c>
      <c r="AB783" s="15"/>
      <c r="AC783" s="15"/>
      <c r="AD783" s="15"/>
      <c r="AE783" s="15"/>
      <c r="AF783" s="9" t="s">
        <v>30</v>
      </c>
      <c r="AG783" s="9"/>
      <c r="AH783" s="9"/>
      <c r="AI783" s="9"/>
      <c r="AJ783" s="10" t="s">
        <v>31</v>
      </c>
      <c r="AK783" s="10"/>
      <c r="AL783" s="31" t="s">
        <v>9</v>
      </c>
      <c r="AM783"/>
      <c r="AN783"/>
      <c r="AO783"/>
      <c r="AP783"/>
    </row>
    <row r="784" s="1" customFormat="1" customHeight="1" spans="6:42">
      <c r="F784" s="12" t="s">
        <v>32</v>
      </c>
      <c r="G784" s="12" t="s">
        <v>15</v>
      </c>
      <c r="H784" s="32" t="s">
        <v>33</v>
      </c>
      <c r="I784" s="33" t="s">
        <v>34</v>
      </c>
      <c r="J784" s="15" t="s">
        <v>3</v>
      </c>
      <c r="K784" s="12" t="s">
        <v>35</v>
      </c>
      <c r="L784" s="12" t="s">
        <v>22</v>
      </c>
      <c r="M784" s="12" t="s">
        <v>23</v>
      </c>
      <c r="N784" s="9" t="s">
        <v>36</v>
      </c>
      <c r="O784" s="12" t="s">
        <v>25</v>
      </c>
      <c r="P784" s="12" t="s">
        <v>37</v>
      </c>
      <c r="Q784" s="31"/>
      <c r="R784"/>
      <c r="S784"/>
      <c r="T784"/>
      <c r="U784"/>
      <c r="AA784" s="12" t="s">
        <v>32</v>
      </c>
      <c r="AB784" s="12" t="s">
        <v>15</v>
      </c>
      <c r="AC784" s="32" t="s">
        <v>33</v>
      </c>
      <c r="AD784" s="33" t="s">
        <v>34</v>
      </c>
      <c r="AE784" s="15" t="s">
        <v>3</v>
      </c>
      <c r="AF784" s="12" t="s">
        <v>35</v>
      </c>
      <c r="AG784" s="12" t="s">
        <v>22</v>
      </c>
      <c r="AH784" s="12" t="s">
        <v>23</v>
      </c>
      <c r="AI784" s="9" t="s">
        <v>36</v>
      </c>
      <c r="AJ784" s="12" t="s">
        <v>25</v>
      </c>
      <c r="AK784" s="12" t="s">
        <v>37</v>
      </c>
      <c r="AL784" s="31"/>
      <c r="AM784"/>
      <c r="AN784"/>
      <c r="AO784"/>
      <c r="AP784"/>
    </row>
    <row r="785" s="1" customFormat="1" customHeight="1" spans="6:42">
      <c r="F785" s="12">
        <v>1197</v>
      </c>
      <c r="G785" s="12">
        <v>1354</v>
      </c>
      <c r="H785" s="32">
        <v>0.444</v>
      </c>
      <c r="I785" s="33">
        <v>0.887</v>
      </c>
      <c r="J785" s="34">
        <f t="shared" ref="J785:J798" si="226">F785*H785+G785*I785</f>
        <v>1732.466</v>
      </c>
      <c r="K785" s="12">
        <v>1</v>
      </c>
      <c r="L785" s="12">
        <v>0.89</v>
      </c>
      <c r="M785" s="12">
        <v>3.21</v>
      </c>
      <c r="N785" s="35">
        <f t="shared" ref="N785:N798" si="227">1+L785*M785</f>
        <v>3.8569</v>
      </c>
      <c r="O785" s="12">
        <v>1.225</v>
      </c>
      <c r="P785" s="12">
        <v>0.5</v>
      </c>
      <c r="Q785" s="36">
        <f t="shared" ref="Q785:Q798" si="228">J785*K785*N785*O785*P785</f>
        <v>4092.6932206825</v>
      </c>
      <c r="R785"/>
      <c r="S785"/>
      <c r="T785"/>
      <c r="U785"/>
      <c r="AA785" s="12">
        <v>1197</v>
      </c>
      <c r="AB785" s="12">
        <v>1354</v>
      </c>
      <c r="AC785" s="32">
        <v>0.444</v>
      </c>
      <c r="AD785" s="33">
        <v>0.887</v>
      </c>
      <c r="AE785" s="34">
        <f t="shared" ref="AE785:AE798" si="229">AA785*AC785+AB785*AD785</f>
        <v>1732.466</v>
      </c>
      <c r="AF785" s="12">
        <v>1</v>
      </c>
      <c r="AG785" s="12">
        <v>0.89</v>
      </c>
      <c r="AH785" s="12">
        <v>3.21</v>
      </c>
      <c r="AI785" s="35">
        <f t="shared" ref="AI785:AI798" si="230">1+AG785*AH785</f>
        <v>3.8569</v>
      </c>
      <c r="AJ785" s="12">
        <v>1.225</v>
      </c>
      <c r="AK785" s="12">
        <v>0.5</v>
      </c>
      <c r="AL785" s="36">
        <f t="shared" ref="AL785:AL798" si="231">AE785*AF785*AI785*AJ785*AK785</f>
        <v>4092.6932206825</v>
      </c>
      <c r="AM785"/>
      <c r="AN785"/>
      <c r="AO785"/>
      <c r="AP785"/>
    </row>
    <row r="786" s="1" customFormat="1" customHeight="1" spans="6:42">
      <c r="F786" s="12">
        <v>1197</v>
      </c>
      <c r="G786" s="12">
        <v>1354</v>
      </c>
      <c r="H786" s="32">
        <v>0.577</v>
      </c>
      <c r="I786" s="33">
        <v>1.153</v>
      </c>
      <c r="J786" s="34">
        <f t="shared" si="226"/>
        <v>2251.831</v>
      </c>
      <c r="K786" s="12">
        <v>1</v>
      </c>
      <c r="L786" s="12">
        <v>0.89</v>
      </c>
      <c r="M786" s="12">
        <v>3.21</v>
      </c>
      <c r="N786" s="35">
        <f t="shared" si="227"/>
        <v>3.8569</v>
      </c>
      <c r="O786" s="12">
        <v>1.225</v>
      </c>
      <c r="P786" s="12">
        <v>0.5</v>
      </c>
      <c r="Q786" s="36">
        <f t="shared" si="228"/>
        <v>5319.61577763875</v>
      </c>
      <c r="R786"/>
      <c r="S786"/>
      <c r="T786"/>
      <c r="U786"/>
      <c r="AA786" s="12">
        <v>1197</v>
      </c>
      <c r="AB786" s="12">
        <v>1354</v>
      </c>
      <c r="AC786" s="32">
        <v>0.577</v>
      </c>
      <c r="AD786" s="33">
        <v>1.153</v>
      </c>
      <c r="AE786" s="34">
        <f t="shared" si="229"/>
        <v>2251.831</v>
      </c>
      <c r="AF786" s="12">
        <v>1</v>
      </c>
      <c r="AG786" s="12">
        <v>0.89</v>
      </c>
      <c r="AH786" s="12">
        <v>3.21</v>
      </c>
      <c r="AI786" s="35">
        <f t="shared" si="230"/>
        <v>3.8569</v>
      </c>
      <c r="AJ786" s="12">
        <v>1.225</v>
      </c>
      <c r="AK786" s="12">
        <v>0.5</v>
      </c>
      <c r="AL786" s="36">
        <f t="shared" si="231"/>
        <v>5319.61577763875</v>
      </c>
      <c r="AM786"/>
      <c r="AN786"/>
      <c r="AO786"/>
      <c r="AP786"/>
    </row>
    <row r="787" s="1" customFormat="1" customHeight="1" spans="6:42">
      <c r="F787" s="12">
        <v>1197</v>
      </c>
      <c r="G787" s="12">
        <v>1354</v>
      </c>
      <c r="H787" s="32">
        <v>0.444</v>
      </c>
      <c r="I787" s="33">
        <v>0.887</v>
      </c>
      <c r="J787" s="34">
        <f t="shared" si="226"/>
        <v>1732.466</v>
      </c>
      <c r="K787" s="12">
        <v>1</v>
      </c>
      <c r="L787" s="12">
        <v>0.89</v>
      </c>
      <c r="M787" s="12">
        <v>3.21</v>
      </c>
      <c r="N787" s="35">
        <f t="shared" si="227"/>
        <v>3.8569</v>
      </c>
      <c r="O787" s="12">
        <v>1.225</v>
      </c>
      <c r="P787" s="12">
        <v>0.5</v>
      </c>
      <c r="Q787" s="36">
        <f t="shared" si="228"/>
        <v>4092.6932206825</v>
      </c>
      <c r="R787"/>
      <c r="S787"/>
      <c r="T787"/>
      <c r="U787"/>
      <c r="AA787" s="12">
        <v>1197</v>
      </c>
      <c r="AB787" s="12">
        <v>1354</v>
      </c>
      <c r="AC787" s="32">
        <v>0.444</v>
      </c>
      <c r="AD787" s="33">
        <v>0.887</v>
      </c>
      <c r="AE787" s="34">
        <f t="shared" si="229"/>
        <v>1732.466</v>
      </c>
      <c r="AF787" s="12">
        <v>1</v>
      </c>
      <c r="AG787" s="12">
        <v>0.89</v>
      </c>
      <c r="AH787" s="12">
        <v>3.21</v>
      </c>
      <c r="AI787" s="35">
        <f t="shared" si="230"/>
        <v>3.8569</v>
      </c>
      <c r="AJ787" s="12">
        <v>1.225</v>
      </c>
      <c r="AK787" s="12">
        <v>0.5</v>
      </c>
      <c r="AL787" s="36">
        <f t="shared" si="231"/>
        <v>4092.6932206825</v>
      </c>
      <c r="AM787"/>
      <c r="AN787"/>
      <c r="AO787"/>
      <c r="AP787"/>
    </row>
    <row r="788" s="1" customFormat="1" customHeight="1" spans="6:42">
      <c r="F788" s="12">
        <v>1197</v>
      </c>
      <c r="G788" s="12">
        <v>1354</v>
      </c>
      <c r="H788" s="32">
        <v>0.577</v>
      </c>
      <c r="I788" s="33">
        <v>1.153</v>
      </c>
      <c r="J788" s="34">
        <f t="shared" si="226"/>
        <v>2251.831</v>
      </c>
      <c r="K788" s="12">
        <v>1</v>
      </c>
      <c r="L788" s="12">
        <v>0.89</v>
      </c>
      <c r="M788" s="12">
        <v>3.21</v>
      </c>
      <c r="N788" s="35">
        <f t="shared" si="227"/>
        <v>3.8569</v>
      </c>
      <c r="O788" s="12">
        <v>1.225</v>
      </c>
      <c r="P788" s="12">
        <v>0.5</v>
      </c>
      <c r="Q788" s="36">
        <f t="shared" si="228"/>
        <v>5319.61577763875</v>
      </c>
      <c r="R788"/>
      <c r="S788"/>
      <c r="T788"/>
      <c r="U788"/>
      <c r="AA788" s="12">
        <v>1197</v>
      </c>
      <c r="AB788" s="12">
        <v>1354</v>
      </c>
      <c r="AC788" s="32">
        <v>0.577</v>
      </c>
      <c r="AD788" s="33">
        <v>1.153</v>
      </c>
      <c r="AE788" s="34">
        <f t="shared" si="229"/>
        <v>2251.831</v>
      </c>
      <c r="AF788" s="12">
        <v>1</v>
      </c>
      <c r="AG788" s="12">
        <v>0.89</v>
      </c>
      <c r="AH788" s="12">
        <v>3.21</v>
      </c>
      <c r="AI788" s="35">
        <f t="shared" si="230"/>
        <v>3.8569</v>
      </c>
      <c r="AJ788" s="12">
        <v>1.225</v>
      </c>
      <c r="AK788" s="12">
        <v>0.5</v>
      </c>
      <c r="AL788" s="36">
        <f t="shared" si="231"/>
        <v>5319.61577763875</v>
      </c>
      <c r="AM788"/>
      <c r="AN788"/>
      <c r="AO788"/>
      <c r="AP788"/>
    </row>
    <row r="789" s="1" customFormat="1" customHeight="1" spans="6:42">
      <c r="F789" s="12">
        <v>1197</v>
      </c>
      <c r="G789" s="12">
        <v>1354</v>
      </c>
      <c r="H789" s="32">
        <v>0.444</v>
      </c>
      <c r="I789" s="33">
        <v>0.887</v>
      </c>
      <c r="J789" s="34">
        <f t="shared" si="226"/>
        <v>1732.466</v>
      </c>
      <c r="K789" s="12">
        <v>1</v>
      </c>
      <c r="L789" s="12">
        <v>0.89</v>
      </c>
      <c r="M789" s="12">
        <v>3.21</v>
      </c>
      <c r="N789" s="35">
        <f t="shared" si="227"/>
        <v>3.8569</v>
      </c>
      <c r="O789" s="12">
        <v>1.225</v>
      </c>
      <c r="P789" s="12">
        <v>0.5</v>
      </c>
      <c r="Q789" s="36">
        <f t="shared" si="228"/>
        <v>4092.6932206825</v>
      </c>
      <c r="R789"/>
      <c r="S789"/>
      <c r="T789"/>
      <c r="U789"/>
      <c r="AA789" s="12">
        <v>1197</v>
      </c>
      <c r="AB789" s="12">
        <v>1354</v>
      </c>
      <c r="AC789" s="32">
        <v>0.444</v>
      </c>
      <c r="AD789" s="33">
        <v>0.887</v>
      </c>
      <c r="AE789" s="34">
        <f t="shared" si="229"/>
        <v>1732.466</v>
      </c>
      <c r="AF789" s="12">
        <v>1</v>
      </c>
      <c r="AG789" s="12">
        <v>0.89</v>
      </c>
      <c r="AH789" s="12">
        <v>3.21</v>
      </c>
      <c r="AI789" s="35">
        <f t="shared" si="230"/>
        <v>3.8569</v>
      </c>
      <c r="AJ789" s="12">
        <v>1.225</v>
      </c>
      <c r="AK789" s="12">
        <v>0.5</v>
      </c>
      <c r="AL789" s="36">
        <f t="shared" si="231"/>
        <v>4092.6932206825</v>
      </c>
      <c r="AM789"/>
      <c r="AN789"/>
      <c r="AO789"/>
      <c r="AP789"/>
    </row>
    <row r="790" s="1" customFormat="1" customHeight="1" spans="6:42">
      <c r="F790" s="12">
        <v>1197</v>
      </c>
      <c r="G790" s="12">
        <v>1354</v>
      </c>
      <c r="H790" s="32">
        <v>0.577</v>
      </c>
      <c r="I790" s="33">
        <v>1.153</v>
      </c>
      <c r="J790" s="34">
        <f t="shared" si="226"/>
        <v>2251.831</v>
      </c>
      <c r="K790" s="12">
        <v>1</v>
      </c>
      <c r="L790" s="12">
        <v>0.89</v>
      </c>
      <c r="M790" s="12">
        <v>3.21</v>
      </c>
      <c r="N790" s="35">
        <f t="shared" si="227"/>
        <v>3.8569</v>
      </c>
      <c r="O790" s="12">
        <v>1.225</v>
      </c>
      <c r="P790" s="12">
        <v>0.5</v>
      </c>
      <c r="Q790" s="36">
        <f t="shared" si="228"/>
        <v>5319.61577763875</v>
      </c>
      <c r="R790"/>
      <c r="S790"/>
      <c r="T790"/>
      <c r="U790"/>
      <c r="AA790" s="12">
        <v>1197</v>
      </c>
      <c r="AB790" s="12">
        <v>1354</v>
      </c>
      <c r="AC790" s="32">
        <v>0.577</v>
      </c>
      <c r="AD790" s="33">
        <v>1.153</v>
      </c>
      <c r="AE790" s="34">
        <f t="shared" si="229"/>
        <v>2251.831</v>
      </c>
      <c r="AF790" s="12">
        <v>1</v>
      </c>
      <c r="AG790" s="12">
        <v>0.89</v>
      </c>
      <c r="AH790" s="12">
        <v>3.21</v>
      </c>
      <c r="AI790" s="35">
        <f t="shared" si="230"/>
        <v>3.8569</v>
      </c>
      <c r="AJ790" s="12">
        <v>1.225</v>
      </c>
      <c r="AK790" s="12">
        <v>0.5</v>
      </c>
      <c r="AL790" s="36">
        <f t="shared" si="231"/>
        <v>5319.61577763875</v>
      </c>
      <c r="AM790"/>
      <c r="AN790"/>
      <c r="AO790"/>
      <c r="AP790"/>
    </row>
    <row r="791" s="1" customFormat="1" customHeight="1" spans="6:42">
      <c r="F791" s="12">
        <v>1197</v>
      </c>
      <c r="G791" s="12">
        <v>1354</v>
      </c>
      <c r="H791" s="32">
        <v>0.444</v>
      </c>
      <c r="I791" s="33">
        <v>0.887</v>
      </c>
      <c r="J791" s="34">
        <f t="shared" si="226"/>
        <v>1732.466</v>
      </c>
      <c r="K791" s="12">
        <v>1</v>
      </c>
      <c r="L791" s="12">
        <v>0.89</v>
      </c>
      <c r="M791" s="12">
        <v>3.21</v>
      </c>
      <c r="N791" s="35">
        <f t="shared" si="227"/>
        <v>3.8569</v>
      </c>
      <c r="O791" s="12">
        <v>1.225</v>
      </c>
      <c r="P791" s="12">
        <v>0.5</v>
      </c>
      <c r="Q791" s="36">
        <f t="shared" si="228"/>
        <v>4092.6932206825</v>
      </c>
      <c r="R791"/>
      <c r="S791"/>
      <c r="T791"/>
      <c r="U791"/>
      <c r="AA791" s="12">
        <v>1197</v>
      </c>
      <c r="AB791" s="12">
        <v>1354</v>
      </c>
      <c r="AC791" s="32">
        <v>0.444</v>
      </c>
      <c r="AD791" s="33">
        <v>0.887</v>
      </c>
      <c r="AE791" s="34">
        <f t="shared" si="229"/>
        <v>1732.466</v>
      </c>
      <c r="AF791" s="12">
        <v>1</v>
      </c>
      <c r="AG791" s="12">
        <v>0.89</v>
      </c>
      <c r="AH791" s="12">
        <v>3.21</v>
      </c>
      <c r="AI791" s="35">
        <f t="shared" si="230"/>
        <v>3.8569</v>
      </c>
      <c r="AJ791" s="12">
        <v>1.225</v>
      </c>
      <c r="AK791" s="12">
        <v>0.5</v>
      </c>
      <c r="AL791" s="36">
        <f t="shared" si="231"/>
        <v>4092.6932206825</v>
      </c>
      <c r="AM791"/>
      <c r="AN791"/>
      <c r="AO791"/>
      <c r="AP791"/>
    </row>
    <row r="792" s="1" customFormat="1" customHeight="1" spans="6:42">
      <c r="F792" s="12">
        <v>1197</v>
      </c>
      <c r="G792" s="12">
        <v>1354</v>
      </c>
      <c r="H792" s="32">
        <v>0.577</v>
      </c>
      <c r="I792" s="33">
        <v>1.153</v>
      </c>
      <c r="J792" s="34">
        <f t="shared" si="226"/>
        <v>2251.831</v>
      </c>
      <c r="K792" s="12">
        <v>1</v>
      </c>
      <c r="L792" s="12">
        <v>0.89</v>
      </c>
      <c r="M792" s="12">
        <v>3.21</v>
      </c>
      <c r="N792" s="35">
        <f t="shared" si="227"/>
        <v>3.8569</v>
      </c>
      <c r="O792" s="12">
        <v>1.225</v>
      </c>
      <c r="P792" s="12">
        <v>0.5</v>
      </c>
      <c r="Q792" s="36">
        <f t="shared" si="228"/>
        <v>5319.61577763875</v>
      </c>
      <c r="R792"/>
      <c r="S792"/>
      <c r="T792"/>
      <c r="U792"/>
      <c r="AA792" s="12">
        <v>1197</v>
      </c>
      <c r="AB792" s="12">
        <v>1354</v>
      </c>
      <c r="AC792" s="32">
        <v>0.577</v>
      </c>
      <c r="AD792" s="33">
        <v>1.153</v>
      </c>
      <c r="AE792" s="34">
        <f t="shared" si="229"/>
        <v>2251.831</v>
      </c>
      <c r="AF792" s="12">
        <v>1</v>
      </c>
      <c r="AG792" s="12">
        <v>0.89</v>
      </c>
      <c r="AH792" s="12">
        <v>3.21</v>
      </c>
      <c r="AI792" s="35">
        <f t="shared" si="230"/>
        <v>3.8569</v>
      </c>
      <c r="AJ792" s="12">
        <v>1.225</v>
      </c>
      <c r="AK792" s="12">
        <v>0.5</v>
      </c>
      <c r="AL792" s="36">
        <f t="shared" si="231"/>
        <v>5319.61577763875</v>
      </c>
      <c r="AM792"/>
      <c r="AN792"/>
      <c r="AO792"/>
      <c r="AP792"/>
    </row>
    <row r="793" s="1" customFormat="1" customHeight="1" spans="6:42">
      <c r="F793" s="12">
        <v>1197</v>
      </c>
      <c r="G793" s="12">
        <v>1354</v>
      </c>
      <c r="H793" s="32">
        <v>0.444</v>
      </c>
      <c r="I793" s="33">
        <v>0.887</v>
      </c>
      <c r="J793" s="34">
        <f t="shared" si="226"/>
        <v>1732.466</v>
      </c>
      <c r="K793" s="12">
        <v>1</v>
      </c>
      <c r="L793" s="12">
        <v>0.89</v>
      </c>
      <c r="M793" s="12">
        <v>3.21</v>
      </c>
      <c r="N793" s="35">
        <f t="shared" si="227"/>
        <v>3.8569</v>
      </c>
      <c r="O793" s="12">
        <v>1.225</v>
      </c>
      <c r="P793" s="12">
        <v>0.5</v>
      </c>
      <c r="Q793" s="36">
        <f t="shared" si="228"/>
        <v>4092.6932206825</v>
      </c>
      <c r="R793"/>
      <c r="S793"/>
      <c r="T793"/>
      <c r="U793"/>
      <c r="AA793" s="12">
        <v>1197</v>
      </c>
      <c r="AB793" s="12">
        <v>1354</v>
      </c>
      <c r="AC793" s="32">
        <v>0.444</v>
      </c>
      <c r="AD793" s="33">
        <v>0.887</v>
      </c>
      <c r="AE793" s="34">
        <f t="shared" si="229"/>
        <v>1732.466</v>
      </c>
      <c r="AF793" s="12">
        <v>1</v>
      </c>
      <c r="AG793" s="12">
        <v>0.89</v>
      </c>
      <c r="AH793" s="12">
        <v>3.21</v>
      </c>
      <c r="AI793" s="35">
        <f t="shared" si="230"/>
        <v>3.8569</v>
      </c>
      <c r="AJ793" s="12">
        <v>1.225</v>
      </c>
      <c r="AK793" s="12">
        <v>0.5</v>
      </c>
      <c r="AL793" s="36">
        <f t="shared" si="231"/>
        <v>4092.6932206825</v>
      </c>
      <c r="AM793"/>
      <c r="AN793"/>
      <c r="AO793"/>
      <c r="AP793"/>
    </row>
    <row r="794" s="1" customFormat="1" customHeight="1" spans="6:42">
      <c r="F794" s="12">
        <v>1197</v>
      </c>
      <c r="G794" s="12">
        <v>1354</v>
      </c>
      <c r="H794" s="32">
        <v>0.577</v>
      </c>
      <c r="I794" s="33">
        <v>1.153</v>
      </c>
      <c r="J794" s="34">
        <f t="shared" si="226"/>
        <v>2251.831</v>
      </c>
      <c r="K794" s="12">
        <v>1</v>
      </c>
      <c r="L794" s="12">
        <v>0.89</v>
      </c>
      <c r="M794" s="12">
        <v>3.21</v>
      </c>
      <c r="N794" s="35">
        <f t="shared" si="227"/>
        <v>3.8569</v>
      </c>
      <c r="O794" s="12">
        <v>1.225</v>
      </c>
      <c r="P794" s="12">
        <v>0.5</v>
      </c>
      <c r="Q794" s="36">
        <f t="shared" si="228"/>
        <v>5319.61577763875</v>
      </c>
      <c r="R794"/>
      <c r="S794"/>
      <c r="T794"/>
      <c r="U794"/>
      <c r="AA794" s="12">
        <v>1197</v>
      </c>
      <c r="AB794" s="12">
        <v>1354</v>
      </c>
      <c r="AC794" s="32">
        <v>0.577</v>
      </c>
      <c r="AD794" s="33">
        <v>1.153</v>
      </c>
      <c r="AE794" s="34">
        <f t="shared" si="229"/>
        <v>2251.831</v>
      </c>
      <c r="AF794" s="12">
        <v>1</v>
      </c>
      <c r="AG794" s="12">
        <v>0.89</v>
      </c>
      <c r="AH794" s="12">
        <v>3.21</v>
      </c>
      <c r="AI794" s="35">
        <f t="shared" si="230"/>
        <v>3.8569</v>
      </c>
      <c r="AJ794" s="12">
        <v>1.225</v>
      </c>
      <c r="AK794" s="12">
        <v>0.5</v>
      </c>
      <c r="AL794" s="36">
        <f t="shared" si="231"/>
        <v>5319.61577763875</v>
      </c>
      <c r="AM794"/>
      <c r="AN794"/>
      <c r="AO794"/>
      <c r="AP794"/>
    </row>
    <row r="795" s="1" customFormat="1" customHeight="1" spans="6:42">
      <c r="F795" s="12">
        <v>1197</v>
      </c>
      <c r="G795" s="12">
        <v>1354</v>
      </c>
      <c r="H795" s="32">
        <v>0.444</v>
      </c>
      <c r="I795" s="33">
        <v>0.887</v>
      </c>
      <c r="J795" s="34">
        <f t="shared" si="226"/>
        <v>1732.466</v>
      </c>
      <c r="K795" s="12">
        <v>1</v>
      </c>
      <c r="L795" s="12">
        <v>0.89</v>
      </c>
      <c r="M795" s="12">
        <v>3.21</v>
      </c>
      <c r="N795" s="35">
        <f t="shared" si="227"/>
        <v>3.8569</v>
      </c>
      <c r="O795" s="12">
        <v>1.225</v>
      </c>
      <c r="P795" s="12">
        <v>0.5</v>
      </c>
      <c r="Q795" s="36">
        <f t="shared" si="228"/>
        <v>4092.6932206825</v>
      </c>
      <c r="R795"/>
      <c r="S795"/>
      <c r="T795"/>
      <c r="U795"/>
      <c r="AA795" s="12">
        <v>1197</v>
      </c>
      <c r="AB795" s="12">
        <v>1354</v>
      </c>
      <c r="AC795" s="32">
        <v>0.444</v>
      </c>
      <c r="AD795" s="33">
        <v>0.887</v>
      </c>
      <c r="AE795" s="34">
        <f t="shared" si="229"/>
        <v>1732.466</v>
      </c>
      <c r="AF795" s="12">
        <v>1</v>
      </c>
      <c r="AG795" s="12">
        <v>0.89</v>
      </c>
      <c r="AH795" s="12">
        <v>3.21</v>
      </c>
      <c r="AI795" s="35">
        <f t="shared" si="230"/>
        <v>3.8569</v>
      </c>
      <c r="AJ795" s="12">
        <v>1.225</v>
      </c>
      <c r="AK795" s="12">
        <v>0.5</v>
      </c>
      <c r="AL795" s="36">
        <f t="shared" si="231"/>
        <v>4092.6932206825</v>
      </c>
      <c r="AM795"/>
      <c r="AN795"/>
      <c r="AO795"/>
      <c r="AP795"/>
    </row>
    <row r="796" s="1" customFormat="1" customHeight="1" spans="6:42">
      <c r="F796" s="12">
        <v>1197</v>
      </c>
      <c r="G796" s="12">
        <v>1354</v>
      </c>
      <c r="H796" s="32">
        <v>0.577</v>
      </c>
      <c r="I796" s="33">
        <v>1.153</v>
      </c>
      <c r="J796" s="34">
        <f t="shared" si="226"/>
        <v>2251.831</v>
      </c>
      <c r="K796" s="12">
        <v>1</v>
      </c>
      <c r="L796" s="12">
        <v>0.89</v>
      </c>
      <c r="M796" s="12">
        <v>3.21</v>
      </c>
      <c r="N796" s="35">
        <f t="shared" si="227"/>
        <v>3.8569</v>
      </c>
      <c r="O796" s="12">
        <v>1.225</v>
      </c>
      <c r="P796" s="12">
        <v>0.5</v>
      </c>
      <c r="Q796" s="36">
        <f t="shared" si="228"/>
        <v>5319.61577763875</v>
      </c>
      <c r="R796"/>
      <c r="S796"/>
      <c r="T796"/>
      <c r="U796"/>
      <c r="AA796" s="12">
        <v>1197</v>
      </c>
      <c r="AB796" s="12">
        <v>1354</v>
      </c>
      <c r="AC796" s="32">
        <v>0.577</v>
      </c>
      <c r="AD796" s="33">
        <v>1.153</v>
      </c>
      <c r="AE796" s="34">
        <f t="shared" si="229"/>
        <v>2251.831</v>
      </c>
      <c r="AF796" s="12">
        <v>1</v>
      </c>
      <c r="AG796" s="12">
        <v>0.89</v>
      </c>
      <c r="AH796" s="12">
        <v>3.21</v>
      </c>
      <c r="AI796" s="35">
        <f t="shared" si="230"/>
        <v>3.8569</v>
      </c>
      <c r="AJ796" s="12">
        <v>1.225</v>
      </c>
      <c r="AK796" s="12">
        <v>0.5</v>
      </c>
      <c r="AL796" s="36">
        <f t="shared" si="231"/>
        <v>5319.61577763875</v>
      </c>
      <c r="AM796"/>
      <c r="AN796"/>
      <c r="AO796"/>
      <c r="AP796"/>
    </row>
    <row r="797" s="1" customFormat="1" customHeight="1" spans="6:42">
      <c r="F797" s="12">
        <v>1197</v>
      </c>
      <c r="G797" s="12">
        <v>1354</v>
      </c>
      <c r="H797" s="32">
        <v>4.04</v>
      </c>
      <c r="I797" s="33">
        <v>8.09</v>
      </c>
      <c r="J797" s="34">
        <f t="shared" si="226"/>
        <v>15789.74</v>
      </c>
      <c r="K797" s="12">
        <v>2.2</v>
      </c>
      <c r="L797" s="12">
        <v>0.89</v>
      </c>
      <c r="M797" s="12">
        <v>3.21</v>
      </c>
      <c r="N797" s="35">
        <f t="shared" si="227"/>
        <v>3.8569</v>
      </c>
      <c r="O797" s="12">
        <v>1.225</v>
      </c>
      <c r="P797" s="12">
        <v>0.5</v>
      </c>
      <c r="Q797" s="36">
        <f t="shared" si="228"/>
        <v>82062.006457585</v>
      </c>
      <c r="R797"/>
      <c r="S797"/>
      <c r="T797"/>
      <c r="U797"/>
      <c r="AA797" s="12">
        <v>1197</v>
      </c>
      <c r="AB797" s="12">
        <v>1354</v>
      </c>
      <c r="AC797" s="32">
        <v>4.04</v>
      </c>
      <c r="AD797" s="33">
        <v>8.09</v>
      </c>
      <c r="AE797" s="34">
        <f t="shared" si="229"/>
        <v>15789.74</v>
      </c>
      <c r="AF797" s="12">
        <v>2.2</v>
      </c>
      <c r="AG797" s="12">
        <v>0.89</v>
      </c>
      <c r="AH797" s="12">
        <v>3.21</v>
      </c>
      <c r="AI797" s="35">
        <f t="shared" si="230"/>
        <v>3.8569</v>
      </c>
      <c r="AJ797" s="12">
        <v>1.225</v>
      </c>
      <c r="AK797" s="12">
        <v>0.5</v>
      </c>
      <c r="AL797" s="36">
        <f t="shared" si="231"/>
        <v>82062.006457585</v>
      </c>
      <c r="AM797"/>
      <c r="AN797"/>
      <c r="AO797"/>
      <c r="AP797"/>
    </row>
    <row r="798" s="1" customFormat="1" customHeight="1" spans="6:42">
      <c r="F798" s="12">
        <v>1197</v>
      </c>
      <c r="G798" s="12">
        <v>1354</v>
      </c>
      <c r="H798" s="32">
        <v>6.07</v>
      </c>
      <c r="I798" s="33">
        <v>12.13</v>
      </c>
      <c r="J798" s="34">
        <f t="shared" si="226"/>
        <v>23689.81</v>
      </c>
      <c r="K798" s="12">
        <v>2.2</v>
      </c>
      <c r="L798" s="12">
        <v>0.89</v>
      </c>
      <c r="M798" s="12">
        <v>3.21</v>
      </c>
      <c r="N798" s="35">
        <f t="shared" si="227"/>
        <v>3.8569</v>
      </c>
      <c r="O798" s="12">
        <v>1.225</v>
      </c>
      <c r="P798" s="12">
        <v>0.5</v>
      </c>
      <c r="Q798" s="36">
        <f t="shared" si="228"/>
        <v>123120.034984678</v>
      </c>
      <c r="R798"/>
      <c r="S798"/>
      <c r="T798"/>
      <c r="U798"/>
      <c r="AA798" s="12">
        <v>1197</v>
      </c>
      <c r="AB798" s="12">
        <v>1354</v>
      </c>
      <c r="AC798" s="32">
        <v>6.07</v>
      </c>
      <c r="AD798" s="33">
        <v>12.13</v>
      </c>
      <c r="AE798" s="34">
        <f t="shared" si="229"/>
        <v>23689.81</v>
      </c>
      <c r="AF798" s="12">
        <v>2.2</v>
      </c>
      <c r="AG798" s="12">
        <v>0.89</v>
      </c>
      <c r="AH798" s="12">
        <v>3.21</v>
      </c>
      <c r="AI798" s="35">
        <f t="shared" si="230"/>
        <v>3.8569</v>
      </c>
      <c r="AJ798" s="12">
        <v>1.225</v>
      </c>
      <c r="AK798" s="12">
        <v>0.5</v>
      </c>
      <c r="AL798" s="36">
        <f t="shared" si="231"/>
        <v>123120.034984678</v>
      </c>
      <c r="AM798"/>
      <c r="AN798"/>
      <c r="AO798"/>
      <c r="AP798"/>
    </row>
    <row r="799" s="1" customFormat="1" customHeight="1" spans="6:42">
      <c r="F799" s="37" t="s">
        <v>38</v>
      </c>
      <c r="G799" s="37"/>
      <c r="H799" s="37"/>
      <c r="I799" s="37"/>
      <c r="J799" s="37"/>
      <c r="K799" s="38">
        <f>SUM(Q785:Q798)</f>
        <v>261655.89543219</v>
      </c>
      <c r="L799" s="38"/>
      <c r="M799" s="38"/>
      <c r="N799" s="38"/>
      <c r="O799" s="38"/>
      <c r="P799" s="38"/>
      <c r="Q799" s="38"/>
      <c r="R799"/>
      <c r="S799"/>
      <c r="T799"/>
      <c r="U799"/>
      <c r="AA799" s="37" t="s">
        <v>38</v>
      </c>
      <c r="AB799" s="37"/>
      <c r="AC799" s="37"/>
      <c r="AD799" s="37"/>
      <c r="AE799" s="37"/>
      <c r="AF799" s="38">
        <f>SUM(AL785:AL798)</f>
        <v>261655.89543219</v>
      </c>
      <c r="AG799" s="38"/>
      <c r="AH799" s="38"/>
      <c r="AI799" s="38"/>
      <c r="AJ799" s="38"/>
      <c r="AK799" s="38"/>
      <c r="AL799" s="38"/>
      <c r="AM799"/>
      <c r="AN799"/>
      <c r="AO799"/>
      <c r="AP799"/>
    </row>
    <row r="800" s="1" customFormat="1" customHeight="1" spans="6:42">
      <c r="F800" s="37"/>
      <c r="G800" s="37"/>
      <c r="H800" s="37"/>
      <c r="I800" s="37"/>
      <c r="J800" s="37"/>
      <c r="K800" s="38"/>
      <c r="L800" s="38"/>
      <c r="M800" s="38"/>
      <c r="N800" s="38"/>
      <c r="O800" s="38"/>
      <c r="P800" s="38"/>
      <c r="Q800" s="38"/>
      <c r="R800"/>
      <c r="S800"/>
      <c r="T800"/>
      <c r="U800"/>
      <c r="AA800" s="37"/>
      <c r="AB800" s="37"/>
      <c r="AC800" s="37"/>
      <c r="AD800" s="37"/>
      <c r="AE800" s="37"/>
      <c r="AF800" s="38"/>
      <c r="AG800" s="38"/>
      <c r="AH800" s="38"/>
      <c r="AI800" s="38"/>
      <c r="AJ800" s="38"/>
      <c r="AK800" s="38"/>
      <c r="AL800" s="38"/>
      <c r="AM800"/>
      <c r="AN800"/>
      <c r="AO800"/>
      <c r="AP800"/>
    </row>
    <row r="801" s="1" customFormat="1" customHeight="1" spans="6:42">
      <c r="F801" s="37"/>
      <c r="G801" s="37"/>
      <c r="H801" s="37"/>
      <c r="I801" s="37"/>
      <c r="J801" s="37"/>
      <c r="K801" s="38"/>
      <c r="L801" s="38"/>
      <c r="M801" s="38"/>
      <c r="N801" s="38"/>
      <c r="O801" s="38"/>
      <c r="P801" s="38"/>
      <c r="Q801" s="38"/>
      <c r="R801"/>
      <c r="S801"/>
      <c r="T801"/>
      <c r="U801"/>
      <c r="AA801" s="37"/>
      <c r="AB801" s="37"/>
      <c r="AC801" s="37"/>
      <c r="AD801" s="37"/>
      <c r="AE801" s="37"/>
      <c r="AF801" s="38"/>
      <c r="AG801" s="38"/>
      <c r="AH801" s="38"/>
      <c r="AI801" s="38"/>
      <c r="AJ801" s="38"/>
      <c r="AK801" s="38"/>
      <c r="AL801" s="38"/>
      <c r="AM801"/>
      <c r="AN801"/>
      <c r="AO801"/>
      <c r="AP801"/>
    </row>
    <row r="802" s="1" customFormat="1" customHeight="1" spans="6:42">
      <c r="F802" s="39" t="s">
        <v>13</v>
      </c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/>
      <c r="S802"/>
      <c r="T802"/>
      <c r="U802"/>
      <c r="AA802" s="39" t="s">
        <v>13</v>
      </c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/>
      <c r="AN802"/>
      <c r="AO802"/>
      <c r="AP802"/>
    </row>
    <row r="803" s="1" customFormat="1" customHeight="1" spans="6:42">
      <c r="F803" s="15" t="s">
        <v>3</v>
      </c>
      <c r="G803" s="15"/>
      <c r="H803" s="15"/>
      <c r="I803" s="15"/>
      <c r="J803" s="15"/>
      <c r="K803" s="9" t="s">
        <v>30</v>
      </c>
      <c r="L803" s="9"/>
      <c r="M803" s="9"/>
      <c r="N803" s="9"/>
      <c r="O803" s="10" t="s">
        <v>31</v>
      </c>
      <c r="P803" s="10"/>
      <c r="Q803" s="40" t="s">
        <v>9</v>
      </c>
      <c r="R803"/>
      <c r="S803"/>
      <c r="T803"/>
      <c r="U803"/>
      <c r="AA803" s="15" t="s">
        <v>3</v>
      </c>
      <c r="AB803" s="15"/>
      <c r="AC803" s="15"/>
      <c r="AD803" s="15"/>
      <c r="AE803" s="15"/>
      <c r="AF803" s="9" t="s">
        <v>30</v>
      </c>
      <c r="AG803" s="9"/>
      <c r="AH803" s="9"/>
      <c r="AI803" s="9"/>
      <c r="AJ803" s="10" t="s">
        <v>31</v>
      </c>
      <c r="AK803" s="10"/>
      <c r="AL803" s="40" t="s">
        <v>9</v>
      </c>
      <c r="AM803"/>
      <c r="AN803"/>
      <c r="AO803"/>
      <c r="AP803"/>
    </row>
    <row r="804" s="1" customFormat="1" customHeight="1" spans="6:42">
      <c r="F804" s="15" t="s">
        <v>39</v>
      </c>
      <c r="G804" s="15" t="s">
        <v>40</v>
      </c>
      <c r="H804" s="15" t="s">
        <v>41</v>
      </c>
      <c r="I804" s="15" t="s">
        <v>42</v>
      </c>
      <c r="J804" s="15" t="s">
        <v>3</v>
      </c>
      <c r="K804" s="9" t="s">
        <v>35</v>
      </c>
      <c r="L804" s="9" t="s">
        <v>22</v>
      </c>
      <c r="M804" s="9" t="s">
        <v>23</v>
      </c>
      <c r="N804" s="35" t="s">
        <v>24</v>
      </c>
      <c r="O804" s="10" t="s">
        <v>43</v>
      </c>
      <c r="P804" s="10" t="s">
        <v>44</v>
      </c>
      <c r="Q804" s="40"/>
      <c r="R804"/>
      <c r="S804"/>
      <c r="T804"/>
      <c r="U804"/>
      <c r="AA804" s="15" t="s">
        <v>39</v>
      </c>
      <c r="AB804" s="15" t="s">
        <v>40</v>
      </c>
      <c r="AC804" s="15" t="s">
        <v>41</v>
      </c>
      <c r="AD804" s="15" t="s">
        <v>42</v>
      </c>
      <c r="AE804" s="15" t="s">
        <v>3</v>
      </c>
      <c r="AF804" s="9" t="s">
        <v>35</v>
      </c>
      <c r="AG804" s="9" t="s">
        <v>22</v>
      </c>
      <c r="AH804" s="9" t="s">
        <v>23</v>
      </c>
      <c r="AI804" s="35" t="s">
        <v>24</v>
      </c>
      <c r="AJ804" s="10" t="s">
        <v>43</v>
      </c>
      <c r="AK804" s="10" t="s">
        <v>44</v>
      </c>
      <c r="AL804" s="40"/>
      <c r="AM804"/>
      <c r="AN804"/>
      <c r="AO804"/>
      <c r="AP804"/>
    </row>
    <row r="805" s="1" customFormat="1" customHeight="1" spans="6:42">
      <c r="F805" s="12">
        <v>35140</v>
      </c>
      <c r="G805" s="13">
        <v>0.168</v>
      </c>
      <c r="H805" s="12">
        <v>1</v>
      </c>
      <c r="I805" s="12">
        <v>0</v>
      </c>
      <c r="J805" s="15">
        <f t="shared" ref="J805:J814" si="232">F805*G805*H805+I805</f>
        <v>5903.52</v>
      </c>
      <c r="K805" s="12">
        <v>1</v>
      </c>
      <c r="L805" s="12">
        <v>0.66</v>
      </c>
      <c r="M805" s="12">
        <v>1.52</v>
      </c>
      <c r="N805" s="35">
        <f t="shared" ref="N805:N814" si="233">L805*M805+1</f>
        <v>2.0032</v>
      </c>
      <c r="O805" s="12">
        <v>0.9</v>
      </c>
      <c r="P805" s="10">
        <v>0.5</v>
      </c>
      <c r="Q805" s="41">
        <f t="shared" ref="Q805:Q814" si="234">J805*K805*N805*O805*P805</f>
        <v>5321.6690688</v>
      </c>
      <c r="R805"/>
      <c r="S805"/>
      <c r="T805"/>
      <c r="U805"/>
      <c r="AA805" s="12">
        <v>35140</v>
      </c>
      <c r="AB805" s="13">
        <v>0.168</v>
      </c>
      <c r="AC805" s="12">
        <v>1</v>
      </c>
      <c r="AD805" s="12">
        <v>0</v>
      </c>
      <c r="AE805" s="15">
        <f t="shared" ref="AE805:AE814" si="235">AA805*AB805*AC805+AD805</f>
        <v>5903.52</v>
      </c>
      <c r="AF805" s="12">
        <v>1</v>
      </c>
      <c r="AG805" s="12">
        <v>0.66</v>
      </c>
      <c r="AH805" s="12">
        <v>1.52</v>
      </c>
      <c r="AI805" s="35">
        <f t="shared" ref="AI805:AI814" si="236">AG805*AH805+1</f>
        <v>2.0032</v>
      </c>
      <c r="AJ805" s="12">
        <v>0.9</v>
      </c>
      <c r="AK805" s="10">
        <v>0.5</v>
      </c>
      <c r="AL805" s="41">
        <f t="shared" ref="AL805:AL814" si="237">AE805*AF805*AI805*AJ805*AK805</f>
        <v>5321.6690688</v>
      </c>
      <c r="AM805"/>
      <c r="AN805"/>
      <c r="AO805"/>
      <c r="AP805"/>
    </row>
    <row r="806" s="1" customFormat="1" customHeight="1" spans="6:42">
      <c r="F806" s="12">
        <v>35140</v>
      </c>
      <c r="G806" s="13">
        <v>0.168</v>
      </c>
      <c r="H806" s="12">
        <v>1</v>
      </c>
      <c r="I806" s="12">
        <v>0</v>
      </c>
      <c r="J806" s="15">
        <f t="shared" si="232"/>
        <v>5903.52</v>
      </c>
      <c r="K806" s="12">
        <v>1</v>
      </c>
      <c r="L806" s="12">
        <v>0.66</v>
      </c>
      <c r="M806" s="12">
        <v>1.52</v>
      </c>
      <c r="N806" s="35">
        <f t="shared" si="233"/>
        <v>2.0032</v>
      </c>
      <c r="O806" s="12">
        <v>0.9</v>
      </c>
      <c r="P806" s="10">
        <v>0.5</v>
      </c>
      <c r="Q806" s="41">
        <f t="shared" si="234"/>
        <v>5321.6690688</v>
      </c>
      <c r="R806"/>
      <c r="S806"/>
      <c r="T806"/>
      <c r="U806"/>
      <c r="AA806" s="12">
        <v>35140</v>
      </c>
      <c r="AB806" s="13">
        <v>0.168</v>
      </c>
      <c r="AC806" s="12">
        <v>1</v>
      </c>
      <c r="AD806" s="12">
        <v>0</v>
      </c>
      <c r="AE806" s="15">
        <f t="shared" si="235"/>
        <v>5903.52</v>
      </c>
      <c r="AF806" s="12">
        <v>1</v>
      </c>
      <c r="AG806" s="12">
        <v>0.66</v>
      </c>
      <c r="AH806" s="12">
        <v>1.52</v>
      </c>
      <c r="AI806" s="35">
        <f t="shared" si="236"/>
        <v>2.0032</v>
      </c>
      <c r="AJ806" s="12">
        <v>0.9</v>
      </c>
      <c r="AK806" s="10">
        <v>0.5</v>
      </c>
      <c r="AL806" s="41">
        <f t="shared" si="237"/>
        <v>5321.6690688</v>
      </c>
      <c r="AM806"/>
      <c r="AN806"/>
      <c r="AO806"/>
      <c r="AP806"/>
    </row>
    <row r="807" s="1" customFormat="1" customHeight="1" spans="6:42">
      <c r="F807" s="12">
        <v>35140</v>
      </c>
      <c r="G807" s="13">
        <v>0.168</v>
      </c>
      <c r="H807" s="12">
        <v>1</v>
      </c>
      <c r="I807" s="12">
        <v>0</v>
      </c>
      <c r="J807" s="15">
        <f t="shared" si="232"/>
        <v>5903.52</v>
      </c>
      <c r="K807" s="12">
        <v>1</v>
      </c>
      <c r="L807" s="12">
        <v>0.66</v>
      </c>
      <c r="M807" s="12">
        <v>1.52</v>
      </c>
      <c r="N807" s="35">
        <f t="shared" si="233"/>
        <v>2.0032</v>
      </c>
      <c r="O807" s="12">
        <v>0.9</v>
      </c>
      <c r="P807" s="10">
        <v>0.5</v>
      </c>
      <c r="Q807" s="41">
        <f t="shared" si="234"/>
        <v>5321.6690688</v>
      </c>
      <c r="AA807" s="12">
        <v>35140</v>
      </c>
      <c r="AB807" s="13">
        <v>0.168</v>
      </c>
      <c r="AC807" s="12">
        <v>1</v>
      </c>
      <c r="AD807" s="12">
        <v>0</v>
      </c>
      <c r="AE807" s="15">
        <f t="shared" si="235"/>
        <v>5903.52</v>
      </c>
      <c r="AF807" s="12">
        <v>1</v>
      </c>
      <c r="AG807" s="12">
        <v>0.66</v>
      </c>
      <c r="AH807" s="12">
        <v>1.52</v>
      </c>
      <c r="AI807" s="35">
        <f t="shared" si="236"/>
        <v>2.0032</v>
      </c>
      <c r="AJ807" s="12">
        <v>0.9</v>
      </c>
      <c r="AK807" s="10">
        <v>0.5</v>
      </c>
      <c r="AL807" s="41">
        <f t="shared" si="237"/>
        <v>5321.6690688</v>
      </c>
    </row>
    <row r="808" s="1" customFormat="1" customHeight="1" spans="6:42">
      <c r="F808" s="12">
        <v>35140</v>
      </c>
      <c r="G808" s="13">
        <v>0.168</v>
      </c>
      <c r="H808" s="12">
        <v>1</v>
      </c>
      <c r="I808" s="12">
        <v>0</v>
      </c>
      <c r="J808" s="15">
        <f t="shared" si="232"/>
        <v>5903.52</v>
      </c>
      <c r="K808" s="12">
        <v>1</v>
      </c>
      <c r="L808" s="12">
        <v>0.66</v>
      </c>
      <c r="M808" s="12">
        <v>1.52</v>
      </c>
      <c r="N808" s="35">
        <f t="shared" si="233"/>
        <v>2.0032</v>
      </c>
      <c r="O808" s="12">
        <v>0.9</v>
      </c>
      <c r="P808" s="10">
        <v>0.5</v>
      </c>
      <c r="Q808" s="41">
        <f t="shared" si="234"/>
        <v>5321.6690688</v>
      </c>
      <c r="AA808" s="12">
        <v>35140</v>
      </c>
      <c r="AB808" s="13">
        <v>0.168</v>
      </c>
      <c r="AC808" s="12">
        <v>1</v>
      </c>
      <c r="AD808" s="12">
        <v>0</v>
      </c>
      <c r="AE808" s="15">
        <f t="shared" si="235"/>
        <v>5903.52</v>
      </c>
      <c r="AF808" s="12">
        <v>1</v>
      </c>
      <c r="AG808" s="12">
        <v>0.66</v>
      </c>
      <c r="AH808" s="12">
        <v>1.52</v>
      </c>
      <c r="AI808" s="35">
        <f t="shared" si="236"/>
        <v>2.0032</v>
      </c>
      <c r="AJ808" s="12">
        <v>0.9</v>
      </c>
      <c r="AK808" s="10">
        <v>0.5</v>
      </c>
      <c r="AL808" s="41">
        <f t="shared" si="237"/>
        <v>5321.6690688</v>
      </c>
    </row>
    <row r="809" s="1" customFormat="1" customHeight="1" spans="6:42">
      <c r="F809" s="12">
        <v>35140</v>
      </c>
      <c r="G809" s="13">
        <v>0.168</v>
      </c>
      <c r="H809" s="12">
        <v>1</v>
      </c>
      <c r="I809" s="12">
        <v>0</v>
      </c>
      <c r="J809" s="15">
        <f t="shared" si="232"/>
        <v>5903.52</v>
      </c>
      <c r="K809" s="12">
        <v>1</v>
      </c>
      <c r="L809" s="12">
        <v>0.66</v>
      </c>
      <c r="M809" s="12">
        <v>1.52</v>
      </c>
      <c r="N809" s="35">
        <f t="shared" si="233"/>
        <v>2.0032</v>
      </c>
      <c r="O809" s="12">
        <v>0.9</v>
      </c>
      <c r="P809" s="10">
        <v>0.5</v>
      </c>
      <c r="Q809" s="41">
        <f t="shared" si="234"/>
        <v>5321.6690688</v>
      </c>
      <c r="AA809" s="12">
        <v>35140</v>
      </c>
      <c r="AB809" s="13">
        <v>0.168</v>
      </c>
      <c r="AC809" s="12">
        <v>1</v>
      </c>
      <c r="AD809" s="12">
        <v>0</v>
      </c>
      <c r="AE809" s="15">
        <f t="shared" si="235"/>
        <v>5903.52</v>
      </c>
      <c r="AF809" s="12">
        <v>1</v>
      </c>
      <c r="AG809" s="12">
        <v>0.66</v>
      </c>
      <c r="AH809" s="12">
        <v>1.52</v>
      </c>
      <c r="AI809" s="35">
        <f t="shared" si="236"/>
        <v>2.0032</v>
      </c>
      <c r="AJ809" s="12">
        <v>0.9</v>
      </c>
      <c r="AK809" s="10">
        <v>0.5</v>
      </c>
      <c r="AL809" s="41">
        <f t="shared" si="237"/>
        <v>5321.6690688</v>
      </c>
    </row>
    <row r="810" s="1" customFormat="1" customHeight="1" spans="6:42">
      <c r="F810" s="12">
        <v>35140</v>
      </c>
      <c r="G810" s="13">
        <v>0.168</v>
      </c>
      <c r="H810" s="12">
        <v>1</v>
      </c>
      <c r="I810" s="12">
        <v>0</v>
      </c>
      <c r="J810" s="15">
        <f t="shared" si="232"/>
        <v>5903.52</v>
      </c>
      <c r="K810" s="12">
        <v>1</v>
      </c>
      <c r="L810" s="12">
        <v>0.66</v>
      </c>
      <c r="M810" s="12">
        <v>1.52</v>
      </c>
      <c r="N810" s="35">
        <f t="shared" si="233"/>
        <v>2.0032</v>
      </c>
      <c r="O810" s="12">
        <v>0.9</v>
      </c>
      <c r="P810" s="10">
        <v>0.5</v>
      </c>
      <c r="Q810" s="41">
        <f t="shared" si="234"/>
        <v>5321.6690688</v>
      </c>
      <c r="AA810" s="12">
        <v>35140</v>
      </c>
      <c r="AB810" s="13">
        <v>0.168</v>
      </c>
      <c r="AC810" s="12">
        <v>1</v>
      </c>
      <c r="AD810" s="12">
        <v>0</v>
      </c>
      <c r="AE810" s="15">
        <f t="shared" si="235"/>
        <v>5903.52</v>
      </c>
      <c r="AF810" s="12">
        <v>1</v>
      </c>
      <c r="AG810" s="12">
        <v>0.66</v>
      </c>
      <c r="AH810" s="12">
        <v>1.52</v>
      </c>
      <c r="AI810" s="35">
        <f t="shared" si="236"/>
        <v>2.0032</v>
      </c>
      <c r="AJ810" s="12">
        <v>0.9</v>
      </c>
      <c r="AK810" s="10">
        <v>0.5</v>
      </c>
      <c r="AL810" s="41">
        <f t="shared" si="237"/>
        <v>5321.6690688</v>
      </c>
    </row>
    <row r="811" s="1" customFormat="1" customHeight="1" spans="6:42">
      <c r="F811" s="12">
        <v>35140</v>
      </c>
      <c r="G811" s="13">
        <v>0.168</v>
      </c>
      <c r="H811" s="12">
        <v>1</v>
      </c>
      <c r="I811" s="12">
        <v>0</v>
      </c>
      <c r="J811" s="15">
        <f t="shared" si="232"/>
        <v>5903.52</v>
      </c>
      <c r="K811" s="12">
        <v>1</v>
      </c>
      <c r="L811" s="12">
        <v>0.66</v>
      </c>
      <c r="M811" s="12">
        <v>1.52</v>
      </c>
      <c r="N811" s="35">
        <f t="shared" si="233"/>
        <v>2.0032</v>
      </c>
      <c r="O811" s="12">
        <v>0.9</v>
      </c>
      <c r="P811" s="10">
        <v>0.5</v>
      </c>
      <c r="Q811" s="41">
        <f t="shared" si="234"/>
        <v>5321.6690688</v>
      </c>
      <c r="AA811" s="12">
        <v>35140</v>
      </c>
      <c r="AB811" s="13">
        <v>0.168</v>
      </c>
      <c r="AC811" s="12">
        <v>1</v>
      </c>
      <c r="AD811" s="12">
        <v>0</v>
      </c>
      <c r="AE811" s="15">
        <f t="shared" si="235"/>
        <v>5903.52</v>
      </c>
      <c r="AF811" s="12">
        <v>1</v>
      </c>
      <c r="AG811" s="12">
        <v>0.66</v>
      </c>
      <c r="AH811" s="12">
        <v>1.52</v>
      </c>
      <c r="AI811" s="35">
        <f t="shared" si="236"/>
        <v>2.0032</v>
      </c>
      <c r="AJ811" s="12">
        <v>0.9</v>
      </c>
      <c r="AK811" s="10">
        <v>0.5</v>
      </c>
      <c r="AL811" s="41">
        <f t="shared" si="237"/>
        <v>5321.6690688</v>
      </c>
    </row>
    <row r="812" s="1" customFormat="1" customHeight="1" spans="6:42">
      <c r="F812" s="12">
        <v>35140</v>
      </c>
      <c r="G812" s="13">
        <v>0.168</v>
      </c>
      <c r="H812" s="12">
        <v>1</v>
      </c>
      <c r="I812" s="12">
        <v>0</v>
      </c>
      <c r="J812" s="15">
        <f t="shared" si="232"/>
        <v>5903.52</v>
      </c>
      <c r="K812" s="12">
        <v>1</v>
      </c>
      <c r="L812" s="12">
        <v>0.66</v>
      </c>
      <c r="M812" s="12">
        <v>1.52</v>
      </c>
      <c r="N812" s="35">
        <f t="shared" si="233"/>
        <v>2.0032</v>
      </c>
      <c r="O812" s="12">
        <v>0.9</v>
      </c>
      <c r="P812" s="10">
        <v>0.5</v>
      </c>
      <c r="Q812" s="41">
        <f t="shared" si="234"/>
        <v>5321.6690688</v>
      </c>
      <c r="AA812" s="12">
        <v>35140</v>
      </c>
      <c r="AB812" s="13">
        <v>0.168</v>
      </c>
      <c r="AC812" s="12">
        <v>1</v>
      </c>
      <c r="AD812" s="12">
        <v>0</v>
      </c>
      <c r="AE812" s="15">
        <f t="shared" si="235"/>
        <v>5903.52</v>
      </c>
      <c r="AF812" s="12">
        <v>1</v>
      </c>
      <c r="AG812" s="12">
        <v>0.66</v>
      </c>
      <c r="AH812" s="12">
        <v>1.52</v>
      </c>
      <c r="AI812" s="35">
        <f t="shared" si="236"/>
        <v>2.0032</v>
      </c>
      <c r="AJ812" s="12">
        <v>0.9</v>
      </c>
      <c r="AK812" s="10">
        <v>0.5</v>
      </c>
      <c r="AL812" s="41">
        <f t="shared" si="237"/>
        <v>5321.6690688</v>
      </c>
    </row>
    <row r="813" s="1" customFormat="1" customHeight="1" spans="6:42">
      <c r="F813" s="12">
        <v>35140</v>
      </c>
      <c r="G813" s="13">
        <v>0.3</v>
      </c>
      <c r="H813" s="12">
        <v>1</v>
      </c>
      <c r="I813" s="12">
        <v>0</v>
      </c>
      <c r="J813" s="15">
        <f t="shared" si="232"/>
        <v>10542</v>
      </c>
      <c r="K813" s="12">
        <v>1</v>
      </c>
      <c r="L813" s="12">
        <v>0.66</v>
      </c>
      <c r="M813" s="12">
        <v>1.52</v>
      </c>
      <c r="N813" s="35">
        <f t="shared" si="233"/>
        <v>2.0032</v>
      </c>
      <c r="O813" s="12">
        <v>0.9</v>
      </c>
      <c r="P813" s="10">
        <v>0.5</v>
      </c>
      <c r="Q813" s="41">
        <f t="shared" si="234"/>
        <v>9502.98048</v>
      </c>
      <c r="AA813" s="12">
        <v>35140</v>
      </c>
      <c r="AB813" s="13">
        <v>0.3</v>
      </c>
      <c r="AC813" s="12">
        <v>1</v>
      </c>
      <c r="AD813" s="12">
        <v>0</v>
      </c>
      <c r="AE813" s="15">
        <f t="shared" si="235"/>
        <v>10542</v>
      </c>
      <c r="AF813" s="12">
        <v>1</v>
      </c>
      <c r="AG813" s="12">
        <v>0.66</v>
      </c>
      <c r="AH813" s="12">
        <v>1.52</v>
      </c>
      <c r="AI813" s="35">
        <f t="shared" si="236"/>
        <v>2.0032</v>
      </c>
      <c r="AJ813" s="12">
        <v>0.9</v>
      </c>
      <c r="AK813" s="10">
        <v>0.5</v>
      </c>
      <c r="AL813" s="41">
        <f t="shared" si="237"/>
        <v>9502.98048</v>
      </c>
    </row>
    <row r="814" s="1" customFormat="1" customHeight="1" spans="6:42">
      <c r="F814" s="12">
        <v>35140</v>
      </c>
      <c r="G814" s="13">
        <v>0.58</v>
      </c>
      <c r="H814" s="12">
        <v>1</v>
      </c>
      <c r="I814" s="12">
        <v>0</v>
      </c>
      <c r="J814" s="15">
        <f t="shared" si="232"/>
        <v>20381.2</v>
      </c>
      <c r="K814" s="12">
        <v>1</v>
      </c>
      <c r="L814" s="12">
        <v>0.66</v>
      </c>
      <c r="M814" s="12">
        <v>1.52</v>
      </c>
      <c r="N814" s="35">
        <f t="shared" si="233"/>
        <v>2.0032</v>
      </c>
      <c r="O814" s="12">
        <v>0.9</v>
      </c>
      <c r="P814" s="10">
        <v>0.5</v>
      </c>
      <c r="Q814" s="41">
        <f t="shared" si="234"/>
        <v>18372.428928</v>
      </c>
      <c r="AA814" s="12">
        <v>35140</v>
      </c>
      <c r="AB814" s="13">
        <v>0.58</v>
      </c>
      <c r="AC814" s="12">
        <v>1</v>
      </c>
      <c r="AD814" s="12">
        <v>0</v>
      </c>
      <c r="AE814" s="15">
        <f t="shared" si="235"/>
        <v>20381.2</v>
      </c>
      <c r="AF814" s="12">
        <v>1</v>
      </c>
      <c r="AG814" s="12">
        <v>0.66</v>
      </c>
      <c r="AH814" s="12">
        <v>1.52</v>
      </c>
      <c r="AI814" s="35">
        <f t="shared" si="236"/>
        <v>2.0032</v>
      </c>
      <c r="AJ814" s="12">
        <v>0.9</v>
      </c>
      <c r="AK814" s="10">
        <v>0.5</v>
      </c>
      <c r="AL814" s="41">
        <f t="shared" si="237"/>
        <v>18372.428928</v>
      </c>
    </row>
    <row r="815" s="1" customFormat="1" customHeight="1" spans="6:42">
      <c r="F815" s="42" t="s">
        <v>45</v>
      </c>
      <c r="G815" s="37"/>
      <c r="H815" s="37"/>
      <c r="I815" s="37"/>
      <c r="J815" s="37"/>
      <c r="K815" s="37"/>
      <c r="L815" s="37"/>
      <c r="M815" s="38">
        <f>SUM(Q805:Q814)</f>
        <v>70448.7619584</v>
      </c>
      <c r="N815" s="38"/>
      <c r="O815" s="38"/>
      <c r="P815" s="38"/>
      <c r="Q815" s="38"/>
      <c r="AA815" s="42" t="s">
        <v>45</v>
      </c>
      <c r="AB815" s="37"/>
      <c r="AC815" s="37"/>
      <c r="AD815" s="37"/>
      <c r="AE815" s="37"/>
      <c r="AF815" s="37"/>
      <c r="AG815" s="37"/>
      <c r="AH815" s="38">
        <f>SUM(AL805:AL814)</f>
        <v>70448.7619584</v>
      </c>
      <c r="AI815" s="38"/>
      <c r="AJ815" s="38"/>
      <c r="AK815" s="38"/>
      <c r="AL815" s="38"/>
    </row>
    <row r="816" s="1" customFormat="1" customHeight="1" spans="6:42">
      <c r="F816" s="37"/>
      <c r="G816" s="37"/>
      <c r="H816" s="37"/>
      <c r="I816" s="37"/>
      <c r="J816" s="37"/>
      <c r="K816" s="37"/>
      <c r="L816" s="37"/>
      <c r="M816" s="38"/>
      <c r="N816" s="38"/>
      <c r="O816" s="38"/>
      <c r="P816" s="38"/>
      <c r="Q816" s="38"/>
      <c r="AA816" s="37"/>
      <c r="AB816" s="37"/>
      <c r="AC816" s="37"/>
      <c r="AD816" s="37"/>
      <c r="AE816" s="37"/>
      <c r="AF816" s="37"/>
      <c r="AG816" s="37"/>
      <c r="AH816" s="38"/>
      <c r="AI816" s="38"/>
      <c r="AJ816" s="38"/>
      <c r="AK816" s="38"/>
      <c r="AL816" s="38"/>
    </row>
    <row r="817" s="1" customFormat="1" customHeight="1" spans="6:38">
      <c r="F817" s="37"/>
      <c r="G817" s="37"/>
      <c r="H817" s="37"/>
      <c r="I817" s="37"/>
      <c r="J817" s="37"/>
      <c r="K817" s="37"/>
      <c r="L817" s="37"/>
      <c r="M817" s="38"/>
      <c r="N817" s="38"/>
      <c r="O817" s="38"/>
      <c r="P817" s="38"/>
      <c r="Q817" s="38"/>
      <c r="AA817" s="37"/>
      <c r="AB817" s="37"/>
      <c r="AC817" s="37"/>
      <c r="AD817" s="37"/>
      <c r="AE817" s="37"/>
      <c r="AF817" s="37"/>
      <c r="AG817" s="37"/>
      <c r="AH817" s="38"/>
      <c r="AI817" s="38"/>
      <c r="AJ817" s="38"/>
      <c r="AK817" s="38"/>
      <c r="AL817" s="38"/>
    </row>
  </sheetData>
  <mergeCells count="629">
    <mergeCell ref="F1:U1"/>
    <mergeCell ref="AA1:AP1"/>
    <mergeCell ref="F2:J2"/>
    <mergeCell ref="K2:N2"/>
    <mergeCell ref="P2:R2"/>
    <mergeCell ref="AA2:AE2"/>
    <mergeCell ref="AF2:AI2"/>
    <mergeCell ref="AK2:AM2"/>
    <mergeCell ref="F24:U24"/>
    <mergeCell ref="AA24:AP24"/>
    <mergeCell ref="F25:J25"/>
    <mergeCell ref="K25:N25"/>
    <mergeCell ref="P25:R25"/>
    <mergeCell ref="AA25:AE25"/>
    <mergeCell ref="AF25:AI25"/>
    <mergeCell ref="AK25:AM25"/>
    <mergeCell ref="F54:Q54"/>
    <mergeCell ref="AA54:AL54"/>
    <mergeCell ref="F55:J55"/>
    <mergeCell ref="K55:N55"/>
    <mergeCell ref="O55:P55"/>
    <mergeCell ref="AA55:AE55"/>
    <mergeCell ref="AF55:AI55"/>
    <mergeCell ref="AJ55:AK55"/>
    <mergeCell ref="F74:Q74"/>
    <mergeCell ref="AA74:AL74"/>
    <mergeCell ref="F75:J75"/>
    <mergeCell ref="K75:N75"/>
    <mergeCell ref="O75:P75"/>
    <mergeCell ref="AA75:AE75"/>
    <mergeCell ref="AF75:AI75"/>
    <mergeCell ref="AJ75:AK75"/>
    <mergeCell ref="F92:U92"/>
    <mergeCell ref="AA92:AP92"/>
    <mergeCell ref="F93:J93"/>
    <mergeCell ref="K93:N93"/>
    <mergeCell ref="P93:R93"/>
    <mergeCell ref="AA93:AE93"/>
    <mergeCell ref="AF93:AI93"/>
    <mergeCell ref="AK93:AM93"/>
    <mergeCell ref="F115:U115"/>
    <mergeCell ref="AA115:AP115"/>
    <mergeCell ref="F116:J116"/>
    <mergeCell ref="K116:N116"/>
    <mergeCell ref="P116:R116"/>
    <mergeCell ref="AA116:AE116"/>
    <mergeCell ref="AF116:AI116"/>
    <mergeCell ref="AK116:AM116"/>
    <mergeCell ref="F145:Q145"/>
    <mergeCell ref="AA145:AL145"/>
    <mergeCell ref="F146:J146"/>
    <mergeCell ref="K146:N146"/>
    <mergeCell ref="O146:P146"/>
    <mergeCell ref="AA146:AE146"/>
    <mergeCell ref="AF146:AI146"/>
    <mergeCell ref="AJ146:AK146"/>
    <mergeCell ref="F165:Q165"/>
    <mergeCell ref="AA165:AL165"/>
    <mergeCell ref="F166:J166"/>
    <mergeCell ref="K166:N166"/>
    <mergeCell ref="O166:P166"/>
    <mergeCell ref="AA166:AE166"/>
    <mergeCell ref="AF166:AI166"/>
    <mergeCell ref="AJ166:AK166"/>
    <mergeCell ref="F183:U183"/>
    <mergeCell ref="AA183:AP183"/>
    <mergeCell ref="F184:J184"/>
    <mergeCell ref="K184:N184"/>
    <mergeCell ref="P184:R184"/>
    <mergeCell ref="AA184:AE184"/>
    <mergeCell ref="AF184:AI184"/>
    <mergeCell ref="AK184:AM184"/>
    <mergeCell ref="F206:U206"/>
    <mergeCell ref="AA206:AP206"/>
    <mergeCell ref="F207:J207"/>
    <mergeCell ref="K207:N207"/>
    <mergeCell ref="P207:R207"/>
    <mergeCell ref="AA207:AE207"/>
    <mergeCell ref="AF207:AI207"/>
    <mergeCell ref="AK207:AM207"/>
    <mergeCell ref="F236:Q236"/>
    <mergeCell ref="AA236:AL236"/>
    <mergeCell ref="F237:J237"/>
    <mergeCell ref="K237:N237"/>
    <mergeCell ref="O237:P237"/>
    <mergeCell ref="AA237:AE237"/>
    <mergeCell ref="AF237:AI237"/>
    <mergeCell ref="AJ237:AK237"/>
    <mergeCell ref="F256:Q256"/>
    <mergeCell ref="AA256:AL256"/>
    <mergeCell ref="F257:J257"/>
    <mergeCell ref="K257:N257"/>
    <mergeCell ref="O257:P257"/>
    <mergeCell ref="AA257:AE257"/>
    <mergeCell ref="AF257:AI257"/>
    <mergeCell ref="AJ257:AK257"/>
    <mergeCell ref="F274:U274"/>
    <mergeCell ref="F275:J275"/>
    <mergeCell ref="K275:N275"/>
    <mergeCell ref="P275:R275"/>
    <mergeCell ref="F297:U297"/>
    <mergeCell ref="F298:J298"/>
    <mergeCell ref="K298:N298"/>
    <mergeCell ref="P298:R298"/>
    <mergeCell ref="F327:Q327"/>
    <mergeCell ref="F328:J328"/>
    <mergeCell ref="K328:N328"/>
    <mergeCell ref="O328:P328"/>
    <mergeCell ref="F347:Q347"/>
    <mergeCell ref="F348:J348"/>
    <mergeCell ref="K348:N348"/>
    <mergeCell ref="O348:P348"/>
    <mergeCell ref="F365:U365"/>
    <mergeCell ref="AA365:AP365"/>
    <mergeCell ref="F366:J366"/>
    <mergeCell ref="K366:N366"/>
    <mergeCell ref="P366:R366"/>
    <mergeCell ref="AA366:AE366"/>
    <mergeCell ref="AF366:AI366"/>
    <mergeCell ref="AK366:AM366"/>
    <mergeCell ref="F388:U388"/>
    <mergeCell ref="AA388:AP388"/>
    <mergeCell ref="F389:J389"/>
    <mergeCell ref="K389:N389"/>
    <mergeCell ref="P389:R389"/>
    <mergeCell ref="AA389:AE389"/>
    <mergeCell ref="AF389:AI389"/>
    <mergeCell ref="AK389:AM389"/>
    <mergeCell ref="F418:Q418"/>
    <mergeCell ref="AA418:AL418"/>
    <mergeCell ref="F419:J419"/>
    <mergeCell ref="K419:N419"/>
    <mergeCell ref="O419:P419"/>
    <mergeCell ref="AA419:AE419"/>
    <mergeCell ref="AF419:AI419"/>
    <mergeCell ref="AJ419:AK419"/>
    <mergeCell ref="F438:Q438"/>
    <mergeCell ref="AA438:AL438"/>
    <mergeCell ref="F439:J439"/>
    <mergeCell ref="K439:N439"/>
    <mergeCell ref="O439:P439"/>
    <mergeCell ref="AA439:AE439"/>
    <mergeCell ref="AF439:AI439"/>
    <mergeCell ref="AJ439:AK439"/>
    <mergeCell ref="F455:U455"/>
    <mergeCell ref="AA455:AP455"/>
    <mergeCell ref="F456:J456"/>
    <mergeCell ref="K456:N456"/>
    <mergeCell ref="P456:R456"/>
    <mergeCell ref="AA456:AE456"/>
    <mergeCell ref="AF456:AI456"/>
    <mergeCell ref="AK456:AM456"/>
    <mergeCell ref="F478:U478"/>
    <mergeCell ref="AA478:AP478"/>
    <mergeCell ref="F479:J479"/>
    <mergeCell ref="K479:N479"/>
    <mergeCell ref="P479:R479"/>
    <mergeCell ref="AA479:AE479"/>
    <mergeCell ref="AF479:AI479"/>
    <mergeCell ref="AK479:AM479"/>
    <mergeCell ref="F508:Q508"/>
    <mergeCell ref="AA508:AL508"/>
    <mergeCell ref="F509:J509"/>
    <mergeCell ref="K509:N509"/>
    <mergeCell ref="O509:P509"/>
    <mergeCell ref="AA509:AE509"/>
    <mergeCell ref="AF509:AI509"/>
    <mergeCell ref="AJ509:AK509"/>
    <mergeCell ref="F528:Q528"/>
    <mergeCell ref="AA528:AL528"/>
    <mergeCell ref="F529:J529"/>
    <mergeCell ref="K529:N529"/>
    <mergeCell ref="O529:P529"/>
    <mergeCell ref="AA529:AE529"/>
    <mergeCell ref="AF529:AI529"/>
    <mergeCell ref="AJ529:AK529"/>
    <mergeCell ref="F547:U547"/>
    <mergeCell ref="AA547:AP547"/>
    <mergeCell ref="F548:J548"/>
    <mergeCell ref="K548:N548"/>
    <mergeCell ref="P548:R548"/>
    <mergeCell ref="AA548:AE548"/>
    <mergeCell ref="AF548:AI548"/>
    <mergeCell ref="AK548:AM548"/>
    <mergeCell ref="F570:U570"/>
    <mergeCell ref="AA570:AP570"/>
    <mergeCell ref="F571:J571"/>
    <mergeCell ref="K571:N571"/>
    <mergeCell ref="P571:R571"/>
    <mergeCell ref="AA571:AE571"/>
    <mergeCell ref="AF571:AI571"/>
    <mergeCell ref="AK571:AM571"/>
    <mergeCell ref="F600:Q600"/>
    <mergeCell ref="AA600:AL600"/>
    <mergeCell ref="F601:J601"/>
    <mergeCell ref="K601:N601"/>
    <mergeCell ref="O601:P601"/>
    <mergeCell ref="AA601:AE601"/>
    <mergeCell ref="AF601:AI601"/>
    <mergeCell ref="AJ601:AK601"/>
    <mergeCell ref="F620:Q620"/>
    <mergeCell ref="AA620:AL620"/>
    <mergeCell ref="F621:J621"/>
    <mergeCell ref="K621:N621"/>
    <mergeCell ref="O621:P621"/>
    <mergeCell ref="AA621:AE621"/>
    <mergeCell ref="AF621:AI621"/>
    <mergeCell ref="AJ621:AK621"/>
    <mergeCell ref="F638:U638"/>
    <mergeCell ref="AA638:AP638"/>
    <mergeCell ref="F639:J639"/>
    <mergeCell ref="K639:N639"/>
    <mergeCell ref="P639:R639"/>
    <mergeCell ref="AA639:AE639"/>
    <mergeCell ref="AF639:AI639"/>
    <mergeCell ref="AK639:AM639"/>
    <mergeCell ref="F661:U661"/>
    <mergeCell ref="AA661:AP661"/>
    <mergeCell ref="F662:J662"/>
    <mergeCell ref="K662:N662"/>
    <mergeCell ref="P662:R662"/>
    <mergeCell ref="AA662:AE662"/>
    <mergeCell ref="AF662:AI662"/>
    <mergeCell ref="AK662:AM662"/>
    <mergeCell ref="F691:Q691"/>
    <mergeCell ref="AA691:AL691"/>
    <mergeCell ref="F692:J692"/>
    <mergeCell ref="K692:N692"/>
    <mergeCell ref="O692:P692"/>
    <mergeCell ref="AA692:AE692"/>
    <mergeCell ref="AF692:AI692"/>
    <mergeCell ref="AJ692:AK692"/>
    <mergeCell ref="F711:Q711"/>
    <mergeCell ref="AA711:AL711"/>
    <mergeCell ref="F712:J712"/>
    <mergeCell ref="K712:N712"/>
    <mergeCell ref="O712:P712"/>
    <mergeCell ref="AA712:AE712"/>
    <mergeCell ref="AF712:AI712"/>
    <mergeCell ref="AJ712:AK712"/>
    <mergeCell ref="F729:U729"/>
    <mergeCell ref="AA729:AP729"/>
    <mergeCell ref="F730:J730"/>
    <mergeCell ref="K730:N730"/>
    <mergeCell ref="P730:R730"/>
    <mergeCell ref="AA730:AE730"/>
    <mergeCell ref="AF730:AI730"/>
    <mergeCell ref="AK730:AM730"/>
    <mergeCell ref="F752:U752"/>
    <mergeCell ref="AA752:AP752"/>
    <mergeCell ref="F753:J753"/>
    <mergeCell ref="K753:N753"/>
    <mergeCell ref="P753:R753"/>
    <mergeCell ref="AA753:AE753"/>
    <mergeCell ref="AF753:AI753"/>
    <mergeCell ref="AK753:AM753"/>
    <mergeCell ref="F782:Q782"/>
    <mergeCell ref="AA782:AL782"/>
    <mergeCell ref="F783:J783"/>
    <mergeCell ref="K783:N783"/>
    <mergeCell ref="O783:P783"/>
    <mergeCell ref="AA783:AE783"/>
    <mergeCell ref="AF783:AI783"/>
    <mergeCell ref="AJ783:AK783"/>
    <mergeCell ref="F802:Q802"/>
    <mergeCell ref="AA802:AL802"/>
    <mergeCell ref="F803:J803"/>
    <mergeCell ref="K803:N803"/>
    <mergeCell ref="O803:P803"/>
    <mergeCell ref="AA803:AE803"/>
    <mergeCell ref="AF803:AI803"/>
    <mergeCell ref="AJ803:AK803"/>
    <mergeCell ref="O2:O3"/>
    <mergeCell ref="O25:O26"/>
    <mergeCell ref="O93:O94"/>
    <mergeCell ref="O116:O117"/>
    <mergeCell ref="O184:O185"/>
    <mergeCell ref="O207:O208"/>
    <mergeCell ref="O275:O276"/>
    <mergeCell ref="O298:O299"/>
    <mergeCell ref="O366:O367"/>
    <mergeCell ref="O389:O390"/>
    <mergeCell ref="O456:O457"/>
    <mergeCell ref="O479:O480"/>
    <mergeCell ref="O548:O549"/>
    <mergeCell ref="O571:O572"/>
    <mergeCell ref="O639:O640"/>
    <mergeCell ref="O662:O663"/>
    <mergeCell ref="O730:O731"/>
    <mergeCell ref="O753:O754"/>
    <mergeCell ref="Q55:Q56"/>
    <mergeCell ref="Q75:Q76"/>
    <mergeCell ref="Q146:Q147"/>
    <mergeCell ref="Q166:Q167"/>
    <mergeCell ref="Q237:Q238"/>
    <mergeCell ref="Q257:Q258"/>
    <mergeCell ref="Q328:Q329"/>
    <mergeCell ref="Q348:Q349"/>
    <mergeCell ref="Q419:Q420"/>
    <mergeCell ref="Q439:Q440"/>
    <mergeCell ref="Q509:Q510"/>
    <mergeCell ref="Q529:Q530"/>
    <mergeCell ref="Q601:Q602"/>
    <mergeCell ref="Q621:Q622"/>
    <mergeCell ref="Q692:Q693"/>
    <mergeCell ref="Q712:Q713"/>
    <mergeCell ref="Q783:Q784"/>
    <mergeCell ref="Q803:Q804"/>
    <mergeCell ref="T2:T3"/>
    <mergeCell ref="T25:T26"/>
    <mergeCell ref="T93:T94"/>
    <mergeCell ref="T116:T117"/>
    <mergeCell ref="T184:T185"/>
    <mergeCell ref="T207:T208"/>
    <mergeCell ref="T275:T276"/>
    <mergeCell ref="T298:T299"/>
    <mergeCell ref="T366:T367"/>
    <mergeCell ref="T389:T390"/>
    <mergeCell ref="T456:T457"/>
    <mergeCell ref="T479:T480"/>
    <mergeCell ref="T548:T549"/>
    <mergeCell ref="T571:T572"/>
    <mergeCell ref="T639:T640"/>
    <mergeCell ref="T662:T663"/>
    <mergeCell ref="T730:T731"/>
    <mergeCell ref="T753:T754"/>
    <mergeCell ref="U2:U3"/>
    <mergeCell ref="U25:U26"/>
    <mergeCell ref="U93:U94"/>
    <mergeCell ref="U116:U117"/>
    <mergeCell ref="U184:U185"/>
    <mergeCell ref="U207:U208"/>
    <mergeCell ref="U275:U276"/>
    <mergeCell ref="U298:U299"/>
    <mergeCell ref="U366:U367"/>
    <mergeCell ref="U389:U390"/>
    <mergeCell ref="U456:U457"/>
    <mergeCell ref="U479:U480"/>
    <mergeCell ref="U548:U549"/>
    <mergeCell ref="U571:U572"/>
    <mergeCell ref="U639:U640"/>
    <mergeCell ref="U662:U663"/>
    <mergeCell ref="U730:U731"/>
    <mergeCell ref="U753:U754"/>
    <mergeCell ref="AJ2:AJ3"/>
    <mergeCell ref="AJ25:AJ26"/>
    <mergeCell ref="AJ93:AJ94"/>
    <mergeCell ref="AJ116:AJ117"/>
    <mergeCell ref="AJ184:AJ185"/>
    <mergeCell ref="AJ207:AJ208"/>
    <mergeCell ref="AJ366:AJ367"/>
    <mergeCell ref="AJ389:AJ390"/>
    <mergeCell ref="AJ456:AJ457"/>
    <mergeCell ref="AJ479:AJ480"/>
    <mergeCell ref="AJ548:AJ549"/>
    <mergeCell ref="AJ571:AJ572"/>
    <mergeCell ref="AJ639:AJ640"/>
    <mergeCell ref="AJ662:AJ663"/>
    <mergeCell ref="AJ730:AJ731"/>
    <mergeCell ref="AJ753:AJ754"/>
    <mergeCell ref="AL55:AL56"/>
    <mergeCell ref="AL75:AL76"/>
    <mergeCell ref="AL146:AL147"/>
    <mergeCell ref="AL166:AL167"/>
    <mergeCell ref="AL237:AL238"/>
    <mergeCell ref="AL257:AL258"/>
    <mergeCell ref="AL419:AL420"/>
    <mergeCell ref="AL439:AL440"/>
    <mergeCell ref="AL509:AL510"/>
    <mergeCell ref="AL529:AL530"/>
    <mergeCell ref="AL601:AL602"/>
    <mergeCell ref="AL621:AL622"/>
    <mergeCell ref="AL692:AL693"/>
    <mergeCell ref="AL712:AL713"/>
    <mergeCell ref="AL783:AL784"/>
    <mergeCell ref="AL803:AL804"/>
    <mergeCell ref="AO2:AO3"/>
    <mergeCell ref="AO25:AO26"/>
    <mergeCell ref="AO93:AO94"/>
    <mergeCell ref="AO116:AO117"/>
    <mergeCell ref="AO184:AO185"/>
    <mergeCell ref="AO207:AO208"/>
    <mergeCell ref="AO366:AO367"/>
    <mergeCell ref="AO389:AO390"/>
    <mergeCell ref="AO456:AO457"/>
    <mergeCell ref="AO479:AO480"/>
    <mergeCell ref="AO548:AO549"/>
    <mergeCell ref="AO571:AO572"/>
    <mergeCell ref="AO639:AO640"/>
    <mergeCell ref="AO662:AO663"/>
    <mergeCell ref="AO730:AO731"/>
    <mergeCell ref="AO753:AO754"/>
    <mergeCell ref="AP2:AP3"/>
    <mergeCell ref="AP25:AP26"/>
    <mergeCell ref="AP93:AP94"/>
    <mergeCell ref="AP116:AP117"/>
    <mergeCell ref="AP184:AP185"/>
    <mergeCell ref="AP207:AP208"/>
    <mergeCell ref="AP366:AP367"/>
    <mergeCell ref="AP389:AP390"/>
    <mergeCell ref="AP456:AP457"/>
    <mergeCell ref="AP479:AP480"/>
    <mergeCell ref="AP548:AP549"/>
    <mergeCell ref="AP571:AP572"/>
    <mergeCell ref="AP639:AP640"/>
    <mergeCell ref="AP662:AP663"/>
    <mergeCell ref="AP730:AP731"/>
    <mergeCell ref="AP753:AP754"/>
    <mergeCell ref="A1:E2"/>
    <mergeCell ref="V1:Z2"/>
    <mergeCell ref="A5:C6"/>
    <mergeCell ref="V5:X6"/>
    <mergeCell ref="D5:E6"/>
    <mergeCell ref="Y5:Z6"/>
    <mergeCell ref="A7:C8"/>
    <mergeCell ref="V7:X8"/>
    <mergeCell ref="D7:E8"/>
    <mergeCell ref="Y7:Z8"/>
    <mergeCell ref="F22:M23"/>
    <mergeCell ref="N22:U23"/>
    <mergeCell ref="AA22:AH23"/>
    <mergeCell ref="AI22:AP23"/>
    <mergeCell ref="F52:M53"/>
    <mergeCell ref="N52:U53"/>
    <mergeCell ref="AA52:AH53"/>
    <mergeCell ref="AI52:AP53"/>
    <mergeCell ref="F71:J73"/>
    <mergeCell ref="K71:Q73"/>
    <mergeCell ref="AF71:AL73"/>
    <mergeCell ref="AA71:AE73"/>
    <mergeCell ref="F87:L89"/>
    <mergeCell ref="AA87:AG89"/>
    <mergeCell ref="M87:Q89"/>
    <mergeCell ref="AH87:AL89"/>
    <mergeCell ref="A92:E93"/>
    <mergeCell ref="V92:Z93"/>
    <mergeCell ref="A96:C97"/>
    <mergeCell ref="V96:X97"/>
    <mergeCell ref="D96:E97"/>
    <mergeCell ref="Y96:Z97"/>
    <mergeCell ref="A98:C99"/>
    <mergeCell ref="V98:X99"/>
    <mergeCell ref="D98:E99"/>
    <mergeCell ref="Y98:Z99"/>
    <mergeCell ref="F113:M114"/>
    <mergeCell ref="N113:U114"/>
    <mergeCell ref="AA113:AH114"/>
    <mergeCell ref="AI113:AP114"/>
    <mergeCell ref="F143:M144"/>
    <mergeCell ref="N143:U144"/>
    <mergeCell ref="AA143:AH144"/>
    <mergeCell ref="AI143:AP144"/>
    <mergeCell ref="F162:J164"/>
    <mergeCell ref="K162:Q164"/>
    <mergeCell ref="AF162:AL164"/>
    <mergeCell ref="AA162:AE164"/>
    <mergeCell ref="F178:L180"/>
    <mergeCell ref="AA178:AG180"/>
    <mergeCell ref="M178:Q180"/>
    <mergeCell ref="AH178:AL180"/>
    <mergeCell ref="A183:E184"/>
    <mergeCell ref="V183:Z184"/>
    <mergeCell ref="A187:C188"/>
    <mergeCell ref="V187:X188"/>
    <mergeCell ref="D187:E188"/>
    <mergeCell ref="Y187:Z188"/>
    <mergeCell ref="A189:C190"/>
    <mergeCell ref="V189:X190"/>
    <mergeCell ref="D189:E190"/>
    <mergeCell ref="Y189:Z190"/>
    <mergeCell ref="F204:M205"/>
    <mergeCell ref="N204:U205"/>
    <mergeCell ref="AA204:AH205"/>
    <mergeCell ref="AI204:AP205"/>
    <mergeCell ref="F234:M235"/>
    <mergeCell ref="N234:U235"/>
    <mergeCell ref="AA234:AH235"/>
    <mergeCell ref="AI234:AP235"/>
    <mergeCell ref="F253:J255"/>
    <mergeCell ref="K253:Q255"/>
    <mergeCell ref="AF253:AL255"/>
    <mergeCell ref="AA253:AE255"/>
    <mergeCell ref="F269:L271"/>
    <mergeCell ref="AA269:AG271"/>
    <mergeCell ref="M269:Q271"/>
    <mergeCell ref="AH269:AL271"/>
    <mergeCell ref="A274:E275"/>
    <mergeCell ref="A278:C279"/>
    <mergeCell ref="D278:E279"/>
    <mergeCell ref="A280:C281"/>
    <mergeCell ref="D280:E281"/>
    <mergeCell ref="F295:M296"/>
    <mergeCell ref="N295:U296"/>
    <mergeCell ref="F325:M326"/>
    <mergeCell ref="N325:U326"/>
    <mergeCell ref="F344:J346"/>
    <mergeCell ref="K344:Q346"/>
    <mergeCell ref="F360:L362"/>
    <mergeCell ref="M360:Q362"/>
    <mergeCell ref="A365:E366"/>
    <mergeCell ref="V365:Z366"/>
    <mergeCell ref="A369:C370"/>
    <mergeCell ref="V369:X370"/>
    <mergeCell ref="D369:E370"/>
    <mergeCell ref="Y369:Z370"/>
    <mergeCell ref="A371:C372"/>
    <mergeCell ref="V371:X372"/>
    <mergeCell ref="D371:E372"/>
    <mergeCell ref="Y371:Z372"/>
    <mergeCell ref="F386:M387"/>
    <mergeCell ref="N386:U387"/>
    <mergeCell ref="AA386:AH387"/>
    <mergeCell ref="AI386:AP387"/>
    <mergeCell ref="F416:M417"/>
    <mergeCell ref="N416:U417"/>
    <mergeCell ref="AA416:AH417"/>
    <mergeCell ref="AI416:AP417"/>
    <mergeCell ref="F435:J437"/>
    <mergeCell ref="K435:Q437"/>
    <mergeCell ref="AF435:AL437"/>
    <mergeCell ref="AA435:AE437"/>
    <mergeCell ref="F451:L453"/>
    <mergeCell ref="AA451:AG453"/>
    <mergeCell ref="M451:Q453"/>
    <mergeCell ref="AH451:AL453"/>
    <mergeCell ref="A455:E456"/>
    <mergeCell ref="V455:Z456"/>
    <mergeCell ref="A459:C460"/>
    <mergeCell ref="V459:X460"/>
    <mergeCell ref="D459:E460"/>
    <mergeCell ref="Y459:Z460"/>
    <mergeCell ref="A461:C462"/>
    <mergeCell ref="V461:X462"/>
    <mergeCell ref="D461:E462"/>
    <mergeCell ref="Y461:Z462"/>
    <mergeCell ref="F476:M477"/>
    <mergeCell ref="N476:U477"/>
    <mergeCell ref="AA476:AH477"/>
    <mergeCell ref="AI476:AP477"/>
    <mergeCell ref="F506:M507"/>
    <mergeCell ref="N506:U507"/>
    <mergeCell ref="AA506:AH507"/>
    <mergeCell ref="AI506:AP507"/>
    <mergeCell ref="F525:J527"/>
    <mergeCell ref="K525:Q527"/>
    <mergeCell ref="AF525:AL527"/>
    <mergeCell ref="AA525:AE527"/>
    <mergeCell ref="F541:L543"/>
    <mergeCell ref="AA541:AG543"/>
    <mergeCell ref="M541:Q543"/>
    <mergeCell ref="AH541:AL543"/>
    <mergeCell ref="A547:E548"/>
    <mergeCell ref="V547:Z548"/>
    <mergeCell ref="A551:C552"/>
    <mergeCell ref="V551:X552"/>
    <mergeCell ref="D551:E552"/>
    <mergeCell ref="Y551:Z552"/>
    <mergeCell ref="A553:C554"/>
    <mergeCell ref="V553:X554"/>
    <mergeCell ref="D553:E554"/>
    <mergeCell ref="Y553:Z554"/>
    <mergeCell ref="F568:M569"/>
    <mergeCell ref="N568:U569"/>
    <mergeCell ref="AA568:AH569"/>
    <mergeCell ref="AI568:AP569"/>
    <mergeCell ref="F598:M599"/>
    <mergeCell ref="N598:U599"/>
    <mergeCell ref="AA598:AH599"/>
    <mergeCell ref="AI598:AP599"/>
    <mergeCell ref="F617:J619"/>
    <mergeCell ref="K617:Q619"/>
    <mergeCell ref="AF617:AL619"/>
    <mergeCell ref="AA617:AE619"/>
    <mergeCell ref="F633:L635"/>
    <mergeCell ref="AA633:AG635"/>
    <mergeCell ref="M633:Q635"/>
    <mergeCell ref="AH633:AL635"/>
    <mergeCell ref="A638:E639"/>
    <mergeCell ref="V638:Z639"/>
    <mergeCell ref="A642:C643"/>
    <mergeCell ref="V642:X643"/>
    <mergeCell ref="D642:E643"/>
    <mergeCell ref="Y642:Z643"/>
    <mergeCell ref="A644:C645"/>
    <mergeCell ref="V644:X645"/>
    <mergeCell ref="D644:E645"/>
    <mergeCell ref="Y644:Z645"/>
    <mergeCell ref="F659:M660"/>
    <mergeCell ref="N659:U660"/>
    <mergeCell ref="AA659:AH660"/>
    <mergeCell ref="AI659:AP660"/>
    <mergeCell ref="F689:M690"/>
    <mergeCell ref="N689:U690"/>
    <mergeCell ref="AA689:AH690"/>
    <mergeCell ref="AI689:AP690"/>
    <mergeCell ref="F708:J710"/>
    <mergeCell ref="K708:Q710"/>
    <mergeCell ref="AF708:AL710"/>
    <mergeCell ref="AA708:AE710"/>
    <mergeCell ref="F724:L726"/>
    <mergeCell ref="AA724:AG726"/>
    <mergeCell ref="M724:Q726"/>
    <mergeCell ref="AH724:AL726"/>
    <mergeCell ref="A729:E730"/>
    <mergeCell ref="V729:Z730"/>
    <mergeCell ref="A733:C734"/>
    <mergeCell ref="V733:X734"/>
    <mergeCell ref="D733:E734"/>
    <mergeCell ref="Y733:Z734"/>
    <mergeCell ref="A735:C736"/>
    <mergeCell ref="V735:X736"/>
    <mergeCell ref="D735:E736"/>
    <mergeCell ref="Y735:Z736"/>
    <mergeCell ref="F750:M751"/>
    <mergeCell ref="N750:U751"/>
    <mergeCell ref="AA750:AH751"/>
    <mergeCell ref="AI750:AP751"/>
    <mergeCell ref="F780:M781"/>
    <mergeCell ref="N780:U781"/>
    <mergeCell ref="AA780:AH781"/>
    <mergeCell ref="AI780:AP781"/>
    <mergeCell ref="F799:J801"/>
    <mergeCell ref="K799:Q801"/>
    <mergeCell ref="AF799:AL801"/>
    <mergeCell ref="AA799:AE801"/>
    <mergeCell ref="F815:L817"/>
    <mergeCell ref="AA815:AG817"/>
    <mergeCell ref="M815:Q817"/>
    <mergeCell ref="AH815:AL8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17"/>
  <sheetViews>
    <sheetView zoomScale="40" zoomScaleNormal="40" workbookViewId="0">
      <selection activeCell="C14" sqref="C14"/>
    </sheetView>
  </sheetViews>
  <sheetFormatPr defaultColWidth="25.7777777777778" defaultRowHeight="50" customHeight="1"/>
  <cols>
    <col min="1" max="16384" width="25.7777777777778" style="1"/>
  </cols>
  <sheetData>
    <row r="1" s="1" customFormat="1" customHeight="1" spans="1:42">
      <c r="A1" s="2" t="s">
        <v>0</v>
      </c>
      <c r="B1" s="2"/>
      <c r="C1" s="2"/>
      <c r="D1" s="2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 t="s">
        <v>2</v>
      </c>
      <c r="W1" s="2"/>
      <c r="X1" s="2"/>
      <c r="Y1" s="2"/>
      <c r="Z1" s="2"/>
      <c r="AA1" s="3" t="s">
        <v>1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customHeight="1" spans="1:42">
      <c r="A2" s="2"/>
      <c r="B2" s="2"/>
      <c r="C2" s="2"/>
      <c r="D2" s="2"/>
      <c r="E2" s="2"/>
      <c r="F2" s="4" t="s">
        <v>3</v>
      </c>
      <c r="G2" s="5"/>
      <c r="H2" s="5"/>
      <c r="I2" s="5"/>
      <c r="J2" s="6"/>
      <c r="K2" s="7" t="s">
        <v>4</v>
      </c>
      <c r="L2" s="7"/>
      <c r="M2" s="7"/>
      <c r="N2" s="7"/>
      <c r="O2" s="8" t="s">
        <v>5</v>
      </c>
      <c r="P2" s="9" t="s">
        <v>6</v>
      </c>
      <c r="Q2" s="9"/>
      <c r="R2" s="9"/>
      <c r="S2" s="10" t="s">
        <v>7</v>
      </c>
      <c r="T2" s="8" t="s">
        <v>8</v>
      </c>
      <c r="U2" s="11" t="s">
        <v>9</v>
      </c>
      <c r="V2" s="2"/>
      <c r="W2" s="2"/>
      <c r="X2" s="2"/>
      <c r="Y2" s="2"/>
      <c r="Z2" s="2"/>
      <c r="AA2" s="4" t="s">
        <v>3</v>
      </c>
      <c r="AB2" s="5"/>
      <c r="AC2" s="5"/>
      <c r="AD2" s="5"/>
      <c r="AE2" s="6"/>
      <c r="AF2" s="7" t="s">
        <v>4</v>
      </c>
      <c r="AG2" s="7"/>
      <c r="AH2" s="7"/>
      <c r="AI2" s="7"/>
      <c r="AJ2" s="8" t="s">
        <v>5</v>
      </c>
      <c r="AK2" s="9" t="s">
        <v>6</v>
      </c>
      <c r="AL2" s="9"/>
      <c r="AM2" s="9"/>
      <c r="AN2" s="10" t="s">
        <v>7</v>
      </c>
      <c r="AO2" s="8" t="s">
        <v>8</v>
      </c>
      <c r="AP2" s="11" t="s">
        <v>9</v>
      </c>
    </row>
    <row r="3" s="1" customFormat="1" customHeight="1" spans="1:4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2" t="s">
        <v>15</v>
      </c>
      <c r="G3" s="12" t="s">
        <v>16</v>
      </c>
      <c r="H3" s="13" t="s">
        <v>17</v>
      </c>
      <c r="I3" s="14" t="s">
        <v>18</v>
      </c>
      <c r="J3" s="15" t="s">
        <v>3</v>
      </c>
      <c r="K3" s="12" t="s">
        <v>19</v>
      </c>
      <c r="L3" s="12" t="s">
        <v>15</v>
      </c>
      <c r="M3" s="12" t="s">
        <v>20</v>
      </c>
      <c r="N3" s="7" t="s">
        <v>21</v>
      </c>
      <c r="O3" s="16"/>
      <c r="P3" s="12" t="s">
        <v>22</v>
      </c>
      <c r="Q3" s="12" t="s">
        <v>23</v>
      </c>
      <c r="R3" s="9" t="s">
        <v>24</v>
      </c>
      <c r="S3" s="10" t="s">
        <v>25</v>
      </c>
      <c r="T3" s="16"/>
      <c r="U3" s="17"/>
      <c r="V3" s="1" t="s">
        <v>10</v>
      </c>
      <c r="W3" s="1" t="s">
        <v>11</v>
      </c>
      <c r="X3" s="1" t="s">
        <v>12</v>
      </c>
      <c r="Y3" s="1" t="s">
        <v>13</v>
      </c>
      <c r="Z3" s="1" t="s">
        <v>14</v>
      </c>
      <c r="AA3" s="12" t="s">
        <v>15</v>
      </c>
      <c r="AB3" s="12" t="s">
        <v>16</v>
      </c>
      <c r="AC3" s="13" t="s">
        <v>17</v>
      </c>
      <c r="AD3" s="14" t="s">
        <v>18</v>
      </c>
      <c r="AE3" s="15" t="s">
        <v>3</v>
      </c>
      <c r="AF3" s="12" t="s">
        <v>19</v>
      </c>
      <c r="AG3" s="12" t="s">
        <v>15</v>
      </c>
      <c r="AH3" s="12" t="s">
        <v>20</v>
      </c>
      <c r="AI3" s="7" t="s">
        <v>21</v>
      </c>
      <c r="AJ3" s="16"/>
      <c r="AK3" s="12" t="s">
        <v>22</v>
      </c>
      <c r="AL3" s="12" t="s">
        <v>23</v>
      </c>
      <c r="AM3" s="9" t="s">
        <v>24</v>
      </c>
      <c r="AN3" s="10" t="s">
        <v>25</v>
      </c>
      <c r="AO3" s="16"/>
      <c r="AP3" s="17"/>
    </row>
    <row r="4" s="1" customFormat="1" customHeight="1" spans="1:42">
      <c r="A4" s="18">
        <f>N22</f>
        <v>2856782.91232248</v>
      </c>
      <c r="B4" s="18">
        <f>K71</f>
        <v>282158.203314855</v>
      </c>
      <c r="C4" s="18">
        <f>N52</f>
        <v>1182549.33264631</v>
      </c>
      <c r="D4" s="18">
        <f>M87</f>
        <v>147617.5076064</v>
      </c>
      <c r="E4" s="18">
        <v>18</v>
      </c>
      <c r="F4" s="12">
        <f t="shared" ref="F4:F21" si="0">1354+153</f>
        <v>1507</v>
      </c>
      <c r="G4" s="12">
        <v>1.728</v>
      </c>
      <c r="H4" s="13">
        <v>1.35</v>
      </c>
      <c r="I4" s="14">
        <v>1.24</v>
      </c>
      <c r="J4" s="15">
        <f t="shared" ref="J4:J21" si="1">F4*G4*H4*I4</f>
        <v>4359.256704</v>
      </c>
      <c r="K4" s="12">
        <v>1</v>
      </c>
      <c r="L4" s="12">
        <f t="shared" ref="L4:L21" si="2">1354+153</f>
        <v>1507</v>
      </c>
      <c r="M4" s="12">
        <v>0.83</v>
      </c>
      <c r="N4" s="19">
        <f t="shared" ref="N4:N21" si="3">1+6*L4/(L4+2000)+M4</f>
        <v>4.40827202737382</v>
      </c>
      <c r="O4" s="20">
        <v>5936</v>
      </c>
      <c r="P4" s="12">
        <v>0.99</v>
      </c>
      <c r="Q4" s="12">
        <v>3.41</v>
      </c>
      <c r="R4" s="9">
        <f t="shared" ref="R4:R21" si="4">1+P4*Q4</f>
        <v>4.3759</v>
      </c>
      <c r="S4" s="10">
        <v>1.225</v>
      </c>
      <c r="T4" s="21">
        <v>1.085</v>
      </c>
      <c r="U4" s="22">
        <f t="shared" ref="U4:U21" si="5">((J4*K4*N4)+O4)*R4*S4*T4</f>
        <v>146291.593312864</v>
      </c>
      <c r="V4" s="18">
        <f>AI22</f>
        <v>2872619.31255381</v>
      </c>
      <c r="W4" s="18">
        <f>AF71</f>
        <v>283230.219413295</v>
      </c>
      <c r="X4" s="18">
        <f>AI52</f>
        <v>1475769.214128</v>
      </c>
      <c r="Y4" s="18">
        <f>AH87</f>
        <v>158676.02604936</v>
      </c>
      <c r="Z4" s="18">
        <v>18</v>
      </c>
      <c r="AA4" s="12">
        <f t="shared" ref="AA4:AA21" si="6">1354+161</f>
        <v>1515</v>
      </c>
      <c r="AB4" s="12">
        <v>1.728</v>
      </c>
      <c r="AC4" s="13">
        <v>1.35</v>
      </c>
      <c r="AD4" s="14">
        <v>1.24</v>
      </c>
      <c r="AE4" s="15">
        <f t="shared" ref="AE4:AE21" si="7">AA4*AB4*AC4*AD4</f>
        <v>4382.39808</v>
      </c>
      <c r="AF4" s="12">
        <v>1</v>
      </c>
      <c r="AG4" s="12">
        <f t="shared" ref="AG4:AG21" si="8">1354+161</f>
        <v>1515</v>
      </c>
      <c r="AH4" s="12">
        <v>0.83</v>
      </c>
      <c r="AI4" s="19">
        <f t="shared" ref="AI4:AI21" si="9">1+6*AG4/(AG4+2000)+AH4</f>
        <v>4.41605974395448</v>
      </c>
      <c r="AJ4" s="20">
        <v>5936</v>
      </c>
      <c r="AK4" s="12">
        <v>0.99</v>
      </c>
      <c r="AL4" s="12">
        <v>3.41</v>
      </c>
      <c r="AM4" s="9">
        <f t="shared" ref="AM4:AM21" si="10">1+AK4*AL4</f>
        <v>4.3759</v>
      </c>
      <c r="AN4" s="10">
        <v>1.225</v>
      </c>
      <c r="AO4" s="21">
        <v>1.085</v>
      </c>
      <c r="AP4" s="22">
        <f t="shared" ref="AP4:AP21" si="11">((AE4*AF4*AI4)+AJ4)*AM4*AN4*AO4</f>
        <v>147083.413324431</v>
      </c>
    </row>
    <row r="5" s="1" customFormat="1" customHeight="1" spans="1:42">
      <c r="A5" s="23" t="s">
        <v>26</v>
      </c>
      <c r="B5" s="23"/>
      <c r="C5" s="23"/>
      <c r="D5" s="24" t="s">
        <v>27</v>
      </c>
      <c r="E5" s="24"/>
      <c r="F5" s="12">
        <f t="shared" si="0"/>
        <v>1507</v>
      </c>
      <c r="G5" s="12">
        <v>1.728</v>
      </c>
      <c r="H5" s="13">
        <v>1.35</v>
      </c>
      <c r="I5" s="14">
        <v>1.24</v>
      </c>
      <c r="J5" s="15">
        <f t="shared" si="1"/>
        <v>4359.256704</v>
      </c>
      <c r="K5" s="12">
        <v>1</v>
      </c>
      <c r="L5" s="12">
        <f t="shared" si="2"/>
        <v>1507</v>
      </c>
      <c r="M5" s="12">
        <v>0.83</v>
      </c>
      <c r="N5" s="19">
        <f t="shared" si="3"/>
        <v>4.40827202737382</v>
      </c>
      <c r="O5" s="20">
        <v>5936</v>
      </c>
      <c r="P5" s="12">
        <v>0.99</v>
      </c>
      <c r="Q5" s="12">
        <v>3.41</v>
      </c>
      <c r="R5" s="9">
        <f t="shared" si="4"/>
        <v>4.3759</v>
      </c>
      <c r="S5" s="10">
        <v>1.225</v>
      </c>
      <c r="T5" s="21">
        <v>1.085</v>
      </c>
      <c r="U5" s="22">
        <f t="shared" si="5"/>
        <v>146291.593312864</v>
      </c>
      <c r="V5" s="23" t="s">
        <v>26</v>
      </c>
      <c r="W5" s="23"/>
      <c r="X5" s="23"/>
      <c r="Y5" s="24" t="s">
        <v>27</v>
      </c>
      <c r="Z5" s="24"/>
      <c r="AA5" s="12">
        <f t="shared" si="6"/>
        <v>1515</v>
      </c>
      <c r="AB5" s="12">
        <v>1.728</v>
      </c>
      <c r="AC5" s="13">
        <v>1.35</v>
      </c>
      <c r="AD5" s="14">
        <v>1.24</v>
      </c>
      <c r="AE5" s="15">
        <f t="shared" si="7"/>
        <v>4382.39808</v>
      </c>
      <c r="AF5" s="12">
        <v>1</v>
      </c>
      <c r="AG5" s="12">
        <f t="shared" si="8"/>
        <v>1515</v>
      </c>
      <c r="AH5" s="12">
        <v>0.83</v>
      </c>
      <c r="AI5" s="19">
        <f t="shared" si="9"/>
        <v>4.41605974395448</v>
      </c>
      <c r="AJ5" s="20">
        <v>5936</v>
      </c>
      <c r="AK5" s="12">
        <v>0.99</v>
      </c>
      <c r="AL5" s="12">
        <v>3.41</v>
      </c>
      <c r="AM5" s="9">
        <f t="shared" si="10"/>
        <v>4.3759</v>
      </c>
      <c r="AN5" s="10">
        <v>1.225</v>
      </c>
      <c r="AO5" s="21">
        <v>1.085</v>
      </c>
      <c r="AP5" s="22">
        <f t="shared" si="11"/>
        <v>147083.413324431</v>
      </c>
    </row>
    <row r="6" s="1" customFormat="1" customHeight="1" spans="1:42">
      <c r="A6" s="23"/>
      <c r="B6" s="23"/>
      <c r="C6" s="23"/>
      <c r="D6" s="24"/>
      <c r="E6" s="24"/>
      <c r="F6" s="12">
        <f t="shared" si="0"/>
        <v>1507</v>
      </c>
      <c r="G6" s="12">
        <v>2.304</v>
      </c>
      <c r="H6" s="13">
        <v>1.35</v>
      </c>
      <c r="I6" s="14">
        <v>1.24</v>
      </c>
      <c r="J6" s="15">
        <f t="shared" si="1"/>
        <v>5812.342272</v>
      </c>
      <c r="K6" s="12">
        <v>1</v>
      </c>
      <c r="L6" s="12">
        <f t="shared" si="2"/>
        <v>1507</v>
      </c>
      <c r="M6" s="12">
        <v>0.83</v>
      </c>
      <c r="N6" s="19">
        <f t="shared" si="3"/>
        <v>4.40827202737382</v>
      </c>
      <c r="O6" s="20">
        <v>5936</v>
      </c>
      <c r="P6" s="12">
        <v>0.99</v>
      </c>
      <c r="Q6" s="12">
        <v>3.41</v>
      </c>
      <c r="R6" s="9">
        <f t="shared" si="4"/>
        <v>4.3759</v>
      </c>
      <c r="S6" s="10">
        <v>1.225</v>
      </c>
      <c r="T6" s="21">
        <v>1.085</v>
      </c>
      <c r="U6" s="22">
        <f t="shared" si="5"/>
        <v>183547.298761352</v>
      </c>
      <c r="V6" s="23"/>
      <c r="W6" s="23"/>
      <c r="X6" s="23"/>
      <c r="Y6" s="24"/>
      <c r="Z6" s="24"/>
      <c r="AA6" s="12">
        <f t="shared" si="6"/>
        <v>1515</v>
      </c>
      <c r="AB6" s="12">
        <v>2.304</v>
      </c>
      <c r="AC6" s="13">
        <v>1.35</v>
      </c>
      <c r="AD6" s="14">
        <v>1.24</v>
      </c>
      <c r="AE6" s="15">
        <f t="shared" si="7"/>
        <v>5843.19744</v>
      </c>
      <c r="AF6" s="12">
        <v>1</v>
      </c>
      <c r="AG6" s="12">
        <f t="shared" si="8"/>
        <v>1515</v>
      </c>
      <c r="AH6" s="12">
        <v>0.83</v>
      </c>
      <c r="AI6" s="19">
        <f t="shared" si="9"/>
        <v>4.41605974395448</v>
      </c>
      <c r="AJ6" s="20">
        <v>5936</v>
      </c>
      <c r="AK6" s="12">
        <v>0.99</v>
      </c>
      <c r="AL6" s="12">
        <v>3.41</v>
      </c>
      <c r="AM6" s="9">
        <f t="shared" si="10"/>
        <v>4.3759</v>
      </c>
      <c r="AN6" s="10">
        <v>1.225</v>
      </c>
      <c r="AO6" s="21">
        <v>1.085</v>
      </c>
      <c r="AP6" s="22">
        <f t="shared" si="11"/>
        <v>184603.058776774</v>
      </c>
    </row>
    <row r="7" s="1" customFormat="1" customHeight="1" spans="1:42">
      <c r="A7" s="25">
        <f>SUM(A4:D4)</f>
        <v>4469107.95589005</v>
      </c>
      <c r="B7" s="25"/>
      <c r="C7" s="25"/>
      <c r="D7" s="26">
        <f>A7/E4</f>
        <v>248283.775327225</v>
      </c>
      <c r="E7" s="26"/>
      <c r="F7" s="12">
        <f t="shared" si="0"/>
        <v>1507</v>
      </c>
      <c r="G7" s="12">
        <v>1.728</v>
      </c>
      <c r="H7" s="13">
        <v>1.35</v>
      </c>
      <c r="I7" s="14">
        <v>1.24</v>
      </c>
      <c r="J7" s="15">
        <f t="shared" si="1"/>
        <v>4359.256704</v>
      </c>
      <c r="K7" s="12">
        <v>1</v>
      </c>
      <c r="L7" s="12">
        <f t="shared" si="2"/>
        <v>1507</v>
      </c>
      <c r="M7" s="12">
        <v>0.83</v>
      </c>
      <c r="N7" s="19">
        <f t="shared" si="3"/>
        <v>4.40827202737382</v>
      </c>
      <c r="O7" s="20">
        <v>5936</v>
      </c>
      <c r="P7" s="12">
        <v>0.99</v>
      </c>
      <c r="Q7" s="12">
        <v>3.41</v>
      </c>
      <c r="R7" s="9">
        <f t="shared" si="4"/>
        <v>4.3759</v>
      </c>
      <c r="S7" s="10">
        <v>1.225</v>
      </c>
      <c r="T7" s="21">
        <v>1.085</v>
      </c>
      <c r="U7" s="22">
        <f t="shared" si="5"/>
        <v>146291.593312864</v>
      </c>
      <c r="V7" s="25">
        <f>SUM(V4:Y4)</f>
        <v>4790294.77214446</v>
      </c>
      <c r="W7" s="25"/>
      <c r="X7" s="25"/>
      <c r="Y7" s="26">
        <f>V7/Z4</f>
        <v>266127.487341359</v>
      </c>
      <c r="Z7" s="26"/>
      <c r="AA7" s="12">
        <f t="shared" si="6"/>
        <v>1515</v>
      </c>
      <c r="AB7" s="12">
        <v>1.728</v>
      </c>
      <c r="AC7" s="13">
        <v>1.35</v>
      </c>
      <c r="AD7" s="14">
        <v>1.24</v>
      </c>
      <c r="AE7" s="15">
        <f t="shared" si="7"/>
        <v>4382.39808</v>
      </c>
      <c r="AF7" s="12">
        <v>1</v>
      </c>
      <c r="AG7" s="12">
        <f t="shared" si="8"/>
        <v>1515</v>
      </c>
      <c r="AH7" s="12">
        <v>0.83</v>
      </c>
      <c r="AI7" s="19">
        <f t="shared" si="9"/>
        <v>4.41605974395448</v>
      </c>
      <c r="AJ7" s="20">
        <v>5936</v>
      </c>
      <c r="AK7" s="12">
        <v>0.99</v>
      </c>
      <c r="AL7" s="12">
        <v>3.41</v>
      </c>
      <c r="AM7" s="9">
        <f t="shared" si="10"/>
        <v>4.3759</v>
      </c>
      <c r="AN7" s="10">
        <v>1.225</v>
      </c>
      <c r="AO7" s="21">
        <v>1.085</v>
      </c>
      <c r="AP7" s="22">
        <f t="shared" si="11"/>
        <v>147083.413324431</v>
      </c>
    </row>
    <row r="8" s="1" customFormat="1" customHeight="1" spans="1:42">
      <c r="A8" s="25"/>
      <c r="B8" s="25"/>
      <c r="C8" s="25"/>
      <c r="D8" s="26"/>
      <c r="E8" s="26"/>
      <c r="F8" s="12">
        <f t="shared" si="0"/>
        <v>1507</v>
      </c>
      <c r="G8" s="12">
        <v>1.728</v>
      </c>
      <c r="H8" s="13">
        <v>1.35</v>
      </c>
      <c r="I8" s="14">
        <v>1.24</v>
      </c>
      <c r="J8" s="15">
        <f t="shared" si="1"/>
        <v>4359.256704</v>
      </c>
      <c r="K8" s="12">
        <v>1</v>
      </c>
      <c r="L8" s="12">
        <f t="shared" si="2"/>
        <v>1507</v>
      </c>
      <c r="M8" s="12">
        <v>0.83</v>
      </c>
      <c r="N8" s="19">
        <f t="shared" si="3"/>
        <v>4.40827202737382</v>
      </c>
      <c r="O8" s="20">
        <v>5936</v>
      </c>
      <c r="P8" s="12">
        <v>0.99</v>
      </c>
      <c r="Q8" s="12">
        <v>3.41</v>
      </c>
      <c r="R8" s="9">
        <f t="shared" si="4"/>
        <v>4.3759</v>
      </c>
      <c r="S8" s="10">
        <v>1.225</v>
      </c>
      <c r="T8" s="21">
        <v>1.085</v>
      </c>
      <c r="U8" s="22">
        <f t="shared" si="5"/>
        <v>146291.593312864</v>
      </c>
      <c r="V8" s="25"/>
      <c r="W8" s="25"/>
      <c r="X8" s="25"/>
      <c r="Y8" s="26"/>
      <c r="Z8" s="26"/>
      <c r="AA8" s="12">
        <f t="shared" si="6"/>
        <v>1515</v>
      </c>
      <c r="AB8" s="12">
        <v>1.728</v>
      </c>
      <c r="AC8" s="13">
        <v>1.35</v>
      </c>
      <c r="AD8" s="14">
        <v>1.24</v>
      </c>
      <c r="AE8" s="15">
        <f t="shared" si="7"/>
        <v>4382.39808</v>
      </c>
      <c r="AF8" s="12">
        <v>1</v>
      </c>
      <c r="AG8" s="12">
        <f t="shared" si="8"/>
        <v>1515</v>
      </c>
      <c r="AH8" s="12">
        <v>0.83</v>
      </c>
      <c r="AI8" s="19">
        <f t="shared" si="9"/>
        <v>4.41605974395448</v>
      </c>
      <c r="AJ8" s="20">
        <v>5936</v>
      </c>
      <c r="AK8" s="12">
        <v>0.99</v>
      </c>
      <c r="AL8" s="12">
        <v>3.41</v>
      </c>
      <c r="AM8" s="9">
        <f t="shared" si="10"/>
        <v>4.3759</v>
      </c>
      <c r="AN8" s="10">
        <v>1.225</v>
      </c>
      <c r="AO8" s="21">
        <v>1.085</v>
      </c>
      <c r="AP8" s="22">
        <f t="shared" si="11"/>
        <v>147083.413324431</v>
      </c>
    </row>
    <row r="9" s="1" customFormat="1" customHeight="1" spans="1:42">
      <c r="A9" s="27"/>
      <c r="B9" s="27"/>
      <c r="C9" s="27"/>
      <c r="D9" s="27"/>
      <c r="E9" s="27"/>
      <c r="F9" s="12">
        <f t="shared" si="0"/>
        <v>1507</v>
      </c>
      <c r="G9" s="12">
        <v>2.304</v>
      </c>
      <c r="H9" s="13">
        <v>1.35</v>
      </c>
      <c r="I9" s="14">
        <v>1.24</v>
      </c>
      <c r="J9" s="15">
        <f t="shared" si="1"/>
        <v>5812.342272</v>
      </c>
      <c r="K9" s="12">
        <v>1</v>
      </c>
      <c r="L9" s="12">
        <f t="shared" si="2"/>
        <v>1507</v>
      </c>
      <c r="M9" s="12">
        <v>0.83</v>
      </c>
      <c r="N9" s="19">
        <f t="shared" si="3"/>
        <v>4.40827202737382</v>
      </c>
      <c r="O9" s="20">
        <v>5936</v>
      </c>
      <c r="P9" s="12">
        <v>0.99</v>
      </c>
      <c r="Q9" s="12">
        <v>3.41</v>
      </c>
      <c r="R9" s="9">
        <f t="shared" si="4"/>
        <v>4.3759</v>
      </c>
      <c r="S9" s="10">
        <v>1.225</v>
      </c>
      <c r="T9" s="21">
        <v>1.085</v>
      </c>
      <c r="U9" s="22">
        <f t="shared" si="5"/>
        <v>183547.298761352</v>
      </c>
      <c r="V9" s="27"/>
      <c r="W9" s="27"/>
      <c r="X9" s="27"/>
      <c r="Y9" s="27"/>
      <c r="Z9" s="27"/>
      <c r="AA9" s="12">
        <f t="shared" si="6"/>
        <v>1515</v>
      </c>
      <c r="AB9" s="12">
        <v>2.304</v>
      </c>
      <c r="AC9" s="13">
        <v>1.35</v>
      </c>
      <c r="AD9" s="14">
        <v>1.24</v>
      </c>
      <c r="AE9" s="15">
        <f t="shared" si="7"/>
        <v>5843.19744</v>
      </c>
      <c r="AF9" s="12">
        <v>1</v>
      </c>
      <c r="AG9" s="12">
        <f t="shared" si="8"/>
        <v>1515</v>
      </c>
      <c r="AH9" s="12">
        <v>0.83</v>
      </c>
      <c r="AI9" s="19">
        <f t="shared" si="9"/>
        <v>4.41605974395448</v>
      </c>
      <c r="AJ9" s="20">
        <v>5936</v>
      </c>
      <c r="AK9" s="12">
        <v>0.99</v>
      </c>
      <c r="AL9" s="12">
        <v>3.41</v>
      </c>
      <c r="AM9" s="9">
        <f t="shared" si="10"/>
        <v>4.3759</v>
      </c>
      <c r="AN9" s="10">
        <v>1.225</v>
      </c>
      <c r="AO9" s="21">
        <v>1.085</v>
      </c>
      <c r="AP9" s="22">
        <f t="shared" si="11"/>
        <v>184603.058776774</v>
      </c>
    </row>
    <row r="10" s="1" customFormat="1" customHeight="1" spans="1:42">
      <c r="A10" s="27"/>
      <c r="B10" s="27"/>
      <c r="C10" s="27"/>
      <c r="D10" s="27"/>
      <c r="E10" s="27"/>
      <c r="F10" s="12">
        <f t="shared" si="0"/>
        <v>1507</v>
      </c>
      <c r="G10" s="12">
        <v>1.728</v>
      </c>
      <c r="H10" s="13">
        <v>1.35</v>
      </c>
      <c r="I10" s="14">
        <v>1.24</v>
      </c>
      <c r="J10" s="15">
        <f t="shared" si="1"/>
        <v>4359.256704</v>
      </c>
      <c r="K10" s="12">
        <v>1</v>
      </c>
      <c r="L10" s="12">
        <f t="shared" si="2"/>
        <v>1507</v>
      </c>
      <c r="M10" s="12">
        <v>0.83</v>
      </c>
      <c r="N10" s="19">
        <f t="shared" si="3"/>
        <v>4.40827202737382</v>
      </c>
      <c r="O10" s="20">
        <v>5936</v>
      </c>
      <c r="P10" s="12">
        <v>0.99</v>
      </c>
      <c r="Q10" s="12">
        <v>3.41</v>
      </c>
      <c r="R10" s="9">
        <f t="shared" si="4"/>
        <v>4.3759</v>
      </c>
      <c r="S10" s="10">
        <v>1.225</v>
      </c>
      <c r="T10" s="21">
        <v>1.085</v>
      </c>
      <c r="U10" s="22">
        <f t="shared" si="5"/>
        <v>146291.593312864</v>
      </c>
      <c r="V10" s="27"/>
      <c r="W10" s="27"/>
      <c r="X10" s="27"/>
      <c r="Y10" s="27"/>
      <c r="Z10" s="27"/>
      <c r="AA10" s="12">
        <f t="shared" si="6"/>
        <v>1515</v>
      </c>
      <c r="AB10" s="12">
        <v>1.728</v>
      </c>
      <c r="AC10" s="13">
        <v>1.35</v>
      </c>
      <c r="AD10" s="14">
        <v>1.24</v>
      </c>
      <c r="AE10" s="15">
        <f t="shared" si="7"/>
        <v>4382.39808</v>
      </c>
      <c r="AF10" s="12">
        <v>1</v>
      </c>
      <c r="AG10" s="12">
        <f t="shared" si="8"/>
        <v>1515</v>
      </c>
      <c r="AH10" s="12">
        <v>0.83</v>
      </c>
      <c r="AI10" s="19">
        <f t="shared" si="9"/>
        <v>4.41605974395448</v>
      </c>
      <c r="AJ10" s="20">
        <v>5936</v>
      </c>
      <c r="AK10" s="12">
        <v>0.99</v>
      </c>
      <c r="AL10" s="12">
        <v>3.41</v>
      </c>
      <c r="AM10" s="9">
        <f t="shared" si="10"/>
        <v>4.3759</v>
      </c>
      <c r="AN10" s="10">
        <v>1.225</v>
      </c>
      <c r="AO10" s="21">
        <v>1.085</v>
      </c>
      <c r="AP10" s="22">
        <f t="shared" si="11"/>
        <v>147083.413324431</v>
      </c>
    </row>
    <row r="11" s="1" customFormat="1" customHeight="1" spans="1:42">
      <c r="F11" s="12">
        <f t="shared" si="0"/>
        <v>1507</v>
      </c>
      <c r="G11" s="12">
        <v>1.728</v>
      </c>
      <c r="H11" s="13">
        <v>1.35</v>
      </c>
      <c r="I11" s="14">
        <v>1.24</v>
      </c>
      <c r="J11" s="15">
        <f t="shared" si="1"/>
        <v>4359.256704</v>
      </c>
      <c r="K11" s="12">
        <v>1</v>
      </c>
      <c r="L11" s="12">
        <f t="shared" si="2"/>
        <v>1507</v>
      </c>
      <c r="M11" s="12">
        <v>0.83</v>
      </c>
      <c r="N11" s="19">
        <f t="shared" si="3"/>
        <v>4.40827202737382</v>
      </c>
      <c r="O11" s="20">
        <v>5936</v>
      </c>
      <c r="P11" s="12">
        <v>0.99</v>
      </c>
      <c r="Q11" s="12">
        <v>3.41</v>
      </c>
      <c r="R11" s="9">
        <f t="shared" si="4"/>
        <v>4.3759</v>
      </c>
      <c r="S11" s="10">
        <v>1.225</v>
      </c>
      <c r="T11" s="21">
        <v>1.085</v>
      </c>
      <c r="U11" s="22">
        <f t="shared" si="5"/>
        <v>146291.593312864</v>
      </c>
      <c r="AA11" s="12">
        <f t="shared" si="6"/>
        <v>1515</v>
      </c>
      <c r="AB11" s="12">
        <v>1.728</v>
      </c>
      <c r="AC11" s="13">
        <v>1.35</v>
      </c>
      <c r="AD11" s="14">
        <v>1.24</v>
      </c>
      <c r="AE11" s="15">
        <f t="shared" si="7"/>
        <v>4382.39808</v>
      </c>
      <c r="AF11" s="12">
        <v>1</v>
      </c>
      <c r="AG11" s="12">
        <f t="shared" si="8"/>
        <v>1515</v>
      </c>
      <c r="AH11" s="12">
        <v>0.83</v>
      </c>
      <c r="AI11" s="19">
        <f t="shared" si="9"/>
        <v>4.41605974395448</v>
      </c>
      <c r="AJ11" s="20">
        <v>5936</v>
      </c>
      <c r="AK11" s="12">
        <v>0.99</v>
      </c>
      <c r="AL11" s="12">
        <v>3.41</v>
      </c>
      <c r="AM11" s="9">
        <f t="shared" si="10"/>
        <v>4.3759</v>
      </c>
      <c r="AN11" s="10">
        <v>1.225</v>
      </c>
      <c r="AO11" s="21">
        <v>1.085</v>
      </c>
      <c r="AP11" s="22">
        <f t="shared" si="11"/>
        <v>147083.413324431</v>
      </c>
    </row>
    <row r="12" s="1" customFormat="1" customHeight="1" spans="1:42">
      <c r="F12" s="12">
        <f t="shared" si="0"/>
        <v>1507</v>
      </c>
      <c r="G12" s="12">
        <v>2.304</v>
      </c>
      <c r="H12" s="13">
        <v>1.35</v>
      </c>
      <c r="I12" s="14">
        <v>1.24</v>
      </c>
      <c r="J12" s="15">
        <f t="shared" si="1"/>
        <v>5812.342272</v>
      </c>
      <c r="K12" s="12">
        <v>1</v>
      </c>
      <c r="L12" s="12">
        <f t="shared" si="2"/>
        <v>1507</v>
      </c>
      <c r="M12" s="12">
        <v>0.83</v>
      </c>
      <c r="N12" s="19">
        <f t="shared" si="3"/>
        <v>4.40827202737382</v>
      </c>
      <c r="O12" s="20">
        <v>5936</v>
      </c>
      <c r="P12" s="12">
        <v>0.99</v>
      </c>
      <c r="Q12" s="12">
        <v>3.41</v>
      </c>
      <c r="R12" s="9">
        <f t="shared" si="4"/>
        <v>4.3759</v>
      </c>
      <c r="S12" s="10">
        <v>1.225</v>
      </c>
      <c r="T12" s="21">
        <v>1.085</v>
      </c>
      <c r="U12" s="22">
        <f t="shared" si="5"/>
        <v>183547.298761352</v>
      </c>
      <c r="AA12" s="12">
        <f t="shared" si="6"/>
        <v>1515</v>
      </c>
      <c r="AB12" s="12">
        <v>2.304</v>
      </c>
      <c r="AC12" s="13">
        <v>1.35</v>
      </c>
      <c r="AD12" s="14">
        <v>1.24</v>
      </c>
      <c r="AE12" s="15">
        <f t="shared" si="7"/>
        <v>5843.19744</v>
      </c>
      <c r="AF12" s="12">
        <v>1</v>
      </c>
      <c r="AG12" s="12">
        <f t="shared" si="8"/>
        <v>1515</v>
      </c>
      <c r="AH12" s="12">
        <v>0.83</v>
      </c>
      <c r="AI12" s="19">
        <f t="shared" si="9"/>
        <v>4.41605974395448</v>
      </c>
      <c r="AJ12" s="20">
        <v>5936</v>
      </c>
      <c r="AK12" s="12">
        <v>0.99</v>
      </c>
      <c r="AL12" s="12">
        <v>3.41</v>
      </c>
      <c r="AM12" s="9">
        <f t="shared" si="10"/>
        <v>4.3759</v>
      </c>
      <c r="AN12" s="10">
        <v>1.225</v>
      </c>
      <c r="AO12" s="21">
        <v>1.085</v>
      </c>
      <c r="AP12" s="22">
        <f t="shared" si="11"/>
        <v>184603.058776774</v>
      </c>
    </row>
    <row r="13" s="1" customFormat="1" customHeight="1" spans="1:42">
      <c r="F13" s="12">
        <f t="shared" si="0"/>
        <v>1507</v>
      </c>
      <c r="G13" s="12">
        <v>1.728</v>
      </c>
      <c r="H13" s="13">
        <v>1.35</v>
      </c>
      <c r="I13" s="14">
        <v>1.24</v>
      </c>
      <c r="J13" s="15">
        <f t="shared" si="1"/>
        <v>4359.256704</v>
      </c>
      <c r="K13" s="12">
        <v>1</v>
      </c>
      <c r="L13" s="12">
        <f t="shared" si="2"/>
        <v>1507</v>
      </c>
      <c r="M13" s="12">
        <v>0.83</v>
      </c>
      <c r="N13" s="19">
        <f t="shared" si="3"/>
        <v>4.40827202737382</v>
      </c>
      <c r="O13" s="20">
        <v>5936</v>
      </c>
      <c r="P13" s="12">
        <v>0.99</v>
      </c>
      <c r="Q13" s="12">
        <v>3.41</v>
      </c>
      <c r="R13" s="9">
        <f t="shared" si="4"/>
        <v>4.3759</v>
      </c>
      <c r="S13" s="10">
        <v>1.225</v>
      </c>
      <c r="T13" s="21">
        <v>1.085</v>
      </c>
      <c r="U13" s="22">
        <f t="shared" si="5"/>
        <v>146291.593312864</v>
      </c>
      <c r="AA13" s="12">
        <f t="shared" si="6"/>
        <v>1515</v>
      </c>
      <c r="AB13" s="12">
        <v>1.728</v>
      </c>
      <c r="AC13" s="13">
        <v>1.35</v>
      </c>
      <c r="AD13" s="14">
        <v>1.24</v>
      </c>
      <c r="AE13" s="15">
        <f t="shared" si="7"/>
        <v>4382.39808</v>
      </c>
      <c r="AF13" s="12">
        <v>1</v>
      </c>
      <c r="AG13" s="12">
        <f t="shared" si="8"/>
        <v>1515</v>
      </c>
      <c r="AH13" s="12">
        <v>0.83</v>
      </c>
      <c r="AI13" s="19">
        <f t="shared" si="9"/>
        <v>4.41605974395448</v>
      </c>
      <c r="AJ13" s="20">
        <v>5936</v>
      </c>
      <c r="AK13" s="12">
        <v>0.99</v>
      </c>
      <c r="AL13" s="12">
        <v>3.41</v>
      </c>
      <c r="AM13" s="9">
        <f t="shared" si="10"/>
        <v>4.3759</v>
      </c>
      <c r="AN13" s="10">
        <v>1.225</v>
      </c>
      <c r="AO13" s="21">
        <v>1.085</v>
      </c>
      <c r="AP13" s="22">
        <f t="shared" si="11"/>
        <v>147083.413324431</v>
      </c>
    </row>
    <row r="14" s="1" customFormat="1" customHeight="1" spans="1:42">
      <c r="F14" s="12">
        <f t="shared" si="0"/>
        <v>1507</v>
      </c>
      <c r="G14" s="12">
        <v>1.728</v>
      </c>
      <c r="H14" s="13">
        <v>1.35</v>
      </c>
      <c r="I14" s="14">
        <v>1.24</v>
      </c>
      <c r="J14" s="15">
        <f t="shared" si="1"/>
        <v>4359.256704</v>
      </c>
      <c r="K14" s="12">
        <v>1</v>
      </c>
      <c r="L14" s="12">
        <f t="shared" si="2"/>
        <v>1507</v>
      </c>
      <c r="M14" s="12">
        <v>0.83</v>
      </c>
      <c r="N14" s="19">
        <f t="shared" si="3"/>
        <v>4.40827202737382</v>
      </c>
      <c r="O14" s="20">
        <v>5936</v>
      </c>
      <c r="P14" s="12">
        <v>0.99</v>
      </c>
      <c r="Q14" s="12">
        <v>3.41</v>
      </c>
      <c r="R14" s="9">
        <f t="shared" si="4"/>
        <v>4.3759</v>
      </c>
      <c r="S14" s="10">
        <v>1.225</v>
      </c>
      <c r="T14" s="21">
        <v>1.085</v>
      </c>
      <c r="U14" s="22">
        <f t="shared" si="5"/>
        <v>146291.593312864</v>
      </c>
      <c r="AA14" s="12">
        <f t="shared" si="6"/>
        <v>1515</v>
      </c>
      <c r="AB14" s="12">
        <v>1.728</v>
      </c>
      <c r="AC14" s="13">
        <v>1.35</v>
      </c>
      <c r="AD14" s="14">
        <v>1.24</v>
      </c>
      <c r="AE14" s="15">
        <f t="shared" si="7"/>
        <v>4382.39808</v>
      </c>
      <c r="AF14" s="12">
        <v>1</v>
      </c>
      <c r="AG14" s="12">
        <f t="shared" si="8"/>
        <v>1515</v>
      </c>
      <c r="AH14" s="12">
        <v>0.83</v>
      </c>
      <c r="AI14" s="19">
        <f t="shared" si="9"/>
        <v>4.41605974395448</v>
      </c>
      <c r="AJ14" s="20">
        <v>5936</v>
      </c>
      <c r="AK14" s="12">
        <v>0.99</v>
      </c>
      <c r="AL14" s="12">
        <v>3.41</v>
      </c>
      <c r="AM14" s="9">
        <f t="shared" si="10"/>
        <v>4.3759</v>
      </c>
      <c r="AN14" s="10">
        <v>1.225</v>
      </c>
      <c r="AO14" s="21">
        <v>1.085</v>
      </c>
      <c r="AP14" s="22">
        <f t="shared" si="11"/>
        <v>147083.413324431</v>
      </c>
    </row>
    <row r="15" s="1" customFormat="1" customHeight="1" spans="1:42">
      <c r="F15" s="12">
        <f t="shared" si="0"/>
        <v>1507</v>
      </c>
      <c r="G15" s="12">
        <v>2.304</v>
      </c>
      <c r="H15" s="13">
        <v>1.35</v>
      </c>
      <c r="I15" s="14">
        <v>1.24</v>
      </c>
      <c r="J15" s="15">
        <f t="shared" si="1"/>
        <v>5812.342272</v>
      </c>
      <c r="K15" s="12">
        <v>1</v>
      </c>
      <c r="L15" s="12">
        <f t="shared" si="2"/>
        <v>1507</v>
      </c>
      <c r="M15" s="12">
        <v>0.83</v>
      </c>
      <c r="N15" s="19">
        <f t="shared" si="3"/>
        <v>4.40827202737382</v>
      </c>
      <c r="O15" s="20">
        <v>5936</v>
      </c>
      <c r="P15" s="12">
        <v>0.99</v>
      </c>
      <c r="Q15" s="12">
        <v>3.41</v>
      </c>
      <c r="R15" s="9">
        <f t="shared" si="4"/>
        <v>4.3759</v>
      </c>
      <c r="S15" s="10">
        <v>1.225</v>
      </c>
      <c r="T15" s="21">
        <v>1.085</v>
      </c>
      <c r="U15" s="22">
        <f t="shared" si="5"/>
        <v>183547.298761352</v>
      </c>
      <c r="AA15" s="12">
        <f t="shared" si="6"/>
        <v>1515</v>
      </c>
      <c r="AB15" s="12">
        <v>2.304</v>
      </c>
      <c r="AC15" s="13">
        <v>1.35</v>
      </c>
      <c r="AD15" s="14">
        <v>1.24</v>
      </c>
      <c r="AE15" s="15">
        <f t="shared" si="7"/>
        <v>5843.19744</v>
      </c>
      <c r="AF15" s="12">
        <v>1</v>
      </c>
      <c r="AG15" s="12">
        <f t="shared" si="8"/>
        <v>1515</v>
      </c>
      <c r="AH15" s="12">
        <v>0.83</v>
      </c>
      <c r="AI15" s="19">
        <f t="shared" si="9"/>
        <v>4.41605974395448</v>
      </c>
      <c r="AJ15" s="20">
        <v>5936</v>
      </c>
      <c r="AK15" s="12">
        <v>0.99</v>
      </c>
      <c r="AL15" s="12">
        <v>3.41</v>
      </c>
      <c r="AM15" s="9">
        <f t="shared" si="10"/>
        <v>4.3759</v>
      </c>
      <c r="AN15" s="10">
        <v>1.225</v>
      </c>
      <c r="AO15" s="21">
        <v>1.085</v>
      </c>
      <c r="AP15" s="22">
        <f t="shared" si="11"/>
        <v>184603.058776774</v>
      </c>
    </row>
    <row r="16" s="1" customFormat="1" customHeight="1" spans="1:42">
      <c r="F16" s="12">
        <f t="shared" si="0"/>
        <v>1507</v>
      </c>
      <c r="G16" s="12">
        <v>1.728</v>
      </c>
      <c r="H16" s="13">
        <v>1.35</v>
      </c>
      <c r="I16" s="14">
        <v>1.24</v>
      </c>
      <c r="J16" s="15">
        <f t="shared" si="1"/>
        <v>4359.256704</v>
      </c>
      <c r="K16" s="12">
        <v>1</v>
      </c>
      <c r="L16" s="12">
        <f t="shared" si="2"/>
        <v>1507</v>
      </c>
      <c r="M16" s="12">
        <v>0.83</v>
      </c>
      <c r="N16" s="19">
        <f t="shared" si="3"/>
        <v>4.40827202737382</v>
      </c>
      <c r="O16" s="20">
        <v>5936</v>
      </c>
      <c r="P16" s="12">
        <v>0.99</v>
      </c>
      <c r="Q16" s="12">
        <v>3.41</v>
      </c>
      <c r="R16" s="9">
        <f t="shared" si="4"/>
        <v>4.3759</v>
      </c>
      <c r="S16" s="10">
        <v>1.225</v>
      </c>
      <c r="T16" s="21">
        <v>1.085</v>
      </c>
      <c r="U16" s="22">
        <f t="shared" si="5"/>
        <v>146291.593312864</v>
      </c>
      <c r="AA16" s="12">
        <f t="shared" si="6"/>
        <v>1515</v>
      </c>
      <c r="AB16" s="12">
        <v>1.728</v>
      </c>
      <c r="AC16" s="13">
        <v>1.35</v>
      </c>
      <c r="AD16" s="14">
        <v>1.24</v>
      </c>
      <c r="AE16" s="15">
        <f t="shared" si="7"/>
        <v>4382.39808</v>
      </c>
      <c r="AF16" s="12">
        <v>1</v>
      </c>
      <c r="AG16" s="12">
        <f t="shared" si="8"/>
        <v>1515</v>
      </c>
      <c r="AH16" s="12">
        <v>0.83</v>
      </c>
      <c r="AI16" s="19">
        <f t="shared" si="9"/>
        <v>4.41605974395448</v>
      </c>
      <c r="AJ16" s="20">
        <v>5936</v>
      </c>
      <c r="AK16" s="12">
        <v>0.99</v>
      </c>
      <c r="AL16" s="12">
        <v>3.41</v>
      </c>
      <c r="AM16" s="9">
        <f t="shared" si="10"/>
        <v>4.3759</v>
      </c>
      <c r="AN16" s="10">
        <v>1.225</v>
      </c>
      <c r="AO16" s="21">
        <v>1.085</v>
      </c>
      <c r="AP16" s="22">
        <f t="shared" si="11"/>
        <v>147083.413324431</v>
      </c>
    </row>
    <row r="17" s="1" customFormat="1" customHeight="1" spans="6:42">
      <c r="F17" s="12">
        <f t="shared" si="0"/>
        <v>1507</v>
      </c>
      <c r="G17" s="12">
        <v>1.728</v>
      </c>
      <c r="H17" s="13">
        <v>1.35</v>
      </c>
      <c r="I17" s="14">
        <v>1.24</v>
      </c>
      <c r="J17" s="15">
        <f t="shared" si="1"/>
        <v>4359.256704</v>
      </c>
      <c r="K17" s="12">
        <v>1</v>
      </c>
      <c r="L17" s="12">
        <f t="shared" si="2"/>
        <v>1507</v>
      </c>
      <c r="M17" s="12">
        <v>0.83</v>
      </c>
      <c r="N17" s="19">
        <f t="shared" si="3"/>
        <v>4.40827202737382</v>
      </c>
      <c r="O17" s="20">
        <v>5936</v>
      </c>
      <c r="P17" s="12">
        <v>0.99</v>
      </c>
      <c r="Q17" s="12">
        <v>3.41</v>
      </c>
      <c r="R17" s="9">
        <f t="shared" si="4"/>
        <v>4.3759</v>
      </c>
      <c r="S17" s="10">
        <v>1.225</v>
      </c>
      <c r="T17" s="21">
        <v>1.085</v>
      </c>
      <c r="U17" s="22">
        <f t="shared" si="5"/>
        <v>146291.593312864</v>
      </c>
      <c r="AA17" s="12">
        <f t="shared" si="6"/>
        <v>1515</v>
      </c>
      <c r="AB17" s="12">
        <v>1.728</v>
      </c>
      <c r="AC17" s="13">
        <v>1.35</v>
      </c>
      <c r="AD17" s="14">
        <v>1.24</v>
      </c>
      <c r="AE17" s="15">
        <f t="shared" si="7"/>
        <v>4382.39808</v>
      </c>
      <c r="AF17" s="12">
        <v>1</v>
      </c>
      <c r="AG17" s="12">
        <f t="shared" si="8"/>
        <v>1515</v>
      </c>
      <c r="AH17" s="12">
        <v>0.83</v>
      </c>
      <c r="AI17" s="19">
        <f t="shared" si="9"/>
        <v>4.41605974395448</v>
      </c>
      <c r="AJ17" s="20">
        <v>5936</v>
      </c>
      <c r="AK17" s="12">
        <v>0.99</v>
      </c>
      <c r="AL17" s="12">
        <v>3.41</v>
      </c>
      <c r="AM17" s="9">
        <f t="shared" si="10"/>
        <v>4.3759</v>
      </c>
      <c r="AN17" s="10">
        <v>1.225</v>
      </c>
      <c r="AO17" s="21">
        <v>1.085</v>
      </c>
      <c r="AP17" s="22">
        <f t="shared" si="11"/>
        <v>147083.413324431</v>
      </c>
    </row>
    <row r="18" s="1" customFormat="1" customHeight="1" spans="6:42">
      <c r="F18" s="12">
        <f t="shared" si="0"/>
        <v>1507</v>
      </c>
      <c r="G18" s="12">
        <v>2.304</v>
      </c>
      <c r="H18" s="13">
        <v>1.35</v>
      </c>
      <c r="I18" s="14">
        <v>1.24</v>
      </c>
      <c r="J18" s="15">
        <f t="shared" si="1"/>
        <v>5812.342272</v>
      </c>
      <c r="K18" s="12">
        <v>1</v>
      </c>
      <c r="L18" s="12">
        <f t="shared" si="2"/>
        <v>1507</v>
      </c>
      <c r="M18" s="12">
        <v>0.83</v>
      </c>
      <c r="N18" s="19">
        <f t="shared" si="3"/>
        <v>4.40827202737382</v>
      </c>
      <c r="O18" s="20">
        <v>5936</v>
      </c>
      <c r="P18" s="12">
        <v>0.99</v>
      </c>
      <c r="Q18" s="12">
        <v>3.41</v>
      </c>
      <c r="R18" s="9">
        <f t="shared" si="4"/>
        <v>4.3759</v>
      </c>
      <c r="S18" s="10">
        <v>1.225</v>
      </c>
      <c r="T18" s="21">
        <v>1.085</v>
      </c>
      <c r="U18" s="22">
        <f t="shared" si="5"/>
        <v>183547.298761352</v>
      </c>
      <c r="AA18" s="12">
        <f t="shared" si="6"/>
        <v>1515</v>
      </c>
      <c r="AB18" s="12">
        <v>2.304</v>
      </c>
      <c r="AC18" s="13">
        <v>1.35</v>
      </c>
      <c r="AD18" s="14">
        <v>1.24</v>
      </c>
      <c r="AE18" s="15">
        <f t="shared" si="7"/>
        <v>5843.19744</v>
      </c>
      <c r="AF18" s="12">
        <v>1</v>
      </c>
      <c r="AG18" s="12">
        <f t="shared" si="8"/>
        <v>1515</v>
      </c>
      <c r="AH18" s="12">
        <v>0.83</v>
      </c>
      <c r="AI18" s="19">
        <f t="shared" si="9"/>
        <v>4.41605974395448</v>
      </c>
      <c r="AJ18" s="20">
        <v>5936</v>
      </c>
      <c r="AK18" s="12">
        <v>0.99</v>
      </c>
      <c r="AL18" s="12">
        <v>3.41</v>
      </c>
      <c r="AM18" s="9">
        <f t="shared" si="10"/>
        <v>4.3759</v>
      </c>
      <c r="AN18" s="10">
        <v>1.225</v>
      </c>
      <c r="AO18" s="21">
        <v>1.085</v>
      </c>
      <c r="AP18" s="22">
        <f t="shared" si="11"/>
        <v>184603.058776774</v>
      </c>
    </row>
    <row r="19" s="1" customFormat="1" customHeight="1" spans="6:42">
      <c r="F19" s="12">
        <f t="shared" si="0"/>
        <v>1507</v>
      </c>
      <c r="G19" s="12">
        <v>1.728</v>
      </c>
      <c r="H19" s="13">
        <v>1.35</v>
      </c>
      <c r="I19" s="14">
        <v>1.24</v>
      </c>
      <c r="J19" s="15">
        <f t="shared" si="1"/>
        <v>4359.256704</v>
      </c>
      <c r="K19" s="12">
        <v>1</v>
      </c>
      <c r="L19" s="12">
        <f t="shared" si="2"/>
        <v>1507</v>
      </c>
      <c r="M19" s="12">
        <v>0.83</v>
      </c>
      <c r="N19" s="19">
        <f t="shared" si="3"/>
        <v>4.40827202737382</v>
      </c>
      <c r="O19" s="20">
        <v>5936</v>
      </c>
      <c r="P19" s="12">
        <v>0.99</v>
      </c>
      <c r="Q19" s="12">
        <v>3.41</v>
      </c>
      <c r="R19" s="9">
        <f t="shared" si="4"/>
        <v>4.3759</v>
      </c>
      <c r="S19" s="10">
        <v>1.225</v>
      </c>
      <c r="T19" s="21">
        <v>1.085</v>
      </c>
      <c r="U19" s="22">
        <f t="shared" si="5"/>
        <v>146291.593312864</v>
      </c>
      <c r="AA19" s="12">
        <f t="shared" si="6"/>
        <v>1515</v>
      </c>
      <c r="AB19" s="12">
        <v>1.728</v>
      </c>
      <c r="AC19" s="13">
        <v>1.35</v>
      </c>
      <c r="AD19" s="14">
        <v>1.24</v>
      </c>
      <c r="AE19" s="15">
        <f t="shared" si="7"/>
        <v>4382.39808</v>
      </c>
      <c r="AF19" s="12">
        <v>1</v>
      </c>
      <c r="AG19" s="12">
        <f t="shared" si="8"/>
        <v>1515</v>
      </c>
      <c r="AH19" s="12">
        <v>0.83</v>
      </c>
      <c r="AI19" s="19">
        <f t="shared" si="9"/>
        <v>4.41605974395448</v>
      </c>
      <c r="AJ19" s="20">
        <v>5936</v>
      </c>
      <c r="AK19" s="12">
        <v>0.99</v>
      </c>
      <c r="AL19" s="12">
        <v>3.41</v>
      </c>
      <c r="AM19" s="9">
        <f t="shared" si="10"/>
        <v>4.3759</v>
      </c>
      <c r="AN19" s="10">
        <v>1.225</v>
      </c>
      <c r="AO19" s="21">
        <v>1.085</v>
      </c>
      <c r="AP19" s="22">
        <f t="shared" si="11"/>
        <v>147083.413324431</v>
      </c>
    </row>
    <row r="20" s="1" customFormat="1" customHeight="1" spans="6:42">
      <c r="F20" s="12">
        <f t="shared" si="0"/>
        <v>1507</v>
      </c>
      <c r="G20" s="12">
        <v>1.728</v>
      </c>
      <c r="H20" s="13">
        <v>1.35</v>
      </c>
      <c r="I20" s="14">
        <v>1.24</v>
      </c>
      <c r="J20" s="15">
        <f t="shared" si="1"/>
        <v>4359.256704</v>
      </c>
      <c r="K20" s="12">
        <v>1</v>
      </c>
      <c r="L20" s="12">
        <f t="shared" si="2"/>
        <v>1507</v>
      </c>
      <c r="M20" s="12">
        <v>0.83</v>
      </c>
      <c r="N20" s="19">
        <f t="shared" si="3"/>
        <v>4.40827202737382</v>
      </c>
      <c r="O20" s="20">
        <v>5936</v>
      </c>
      <c r="P20" s="12">
        <v>0.99</v>
      </c>
      <c r="Q20" s="12">
        <v>3.41</v>
      </c>
      <c r="R20" s="9">
        <f t="shared" si="4"/>
        <v>4.3759</v>
      </c>
      <c r="S20" s="10">
        <v>1.225</v>
      </c>
      <c r="T20" s="21">
        <v>1.085</v>
      </c>
      <c r="U20" s="22">
        <f t="shared" si="5"/>
        <v>146291.593312864</v>
      </c>
      <c r="AA20" s="12">
        <f t="shared" si="6"/>
        <v>1515</v>
      </c>
      <c r="AB20" s="12">
        <v>1.728</v>
      </c>
      <c r="AC20" s="13">
        <v>1.35</v>
      </c>
      <c r="AD20" s="14">
        <v>1.24</v>
      </c>
      <c r="AE20" s="15">
        <f t="shared" si="7"/>
        <v>4382.39808</v>
      </c>
      <c r="AF20" s="12">
        <v>1</v>
      </c>
      <c r="AG20" s="12">
        <f t="shared" si="8"/>
        <v>1515</v>
      </c>
      <c r="AH20" s="12">
        <v>0.83</v>
      </c>
      <c r="AI20" s="19">
        <f t="shared" si="9"/>
        <v>4.41605974395448</v>
      </c>
      <c r="AJ20" s="20">
        <v>5936</v>
      </c>
      <c r="AK20" s="12">
        <v>0.99</v>
      </c>
      <c r="AL20" s="12">
        <v>3.41</v>
      </c>
      <c r="AM20" s="9">
        <f t="shared" si="10"/>
        <v>4.3759</v>
      </c>
      <c r="AN20" s="10">
        <v>1.225</v>
      </c>
      <c r="AO20" s="21">
        <v>1.085</v>
      </c>
      <c r="AP20" s="22">
        <f t="shared" si="11"/>
        <v>147083.413324431</v>
      </c>
    </row>
    <row r="21" s="1" customFormat="1" customHeight="1" spans="6:42">
      <c r="F21" s="12">
        <f t="shared" si="0"/>
        <v>1507</v>
      </c>
      <c r="G21" s="12">
        <v>2.304</v>
      </c>
      <c r="H21" s="13">
        <v>1.35</v>
      </c>
      <c r="I21" s="14">
        <v>1.24</v>
      </c>
      <c r="J21" s="15">
        <f t="shared" si="1"/>
        <v>5812.342272</v>
      </c>
      <c r="K21" s="12">
        <v>1</v>
      </c>
      <c r="L21" s="12">
        <f t="shared" si="2"/>
        <v>1507</v>
      </c>
      <c r="M21" s="12">
        <v>0.83</v>
      </c>
      <c r="N21" s="19">
        <f t="shared" si="3"/>
        <v>4.40827202737382</v>
      </c>
      <c r="O21" s="20">
        <v>5936</v>
      </c>
      <c r="P21" s="12">
        <v>0.99</v>
      </c>
      <c r="Q21" s="12">
        <v>3.41</v>
      </c>
      <c r="R21" s="9">
        <f t="shared" si="4"/>
        <v>4.3759</v>
      </c>
      <c r="S21" s="10">
        <v>1.225</v>
      </c>
      <c r="T21" s="21">
        <v>1.085</v>
      </c>
      <c r="U21" s="22">
        <f t="shared" si="5"/>
        <v>183547.298761352</v>
      </c>
      <c r="AA21" s="12">
        <f t="shared" si="6"/>
        <v>1515</v>
      </c>
      <c r="AB21" s="12">
        <v>2.304</v>
      </c>
      <c r="AC21" s="13">
        <v>1.35</v>
      </c>
      <c r="AD21" s="14">
        <v>1.24</v>
      </c>
      <c r="AE21" s="15">
        <f t="shared" si="7"/>
        <v>5843.19744</v>
      </c>
      <c r="AF21" s="12">
        <v>1</v>
      </c>
      <c r="AG21" s="12">
        <f t="shared" si="8"/>
        <v>1515</v>
      </c>
      <c r="AH21" s="12">
        <v>0.83</v>
      </c>
      <c r="AI21" s="19">
        <f t="shared" si="9"/>
        <v>4.41605974395448</v>
      </c>
      <c r="AJ21" s="20">
        <v>5936</v>
      </c>
      <c r="AK21" s="12">
        <v>0.99</v>
      </c>
      <c r="AL21" s="12">
        <v>3.41</v>
      </c>
      <c r="AM21" s="9">
        <f t="shared" si="10"/>
        <v>4.3759</v>
      </c>
      <c r="AN21" s="10">
        <v>1.225</v>
      </c>
      <c r="AO21" s="21">
        <v>1.085</v>
      </c>
      <c r="AP21" s="22">
        <f t="shared" si="11"/>
        <v>184603.058776774</v>
      </c>
    </row>
    <row r="22" s="1" customFormat="1" customHeight="1" spans="6:42">
      <c r="F22" s="28" t="s">
        <v>1</v>
      </c>
      <c r="G22" s="29"/>
      <c r="H22" s="29"/>
      <c r="I22" s="29"/>
      <c r="J22" s="29"/>
      <c r="K22" s="29"/>
      <c r="L22" s="29"/>
      <c r="M22" s="29"/>
      <c r="N22" s="30">
        <f>SUM(U4:U21)</f>
        <v>2856782.91232248</v>
      </c>
      <c r="O22" s="30"/>
      <c r="P22" s="30"/>
      <c r="Q22" s="30"/>
      <c r="R22" s="30"/>
      <c r="S22" s="30"/>
      <c r="T22" s="30"/>
      <c r="U22" s="30"/>
      <c r="AA22" s="28" t="s">
        <v>1</v>
      </c>
      <c r="AB22" s="29"/>
      <c r="AC22" s="29"/>
      <c r="AD22" s="29"/>
      <c r="AE22" s="29"/>
      <c r="AF22" s="29"/>
      <c r="AG22" s="29"/>
      <c r="AH22" s="29"/>
      <c r="AI22" s="30">
        <f>SUM(AP4:AP21)</f>
        <v>2872619.31255381</v>
      </c>
      <c r="AJ22" s="30"/>
      <c r="AK22" s="30"/>
      <c r="AL22" s="30"/>
      <c r="AM22" s="30"/>
      <c r="AN22" s="30"/>
      <c r="AO22" s="30"/>
      <c r="AP22" s="30"/>
    </row>
    <row r="23" s="1" customFormat="1" customHeight="1" spans="6:42">
      <c r="F23" s="29"/>
      <c r="G23" s="29"/>
      <c r="H23" s="29"/>
      <c r="I23" s="29"/>
      <c r="J23" s="29"/>
      <c r="K23" s="29"/>
      <c r="L23" s="29"/>
      <c r="M23" s="29"/>
      <c r="N23" s="30"/>
      <c r="O23" s="30"/>
      <c r="P23" s="30"/>
      <c r="Q23" s="30"/>
      <c r="R23" s="30"/>
      <c r="S23" s="30"/>
      <c r="T23" s="30"/>
      <c r="U23" s="30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30"/>
      <c r="AL23" s="30"/>
      <c r="AM23" s="30"/>
      <c r="AN23" s="30"/>
      <c r="AO23" s="30"/>
      <c r="AP23" s="30"/>
    </row>
    <row r="24" s="1" customFormat="1" customHeight="1" spans="6:42">
      <c r="F24" s="3" t="s">
        <v>28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AA24" s="3" t="s">
        <v>28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="1" customFormat="1" customHeight="1" spans="6:42">
      <c r="F25" s="4" t="s">
        <v>3</v>
      </c>
      <c r="G25" s="5"/>
      <c r="H25" s="5"/>
      <c r="I25" s="5"/>
      <c r="J25" s="6"/>
      <c r="K25" s="7" t="s">
        <v>4</v>
      </c>
      <c r="L25" s="7"/>
      <c r="M25" s="7"/>
      <c r="N25" s="7"/>
      <c r="O25" s="8" t="s">
        <v>5</v>
      </c>
      <c r="P25" s="9" t="s">
        <v>6</v>
      </c>
      <c r="Q25" s="9"/>
      <c r="R25" s="9"/>
      <c r="S25" s="10" t="s">
        <v>7</v>
      </c>
      <c r="T25" s="8" t="s">
        <v>8</v>
      </c>
      <c r="U25" s="11" t="s">
        <v>9</v>
      </c>
      <c r="AA25" s="4" t="s">
        <v>3</v>
      </c>
      <c r="AB25" s="5"/>
      <c r="AC25" s="5"/>
      <c r="AD25" s="5"/>
      <c r="AE25" s="6"/>
      <c r="AF25" s="7" t="s">
        <v>4</v>
      </c>
      <c r="AG25" s="7"/>
      <c r="AH25" s="7"/>
      <c r="AI25" s="7"/>
      <c r="AJ25" s="8" t="s">
        <v>5</v>
      </c>
      <c r="AK25" s="9" t="s">
        <v>6</v>
      </c>
      <c r="AL25" s="9"/>
      <c r="AM25" s="9"/>
      <c r="AN25" s="10" t="s">
        <v>7</v>
      </c>
      <c r="AO25" s="8" t="s">
        <v>8</v>
      </c>
      <c r="AP25" s="11" t="s">
        <v>9</v>
      </c>
    </row>
    <row r="26" s="1" customFormat="1" customHeight="1" spans="6:42">
      <c r="F26" s="12" t="s">
        <v>29</v>
      </c>
      <c r="G26" s="12" t="s">
        <v>16</v>
      </c>
      <c r="H26" s="13" t="s">
        <v>17</v>
      </c>
      <c r="I26" s="14" t="s">
        <v>18</v>
      </c>
      <c r="J26" s="15" t="s">
        <v>3</v>
      </c>
      <c r="K26" s="12" t="s">
        <v>19</v>
      </c>
      <c r="L26" s="12" t="s">
        <v>15</v>
      </c>
      <c r="M26" s="12" t="s">
        <v>20</v>
      </c>
      <c r="N26" s="7" t="s">
        <v>21</v>
      </c>
      <c r="O26" s="16"/>
      <c r="P26" s="12" t="s">
        <v>22</v>
      </c>
      <c r="Q26" s="12" t="s">
        <v>23</v>
      </c>
      <c r="R26" s="9" t="s">
        <v>24</v>
      </c>
      <c r="S26" s="10" t="s">
        <v>25</v>
      </c>
      <c r="T26" s="16"/>
      <c r="U26" s="17"/>
      <c r="AA26" s="12" t="s">
        <v>29</v>
      </c>
      <c r="AB26" s="12" t="s">
        <v>16</v>
      </c>
      <c r="AC26" s="13" t="s">
        <v>17</v>
      </c>
      <c r="AD26" s="14" t="s">
        <v>18</v>
      </c>
      <c r="AE26" s="15" t="s">
        <v>3</v>
      </c>
      <c r="AF26" s="12" t="s">
        <v>19</v>
      </c>
      <c r="AG26" s="12" t="s">
        <v>15</v>
      </c>
      <c r="AH26" s="12" t="s">
        <v>20</v>
      </c>
      <c r="AI26" s="7" t="s">
        <v>21</v>
      </c>
      <c r="AJ26" s="16"/>
      <c r="AK26" s="12" t="s">
        <v>22</v>
      </c>
      <c r="AL26" s="12" t="s">
        <v>23</v>
      </c>
      <c r="AM26" s="9" t="s">
        <v>24</v>
      </c>
      <c r="AN26" s="10" t="s">
        <v>25</v>
      </c>
      <c r="AO26" s="16"/>
      <c r="AP26" s="17"/>
    </row>
    <row r="27" s="1" customFormat="1" customHeight="1" spans="6:42">
      <c r="F27" s="12">
        <f t="shared" ref="F27:F51" si="12">37932+5878</f>
        <v>43810</v>
      </c>
      <c r="G27" s="12">
        <v>0.0253</v>
      </c>
      <c r="H27" s="13">
        <v>1.35</v>
      </c>
      <c r="I27" s="14">
        <v>1</v>
      </c>
      <c r="J27" s="15">
        <f t="shared" ref="J27:J51" si="13">F27*G27*H27*I27</f>
        <v>1496.33055</v>
      </c>
      <c r="K27" s="12">
        <v>1</v>
      </c>
      <c r="L27" s="12">
        <v>280</v>
      </c>
      <c r="M27" s="12">
        <v>1.43</v>
      </c>
      <c r="N27" s="19">
        <f t="shared" ref="N27:N51" si="14">1+6*L27/(L27+2000)+M27</f>
        <v>3.16684210526316</v>
      </c>
      <c r="O27" s="20">
        <v>5936</v>
      </c>
      <c r="P27" s="12">
        <v>0.97</v>
      </c>
      <c r="Q27" s="12">
        <v>3.04</v>
      </c>
      <c r="R27" s="9">
        <f t="shared" ref="R27:R51" si="15">1+P27*Q27</f>
        <v>3.9488</v>
      </c>
      <c r="S27" s="10">
        <v>1.225</v>
      </c>
      <c r="T27" s="21">
        <v>1.085</v>
      </c>
      <c r="U27" s="22">
        <f t="shared" ref="U27:U51" si="16">((J27*K27*N27)+O27)*R27*S27*T27</f>
        <v>56025.3150873565</v>
      </c>
      <c r="AA27" s="12">
        <f t="shared" ref="AA27:AA51" si="17">40283+5878</f>
        <v>46161</v>
      </c>
      <c r="AB27" s="12">
        <v>0.0253</v>
      </c>
      <c r="AC27" s="13">
        <v>1.35</v>
      </c>
      <c r="AD27" s="14">
        <v>1</v>
      </c>
      <c r="AE27" s="15">
        <f t="shared" ref="AE27:AE51" si="18">AA27*AB27*AC27*AD27</f>
        <v>1576.628955</v>
      </c>
      <c r="AF27" s="12">
        <v>1</v>
      </c>
      <c r="AG27" s="12">
        <v>280</v>
      </c>
      <c r="AH27" s="12">
        <v>1.43</v>
      </c>
      <c r="AI27" s="19">
        <f t="shared" ref="AI27:AI51" si="19">1+6*AG27/(AG27+2000)+AH27</f>
        <v>3.16684210526316</v>
      </c>
      <c r="AJ27" s="20">
        <v>5936</v>
      </c>
      <c r="AK27" s="12">
        <v>0.97</v>
      </c>
      <c r="AL27" s="12">
        <v>3.91</v>
      </c>
      <c r="AM27" s="9">
        <f t="shared" ref="AM27:AM51" si="20">1+AK27*AL27</f>
        <v>4.7927</v>
      </c>
      <c r="AN27" s="10">
        <v>1.225</v>
      </c>
      <c r="AO27" s="21">
        <v>1.085</v>
      </c>
      <c r="AP27" s="22">
        <f t="shared" ref="AP27:AP51" si="21">((AE27*AF27*AI27)+AJ27)*AM27*AN27*AO27</f>
        <v>69618.3800309359</v>
      </c>
    </row>
    <row r="28" s="1" customFormat="1" customHeight="1" spans="6:42">
      <c r="F28" s="12">
        <f t="shared" si="12"/>
        <v>43810</v>
      </c>
      <c r="G28" s="12">
        <v>0.0253</v>
      </c>
      <c r="H28" s="13">
        <v>1.35</v>
      </c>
      <c r="I28" s="14">
        <v>1</v>
      </c>
      <c r="J28" s="15">
        <f t="shared" si="13"/>
        <v>1496.33055</v>
      </c>
      <c r="K28" s="12">
        <v>1</v>
      </c>
      <c r="L28" s="12">
        <v>280</v>
      </c>
      <c r="M28" s="12">
        <v>1.43</v>
      </c>
      <c r="N28" s="19">
        <f t="shared" si="14"/>
        <v>3.16684210526316</v>
      </c>
      <c r="O28" s="20">
        <v>5936</v>
      </c>
      <c r="P28" s="12">
        <v>0.97</v>
      </c>
      <c r="Q28" s="12">
        <v>3.04</v>
      </c>
      <c r="R28" s="9">
        <f t="shared" si="15"/>
        <v>3.9488</v>
      </c>
      <c r="S28" s="10">
        <v>1.225</v>
      </c>
      <c r="T28" s="21">
        <v>1.085</v>
      </c>
      <c r="U28" s="22">
        <f t="shared" si="16"/>
        <v>56025.3150873565</v>
      </c>
      <c r="AA28" s="12">
        <f t="shared" si="17"/>
        <v>46161</v>
      </c>
      <c r="AB28" s="12">
        <v>0.0253</v>
      </c>
      <c r="AC28" s="13">
        <v>1.35</v>
      </c>
      <c r="AD28" s="14">
        <v>1</v>
      </c>
      <c r="AE28" s="15">
        <f t="shared" si="18"/>
        <v>1576.628955</v>
      </c>
      <c r="AF28" s="12">
        <v>1</v>
      </c>
      <c r="AG28" s="12">
        <v>280</v>
      </c>
      <c r="AH28" s="12">
        <v>1.43</v>
      </c>
      <c r="AI28" s="19">
        <f t="shared" si="19"/>
        <v>3.16684210526316</v>
      </c>
      <c r="AJ28" s="20">
        <v>5936</v>
      </c>
      <c r="AK28" s="12">
        <v>0.97</v>
      </c>
      <c r="AL28" s="12">
        <v>3.91</v>
      </c>
      <c r="AM28" s="9">
        <f t="shared" si="20"/>
        <v>4.7927</v>
      </c>
      <c r="AN28" s="10">
        <v>1.225</v>
      </c>
      <c r="AO28" s="21">
        <v>1.085</v>
      </c>
      <c r="AP28" s="22">
        <f t="shared" si="21"/>
        <v>69618.3800309359</v>
      </c>
    </row>
    <row r="29" s="1" customFormat="1" customHeight="1" spans="6:42">
      <c r="F29" s="12">
        <f t="shared" si="12"/>
        <v>43810</v>
      </c>
      <c r="G29" s="12">
        <v>0.0253</v>
      </c>
      <c r="H29" s="13">
        <v>1.35</v>
      </c>
      <c r="I29" s="14">
        <v>1</v>
      </c>
      <c r="J29" s="15">
        <f t="shared" si="13"/>
        <v>1496.33055</v>
      </c>
      <c r="K29" s="12">
        <v>1</v>
      </c>
      <c r="L29" s="12">
        <v>280</v>
      </c>
      <c r="M29" s="12">
        <v>1.43</v>
      </c>
      <c r="N29" s="19">
        <f t="shared" si="14"/>
        <v>3.16684210526316</v>
      </c>
      <c r="O29" s="20">
        <v>5936</v>
      </c>
      <c r="P29" s="12">
        <v>0.97</v>
      </c>
      <c r="Q29" s="12">
        <v>3.04</v>
      </c>
      <c r="R29" s="9">
        <f t="shared" si="15"/>
        <v>3.9488</v>
      </c>
      <c r="S29" s="10">
        <v>1.225</v>
      </c>
      <c r="T29" s="21">
        <v>1.085</v>
      </c>
      <c r="U29" s="22">
        <f t="shared" si="16"/>
        <v>56025.3150873565</v>
      </c>
      <c r="AA29" s="12">
        <f t="shared" si="17"/>
        <v>46161</v>
      </c>
      <c r="AB29" s="12">
        <v>0.0253</v>
      </c>
      <c r="AC29" s="13">
        <v>1.35</v>
      </c>
      <c r="AD29" s="14">
        <v>1</v>
      </c>
      <c r="AE29" s="15">
        <f t="shared" si="18"/>
        <v>1576.628955</v>
      </c>
      <c r="AF29" s="12">
        <v>1</v>
      </c>
      <c r="AG29" s="12">
        <v>280</v>
      </c>
      <c r="AH29" s="12">
        <v>1.43</v>
      </c>
      <c r="AI29" s="19">
        <f t="shared" si="19"/>
        <v>3.16684210526316</v>
      </c>
      <c r="AJ29" s="20">
        <v>5936</v>
      </c>
      <c r="AK29" s="12">
        <v>0.97</v>
      </c>
      <c r="AL29" s="12">
        <v>3.91</v>
      </c>
      <c r="AM29" s="9">
        <f t="shared" si="20"/>
        <v>4.7927</v>
      </c>
      <c r="AN29" s="10">
        <v>1.225</v>
      </c>
      <c r="AO29" s="21">
        <v>1.085</v>
      </c>
      <c r="AP29" s="22">
        <f t="shared" si="21"/>
        <v>69618.3800309359</v>
      </c>
    </row>
    <row r="30" s="1" customFormat="1" customHeight="1" spans="6:42">
      <c r="F30" s="12">
        <f t="shared" si="12"/>
        <v>43810</v>
      </c>
      <c r="G30" s="12">
        <v>0.0253</v>
      </c>
      <c r="H30" s="13">
        <v>1.35</v>
      </c>
      <c r="I30" s="14">
        <v>1</v>
      </c>
      <c r="J30" s="15">
        <f t="shared" si="13"/>
        <v>1496.33055</v>
      </c>
      <c r="K30" s="12">
        <v>1</v>
      </c>
      <c r="L30" s="12">
        <v>280</v>
      </c>
      <c r="M30" s="12">
        <v>1.43</v>
      </c>
      <c r="N30" s="19">
        <f t="shared" si="14"/>
        <v>3.16684210526316</v>
      </c>
      <c r="O30" s="20">
        <v>5936</v>
      </c>
      <c r="P30" s="12">
        <v>0.97</v>
      </c>
      <c r="Q30" s="12">
        <v>3.04</v>
      </c>
      <c r="R30" s="9">
        <f t="shared" si="15"/>
        <v>3.9488</v>
      </c>
      <c r="S30" s="10">
        <v>1.225</v>
      </c>
      <c r="T30" s="21">
        <v>1.085</v>
      </c>
      <c r="U30" s="22">
        <f t="shared" si="16"/>
        <v>56025.3150873565</v>
      </c>
      <c r="AA30" s="12">
        <f t="shared" si="17"/>
        <v>46161</v>
      </c>
      <c r="AB30" s="12">
        <v>0.0253</v>
      </c>
      <c r="AC30" s="13">
        <v>1.35</v>
      </c>
      <c r="AD30" s="14">
        <v>1</v>
      </c>
      <c r="AE30" s="15">
        <f t="shared" si="18"/>
        <v>1576.628955</v>
      </c>
      <c r="AF30" s="12">
        <v>1</v>
      </c>
      <c r="AG30" s="12">
        <v>280</v>
      </c>
      <c r="AH30" s="12">
        <v>1.43</v>
      </c>
      <c r="AI30" s="19">
        <f t="shared" si="19"/>
        <v>3.16684210526316</v>
      </c>
      <c r="AJ30" s="20">
        <v>5936</v>
      </c>
      <c r="AK30" s="12">
        <v>0.97</v>
      </c>
      <c r="AL30" s="12">
        <v>3.91</v>
      </c>
      <c r="AM30" s="9">
        <f t="shared" si="20"/>
        <v>4.7927</v>
      </c>
      <c r="AN30" s="10">
        <v>1.225</v>
      </c>
      <c r="AO30" s="21">
        <v>1.085</v>
      </c>
      <c r="AP30" s="22">
        <f t="shared" si="21"/>
        <v>69618.3800309359</v>
      </c>
    </row>
    <row r="31" s="1" customFormat="1" customHeight="1" spans="6:42">
      <c r="F31" s="12">
        <f t="shared" si="12"/>
        <v>43810</v>
      </c>
      <c r="G31" s="12">
        <v>0.0253</v>
      </c>
      <c r="H31" s="13">
        <v>1.35</v>
      </c>
      <c r="I31" s="14">
        <v>1</v>
      </c>
      <c r="J31" s="15">
        <f t="shared" si="13"/>
        <v>1496.33055</v>
      </c>
      <c r="K31" s="12">
        <v>1</v>
      </c>
      <c r="L31" s="12">
        <v>280</v>
      </c>
      <c r="M31" s="12">
        <v>1.43</v>
      </c>
      <c r="N31" s="19">
        <f t="shared" si="14"/>
        <v>3.16684210526316</v>
      </c>
      <c r="O31" s="20">
        <v>5936</v>
      </c>
      <c r="P31" s="12">
        <v>0.97</v>
      </c>
      <c r="Q31" s="12">
        <v>3.04</v>
      </c>
      <c r="R31" s="9">
        <f t="shared" si="15"/>
        <v>3.9488</v>
      </c>
      <c r="S31" s="10">
        <v>1.225</v>
      </c>
      <c r="T31" s="21">
        <v>1.085</v>
      </c>
      <c r="U31" s="22">
        <f t="shared" si="16"/>
        <v>56025.3150873565</v>
      </c>
      <c r="AA31" s="12">
        <f t="shared" si="17"/>
        <v>46161</v>
      </c>
      <c r="AB31" s="12">
        <v>0.0253</v>
      </c>
      <c r="AC31" s="13">
        <v>1.35</v>
      </c>
      <c r="AD31" s="14">
        <v>1</v>
      </c>
      <c r="AE31" s="15">
        <f t="shared" si="18"/>
        <v>1576.628955</v>
      </c>
      <c r="AF31" s="12">
        <v>1</v>
      </c>
      <c r="AG31" s="12">
        <v>280</v>
      </c>
      <c r="AH31" s="12">
        <v>1.43</v>
      </c>
      <c r="AI31" s="19">
        <f t="shared" si="19"/>
        <v>3.16684210526316</v>
      </c>
      <c r="AJ31" s="20">
        <v>5936</v>
      </c>
      <c r="AK31" s="12">
        <v>0.97</v>
      </c>
      <c r="AL31" s="12">
        <v>3.91</v>
      </c>
      <c r="AM31" s="9">
        <f t="shared" si="20"/>
        <v>4.7927</v>
      </c>
      <c r="AN31" s="10">
        <v>1.225</v>
      </c>
      <c r="AO31" s="21">
        <v>1.085</v>
      </c>
      <c r="AP31" s="22">
        <f t="shared" si="21"/>
        <v>69618.3800309359</v>
      </c>
    </row>
    <row r="32" s="1" customFormat="1" customHeight="1" spans="6:42">
      <c r="F32" s="12">
        <f t="shared" si="12"/>
        <v>43810</v>
      </c>
      <c r="G32" s="12">
        <v>0.0253</v>
      </c>
      <c r="H32" s="13">
        <v>1.35</v>
      </c>
      <c r="I32" s="14">
        <v>1</v>
      </c>
      <c r="J32" s="15">
        <f t="shared" si="13"/>
        <v>1496.33055</v>
      </c>
      <c r="K32" s="12">
        <v>1</v>
      </c>
      <c r="L32" s="12">
        <v>280</v>
      </c>
      <c r="M32" s="12">
        <v>1.43</v>
      </c>
      <c r="N32" s="19">
        <f t="shared" si="14"/>
        <v>3.16684210526316</v>
      </c>
      <c r="O32" s="20">
        <v>5936</v>
      </c>
      <c r="P32" s="12">
        <v>0.97</v>
      </c>
      <c r="Q32" s="12">
        <v>3.04</v>
      </c>
      <c r="R32" s="9">
        <f t="shared" si="15"/>
        <v>3.9488</v>
      </c>
      <c r="S32" s="10">
        <v>1.225</v>
      </c>
      <c r="T32" s="21">
        <v>1.085</v>
      </c>
      <c r="U32" s="22">
        <f t="shared" si="16"/>
        <v>56025.3150873565</v>
      </c>
      <c r="AA32" s="12">
        <f t="shared" si="17"/>
        <v>46161</v>
      </c>
      <c r="AB32" s="12">
        <v>0.0253</v>
      </c>
      <c r="AC32" s="13">
        <v>1.35</v>
      </c>
      <c r="AD32" s="14">
        <v>1</v>
      </c>
      <c r="AE32" s="15">
        <f t="shared" si="18"/>
        <v>1576.628955</v>
      </c>
      <c r="AF32" s="12">
        <v>1</v>
      </c>
      <c r="AG32" s="12">
        <v>280</v>
      </c>
      <c r="AH32" s="12">
        <v>1.43</v>
      </c>
      <c r="AI32" s="19">
        <f t="shared" si="19"/>
        <v>3.16684210526316</v>
      </c>
      <c r="AJ32" s="20">
        <v>5936</v>
      </c>
      <c r="AK32" s="12">
        <v>0.97</v>
      </c>
      <c r="AL32" s="12">
        <v>3.91</v>
      </c>
      <c r="AM32" s="9">
        <f t="shared" si="20"/>
        <v>4.7927</v>
      </c>
      <c r="AN32" s="10">
        <v>1.225</v>
      </c>
      <c r="AO32" s="21">
        <v>1.085</v>
      </c>
      <c r="AP32" s="22">
        <f t="shared" si="21"/>
        <v>69618.3800309359</v>
      </c>
    </row>
    <row r="33" s="1" customFormat="1" customHeight="1" spans="6:42">
      <c r="F33" s="12">
        <f t="shared" si="12"/>
        <v>43810</v>
      </c>
      <c r="G33" s="12">
        <v>0.0253</v>
      </c>
      <c r="H33" s="13">
        <v>1.35</v>
      </c>
      <c r="I33" s="14">
        <v>1</v>
      </c>
      <c r="J33" s="15">
        <f t="shared" si="13"/>
        <v>1496.33055</v>
      </c>
      <c r="K33" s="12">
        <v>1</v>
      </c>
      <c r="L33" s="12">
        <v>280</v>
      </c>
      <c r="M33" s="12">
        <v>1.43</v>
      </c>
      <c r="N33" s="19">
        <f t="shared" si="14"/>
        <v>3.16684210526316</v>
      </c>
      <c r="O33" s="20">
        <v>5936</v>
      </c>
      <c r="P33" s="12">
        <v>0.97</v>
      </c>
      <c r="Q33" s="12">
        <v>3.04</v>
      </c>
      <c r="R33" s="9">
        <f t="shared" si="15"/>
        <v>3.9488</v>
      </c>
      <c r="S33" s="10">
        <v>1.225</v>
      </c>
      <c r="T33" s="21">
        <v>1.085</v>
      </c>
      <c r="U33" s="22">
        <f t="shared" si="16"/>
        <v>56025.3150873565</v>
      </c>
      <c r="AA33" s="12">
        <f t="shared" si="17"/>
        <v>46161</v>
      </c>
      <c r="AB33" s="12">
        <v>0.0253</v>
      </c>
      <c r="AC33" s="13">
        <v>1.35</v>
      </c>
      <c r="AD33" s="14">
        <v>1</v>
      </c>
      <c r="AE33" s="15">
        <f t="shared" si="18"/>
        <v>1576.628955</v>
      </c>
      <c r="AF33" s="12">
        <v>1</v>
      </c>
      <c r="AG33" s="12">
        <v>280</v>
      </c>
      <c r="AH33" s="12">
        <v>1.43</v>
      </c>
      <c r="AI33" s="19">
        <f t="shared" si="19"/>
        <v>3.16684210526316</v>
      </c>
      <c r="AJ33" s="20">
        <v>5936</v>
      </c>
      <c r="AK33" s="12">
        <v>0.97</v>
      </c>
      <c r="AL33" s="12">
        <v>3.91</v>
      </c>
      <c r="AM33" s="9">
        <f t="shared" si="20"/>
        <v>4.7927</v>
      </c>
      <c r="AN33" s="10">
        <v>1.225</v>
      </c>
      <c r="AO33" s="21">
        <v>1.085</v>
      </c>
      <c r="AP33" s="22">
        <f t="shared" si="21"/>
        <v>69618.3800309359</v>
      </c>
    </row>
    <row r="34" s="1" customFormat="1" customHeight="1" spans="6:42">
      <c r="F34" s="12">
        <f t="shared" si="12"/>
        <v>43810</v>
      </c>
      <c r="G34" s="12">
        <v>0.0253</v>
      </c>
      <c r="H34" s="13">
        <v>1.35</v>
      </c>
      <c r="I34" s="14">
        <v>1</v>
      </c>
      <c r="J34" s="15">
        <f t="shared" si="13"/>
        <v>1496.33055</v>
      </c>
      <c r="K34" s="12">
        <v>1</v>
      </c>
      <c r="L34" s="12">
        <v>280</v>
      </c>
      <c r="M34" s="12">
        <v>1.43</v>
      </c>
      <c r="N34" s="19">
        <f t="shared" si="14"/>
        <v>3.16684210526316</v>
      </c>
      <c r="O34" s="20">
        <v>5936</v>
      </c>
      <c r="P34" s="12">
        <v>0.97</v>
      </c>
      <c r="Q34" s="12">
        <v>3.04</v>
      </c>
      <c r="R34" s="9">
        <f t="shared" si="15"/>
        <v>3.9488</v>
      </c>
      <c r="S34" s="10">
        <v>1.225</v>
      </c>
      <c r="T34" s="21">
        <v>1.085</v>
      </c>
      <c r="U34" s="22">
        <f t="shared" si="16"/>
        <v>56025.3150873565</v>
      </c>
      <c r="AA34" s="12">
        <f t="shared" si="17"/>
        <v>46161</v>
      </c>
      <c r="AB34" s="12">
        <v>0.0253</v>
      </c>
      <c r="AC34" s="13">
        <v>1.35</v>
      </c>
      <c r="AD34" s="14">
        <v>1</v>
      </c>
      <c r="AE34" s="15">
        <f t="shared" si="18"/>
        <v>1576.628955</v>
      </c>
      <c r="AF34" s="12">
        <v>1</v>
      </c>
      <c r="AG34" s="12">
        <v>280</v>
      </c>
      <c r="AH34" s="12">
        <v>1.43</v>
      </c>
      <c r="AI34" s="19">
        <f t="shared" si="19"/>
        <v>3.16684210526316</v>
      </c>
      <c r="AJ34" s="20">
        <v>5936</v>
      </c>
      <c r="AK34" s="12">
        <v>0.97</v>
      </c>
      <c r="AL34" s="12">
        <v>3.91</v>
      </c>
      <c r="AM34" s="9">
        <f t="shared" si="20"/>
        <v>4.7927</v>
      </c>
      <c r="AN34" s="10">
        <v>1.225</v>
      </c>
      <c r="AO34" s="21">
        <v>1.085</v>
      </c>
      <c r="AP34" s="22">
        <f t="shared" si="21"/>
        <v>69618.3800309359</v>
      </c>
    </row>
    <row r="35" s="1" customFormat="1" customHeight="1" spans="6:42">
      <c r="F35" s="12">
        <f t="shared" si="12"/>
        <v>43810</v>
      </c>
      <c r="G35" s="12">
        <v>0.0253</v>
      </c>
      <c r="H35" s="13">
        <v>1.35</v>
      </c>
      <c r="I35" s="14">
        <v>1</v>
      </c>
      <c r="J35" s="15">
        <f t="shared" si="13"/>
        <v>1496.33055</v>
      </c>
      <c r="K35" s="12">
        <v>1</v>
      </c>
      <c r="L35" s="12">
        <v>280</v>
      </c>
      <c r="M35" s="12">
        <v>1.43</v>
      </c>
      <c r="N35" s="19">
        <f t="shared" si="14"/>
        <v>3.16684210526316</v>
      </c>
      <c r="O35" s="20">
        <v>5936</v>
      </c>
      <c r="P35" s="12">
        <v>0.97</v>
      </c>
      <c r="Q35" s="12">
        <v>3.04</v>
      </c>
      <c r="R35" s="9">
        <f t="shared" si="15"/>
        <v>3.9488</v>
      </c>
      <c r="S35" s="10">
        <v>1.225</v>
      </c>
      <c r="T35" s="21">
        <v>1.085</v>
      </c>
      <c r="U35" s="22">
        <f t="shared" si="16"/>
        <v>56025.3150873565</v>
      </c>
      <c r="AA35" s="12">
        <f t="shared" si="17"/>
        <v>46161</v>
      </c>
      <c r="AB35" s="12">
        <v>0.0253</v>
      </c>
      <c r="AC35" s="13">
        <v>1.35</v>
      </c>
      <c r="AD35" s="14">
        <v>1</v>
      </c>
      <c r="AE35" s="15">
        <f t="shared" si="18"/>
        <v>1576.628955</v>
      </c>
      <c r="AF35" s="12">
        <v>1</v>
      </c>
      <c r="AG35" s="12">
        <v>280</v>
      </c>
      <c r="AH35" s="12">
        <v>1.43</v>
      </c>
      <c r="AI35" s="19">
        <f t="shared" si="19"/>
        <v>3.16684210526316</v>
      </c>
      <c r="AJ35" s="20">
        <v>5936</v>
      </c>
      <c r="AK35" s="12">
        <v>0.97</v>
      </c>
      <c r="AL35" s="12">
        <v>3.91</v>
      </c>
      <c r="AM35" s="9">
        <f t="shared" si="20"/>
        <v>4.7927</v>
      </c>
      <c r="AN35" s="10">
        <v>1.225</v>
      </c>
      <c r="AO35" s="21">
        <v>1.085</v>
      </c>
      <c r="AP35" s="22">
        <f t="shared" si="21"/>
        <v>69618.3800309359</v>
      </c>
    </row>
    <row r="36" s="1" customFormat="1" customHeight="1" spans="6:42">
      <c r="F36" s="12">
        <f t="shared" si="12"/>
        <v>43810</v>
      </c>
      <c r="G36" s="12">
        <v>0.0253</v>
      </c>
      <c r="H36" s="13">
        <v>1.35</v>
      </c>
      <c r="I36" s="14">
        <v>1</v>
      </c>
      <c r="J36" s="15">
        <f t="shared" si="13"/>
        <v>1496.33055</v>
      </c>
      <c r="K36" s="12">
        <v>1</v>
      </c>
      <c r="L36" s="12">
        <v>280</v>
      </c>
      <c r="M36" s="12">
        <v>1.43</v>
      </c>
      <c r="N36" s="19">
        <f t="shared" si="14"/>
        <v>3.16684210526316</v>
      </c>
      <c r="O36" s="20">
        <v>5936</v>
      </c>
      <c r="P36" s="12">
        <v>0.97</v>
      </c>
      <c r="Q36" s="12">
        <v>3.04</v>
      </c>
      <c r="R36" s="9">
        <f t="shared" si="15"/>
        <v>3.9488</v>
      </c>
      <c r="S36" s="10">
        <v>1.225</v>
      </c>
      <c r="T36" s="21">
        <v>1.085</v>
      </c>
      <c r="U36" s="22">
        <f t="shared" si="16"/>
        <v>56025.3150873565</v>
      </c>
      <c r="AA36" s="12">
        <f t="shared" si="17"/>
        <v>46161</v>
      </c>
      <c r="AB36" s="12">
        <v>0.0253</v>
      </c>
      <c r="AC36" s="13">
        <v>1.35</v>
      </c>
      <c r="AD36" s="14">
        <v>1</v>
      </c>
      <c r="AE36" s="15">
        <f t="shared" si="18"/>
        <v>1576.628955</v>
      </c>
      <c r="AF36" s="12">
        <v>1</v>
      </c>
      <c r="AG36" s="12">
        <v>280</v>
      </c>
      <c r="AH36" s="12">
        <v>1.43</v>
      </c>
      <c r="AI36" s="19">
        <f t="shared" si="19"/>
        <v>3.16684210526316</v>
      </c>
      <c r="AJ36" s="20">
        <v>5936</v>
      </c>
      <c r="AK36" s="12">
        <v>0.97</v>
      </c>
      <c r="AL36" s="12">
        <v>3.91</v>
      </c>
      <c r="AM36" s="9">
        <f t="shared" si="20"/>
        <v>4.7927</v>
      </c>
      <c r="AN36" s="10">
        <v>1.225</v>
      </c>
      <c r="AO36" s="21">
        <v>1.085</v>
      </c>
      <c r="AP36" s="22">
        <f t="shared" si="21"/>
        <v>69618.3800309359</v>
      </c>
    </row>
    <row r="37" s="1" customFormat="1" customHeight="1" spans="6:42">
      <c r="F37" s="12">
        <f t="shared" si="12"/>
        <v>43810</v>
      </c>
      <c r="G37" s="12">
        <v>0.0253</v>
      </c>
      <c r="H37" s="13">
        <v>1.35</v>
      </c>
      <c r="I37" s="14">
        <v>1</v>
      </c>
      <c r="J37" s="15">
        <f t="shared" si="13"/>
        <v>1496.33055</v>
      </c>
      <c r="K37" s="12">
        <v>1</v>
      </c>
      <c r="L37" s="12">
        <v>280</v>
      </c>
      <c r="M37" s="12">
        <v>1.43</v>
      </c>
      <c r="N37" s="19">
        <f t="shared" si="14"/>
        <v>3.16684210526316</v>
      </c>
      <c r="O37" s="20">
        <v>5936</v>
      </c>
      <c r="P37" s="12">
        <v>0.97</v>
      </c>
      <c r="Q37" s="12">
        <v>3.04</v>
      </c>
      <c r="R37" s="9">
        <f t="shared" si="15"/>
        <v>3.9488</v>
      </c>
      <c r="S37" s="10">
        <v>1.225</v>
      </c>
      <c r="T37" s="21">
        <v>1.085</v>
      </c>
      <c r="U37" s="22">
        <f t="shared" si="16"/>
        <v>56025.3150873565</v>
      </c>
      <c r="AA37" s="12">
        <f t="shared" si="17"/>
        <v>46161</v>
      </c>
      <c r="AB37" s="12">
        <v>0.0253</v>
      </c>
      <c r="AC37" s="13">
        <v>1.35</v>
      </c>
      <c r="AD37" s="14">
        <v>1</v>
      </c>
      <c r="AE37" s="15">
        <f t="shared" si="18"/>
        <v>1576.628955</v>
      </c>
      <c r="AF37" s="12">
        <v>1</v>
      </c>
      <c r="AG37" s="12">
        <v>280</v>
      </c>
      <c r="AH37" s="12">
        <v>1.43</v>
      </c>
      <c r="AI37" s="19">
        <f t="shared" si="19"/>
        <v>3.16684210526316</v>
      </c>
      <c r="AJ37" s="20">
        <v>5936</v>
      </c>
      <c r="AK37" s="12">
        <v>0.97</v>
      </c>
      <c r="AL37" s="12">
        <v>3.91</v>
      </c>
      <c r="AM37" s="9">
        <f t="shared" si="20"/>
        <v>4.7927</v>
      </c>
      <c r="AN37" s="10">
        <v>1.225</v>
      </c>
      <c r="AO37" s="21">
        <v>1.085</v>
      </c>
      <c r="AP37" s="22">
        <f t="shared" si="21"/>
        <v>69618.3800309359</v>
      </c>
    </row>
    <row r="38" s="1" customFormat="1" customHeight="1" spans="6:42">
      <c r="F38" s="12">
        <f t="shared" si="12"/>
        <v>43810</v>
      </c>
      <c r="G38" s="12">
        <v>0.0253</v>
      </c>
      <c r="H38" s="13">
        <v>1.35</v>
      </c>
      <c r="I38" s="14">
        <v>1</v>
      </c>
      <c r="J38" s="15">
        <f t="shared" si="13"/>
        <v>1496.33055</v>
      </c>
      <c r="K38" s="12">
        <v>1</v>
      </c>
      <c r="L38" s="12">
        <v>280</v>
      </c>
      <c r="M38" s="12">
        <v>1.43</v>
      </c>
      <c r="N38" s="19">
        <f t="shared" si="14"/>
        <v>3.16684210526316</v>
      </c>
      <c r="O38" s="20">
        <v>5936</v>
      </c>
      <c r="P38" s="12">
        <v>0.97</v>
      </c>
      <c r="Q38" s="12">
        <v>3.04</v>
      </c>
      <c r="R38" s="9">
        <f t="shared" si="15"/>
        <v>3.9488</v>
      </c>
      <c r="S38" s="10">
        <v>1.225</v>
      </c>
      <c r="T38" s="21">
        <v>1.085</v>
      </c>
      <c r="U38" s="22">
        <f t="shared" si="16"/>
        <v>56025.3150873565</v>
      </c>
      <c r="AA38" s="12">
        <f t="shared" si="17"/>
        <v>46161</v>
      </c>
      <c r="AB38" s="12">
        <v>0.0253</v>
      </c>
      <c r="AC38" s="13">
        <v>1.35</v>
      </c>
      <c r="AD38" s="14">
        <v>1</v>
      </c>
      <c r="AE38" s="15">
        <f t="shared" si="18"/>
        <v>1576.628955</v>
      </c>
      <c r="AF38" s="12">
        <v>1</v>
      </c>
      <c r="AG38" s="12">
        <v>280</v>
      </c>
      <c r="AH38" s="12">
        <v>1.43</v>
      </c>
      <c r="AI38" s="19">
        <f t="shared" si="19"/>
        <v>3.16684210526316</v>
      </c>
      <c r="AJ38" s="20">
        <v>5936</v>
      </c>
      <c r="AK38" s="12">
        <v>0.97</v>
      </c>
      <c r="AL38" s="12">
        <v>3.91</v>
      </c>
      <c r="AM38" s="9">
        <f t="shared" si="20"/>
        <v>4.7927</v>
      </c>
      <c r="AN38" s="10">
        <v>1.225</v>
      </c>
      <c r="AO38" s="21">
        <v>1.085</v>
      </c>
      <c r="AP38" s="22">
        <f t="shared" si="21"/>
        <v>69618.3800309359</v>
      </c>
    </row>
    <row r="39" s="1" customFormat="1" customHeight="1" spans="6:42">
      <c r="F39" s="12">
        <f t="shared" si="12"/>
        <v>43810</v>
      </c>
      <c r="G39" s="12">
        <v>0.0253</v>
      </c>
      <c r="H39" s="13">
        <v>1.35</v>
      </c>
      <c r="I39" s="14">
        <v>1</v>
      </c>
      <c r="J39" s="15">
        <f t="shared" si="13"/>
        <v>1496.33055</v>
      </c>
      <c r="K39" s="12">
        <v>1</v>
      </c>
      <c r="L39" s="12">
        <v>280</v>
      </c>
      <c r="M39" s="12">
        <v>1.43</v>
      </c>
      <c r="N39" s="19">
        <f t="shared" si="14"/>
        <v>3.16684210526316</v>
      </c>
      <c r="O39" s="20">
        <v>5936</v>
      </c>
      <c r="P39" s="12">
        <v>0.97</v>
      </c>
      <c r="Q39" s="12">
        <v>3.04</v>
      </c>
      <c r="R39" s="9">
        <f t="shared" si="15"/>
        <v>3.9488</v>
      </c>
      <c r="S39" s="10">
        <v>1.225</v>
      </c>
      <c r="T39" s="21">
        <v>1.085</v>
      </c>
      <c r="U39" s="22">
        <f t="shared" si="16"/>
        <v>56025.3150873565</v>
      </c>
      <c r="AA39" s="12">
        <f t="shared" si="17"/>
        <v>46161</v>
      </c>
      <c r="AB39" s="12">
        <v>0.0253</v>
      </c>
      <c r="AC39" s="13">
        <v>1.35</v>
      </c>
      <c r="AD39" s="14">
        <v>1</v>
      </c>
      <c r="AE39" s="15">
        <f t="shared" si="18"/>
        <v>1576.628955</v>
      </c>
      <c r="AF39" s="12">
        <v>1</v>
      </c>
      <c r="AG39" s="12">
        <v>280</v>
      </c>
      <c r="AH39" s="12">
        <v>1.43</v>
      </c>
      <c r="AI39" s="19">
        <f t="shared" si="19"/>
        <v>3.16684210526316</v>
      </c>
      <c r="AJ39" s="20">
        <v>5936</v>
      </c>
      <c r="AK39" s="12">
        <v>0.97</v>
      </c>
      <c r="AL39" s="12">
        <v>3.91</v>
      </c>
      <c r="AM39" s="9">
        <f t="shared" si="20"/>
        <v>4.7927</v>
      </c>
      <c r="AN39" s="10">
        <v>1.225</v>
      </c>
      <c r="AO39" s="21">
        <v>1.085</v>
      </c>
      <c r="AP39" s="22">
        <f t="shared" si="21"/>
        <v>69618.3800309359</v>
      </c>
    </row>
    <row r="40" s="1" customFormat="1" customHeight="1" spans="6:42">
      <c r="F40" s="12">
        <f t="shared" si="12"/>
        <v>43810</v>
      </c>
      <c r="G40" s="12">
        <v>0.0253</v>
      </c>
      <c r="H40" s="13">
        <v>1.35</v>
      </c>
      <c r="I40" s="14">
        <v>1</v>
      </c>
      <c r="J40" s="15">
        <f t="shared" si="13"/>
        <v>1496.33055</v>
      </c>
      <c r="K40" s="12">
        <v>1</v>
      </c>
      <c r="L40" s="12">
        <v>280</v>
      </c>
      <c r="M40" s="12">
        <v>1.43</v>
      </c>
      <c r="N40" s="19">
        <f t="shared" si="14"/>
        <v>3.16684210526316</v>
      </c>
      <c r="O40" s="20">
        <v>5936</v>
      </c>
      <c r="P40" s="12">
        <v>0.97</v>
      </c>
      <c r="Q40" s="12">
        <v>3.04</v>
      </c>
      <c r="R40" s="9">
        <f t="shared" si="15"/>
        <v>3.9488</v>
      </c>
      <c r="S40" s="10">
        <v>1.225</v>
      </c>
      <c r="T40" s="21">
        <v>1.085</v>
      </c>
      <c r="U40" s="22">
        <f t="shared" si="16"/>
        <v>56025.3150873565</v>
      </c>
      <c r="AA40" s="12">
        <f t="shared" si="17"/>
        <v>46161</v>
      </c>
      <c r="AB40" s="12">
        <v>0.0253</v>
      </c>
      <c r="AC40" s="13">
        <v>1.35</v>
      </c>
      <c r="AD40" s="14">
        <v>1</v>
      </c>
      <c r="AE40" s="15">
        <f t="shared" si="18"/>
        <v>1576.628955</v>
      </c>
      <c r="AF40" s="12">
        <v>1</v>
      </c>
      <c r="AG40" s="12">
        <v>280</v>
      </c>
      <c r="AH40" s="12">
        <v>1.43</v>
      </c>
      <c r="AI40" s="19">
        <f t="shared" si="19"/>
        <v>3.16684210526316</v>
      </c>
      <c r="AJ40" s="20">
        <v>5936</v>
      </c>
      <c r="AK40" s="12">
        <v>0.97</v>
      </c>
      <c r="AL40" s="12">
        <v>3.91</v>
      </c>
      <c r="AM40" s="9">
        <f t="shared" si="20"/>
        <v>4.7927</v>
      </c>
      <c r="AN40" s="10">
        <v>1.225</v>
      </c>
      <c r="AO40" s="21">
        <v>1.085</v>
      </c>
      <c r="AP40" s="22">
        <f t="shared" si="21"/>
        <v>69618.3800309359</v>
      </c>
    </row>
    <row r="41" s="1" customFormat="1" customHeight="1" spans="6:42">
      <c r="F41" s="12">
        <f t="shared" si="12"/>
        <v>43810</v>
      </c>
      <c r="G41" s="12">
        <v>0.0253</v>
      </c>
      <c r="H41" s="13">
        <v>1.35</v>
      </c>
      <c r="I41" s="14">
        <v>1</v>
      </c>
      <c r="J41" s="15">
        <f t="shared" si="13"/>
        <v>1496.33055</v>
      </c>
      <c r="K41" s="12">
        <v>1</v>
      </c>
      <c r="L41" s="12">
        <v>280</v>
      </c>
      <c r="M41" s="12">
        <v>1.43</v>
      </c>
      <c r="N41" s="19">
        <f t="shared" si="14"/>
        <v>3.16684210526316</v>
      </c>
      <c r="O41" s="20">
        <v>5936</v>
      </c>
      <c r="P41" s="12">
        <v>0.97</v>
      </c>
      <c r="Q41" s="12">
        <v>3.04</v>
      </c>
      <c r="R41" s="9">
        <f t="shared" si="15"/>
        <v>3.9488</v>
      </c>
      <c r="S41" s="10">
        <v>1.225</v>
      </c>
      <c r="T41" s="21">
        <v>1.085</v>
      </c>
      <c r="U41" s="22">
        <f t="shared" si="16"/>
        <v>56025.3150873565</v>
      </c>
      <c r="AA41" s="12">
        <f t="shared" si="17"/>
        <v>46161</v>
      </c>
      <c r="AB41" s="12">
        <v>0.0253</v>
      </c>
      <c r="AC41" s="13">
        <v>1.35</v>
      </c>
      <c r="AD41" s="14">
        <v>1</v>
      </c>
      <c r="AE41" s="15">
        <f t="shared" si="18"/>
        <v>1576.628955</v>
      </c>
      <c r="AF41" s="12">
        <v>1</v>
      </c>
      <c r="AG41" s="12">
        <v>280</v>
      </c>
      <c r="AH41" s="12">
        <v>1.43</v>
      </c>
      <c r="AI41" s="19">
        <f t="shared" si="19"/>
        <v>3.16684210526316</v>
      </c>
      <c r="AJ41" s="20">
        <v>5936</v>
      </c>
      <c r="AK41" s="12">
        <v>0.97</v>
      </c>
      <c r="AL41" s="12">
        <v>3.91</v>
      </c>
      <c r="AM41" s="9">
        <f t="shared" si="20"/>
        <v>4.7927</v>
      </c>
      <c r="AN41" s="10">
        <v>1.225</v>
      </c>
      <c r="AO41" s="21">
        <v>1.085</v>
      </c>
      <c r="AP41" s="22">
        <f t="shared" si="21"/>
        <v>69618.3800309359</v>
      </c>
    </row>
    <row r="42" s="1" customFormat="1" customHeight="1" spans="6:42">
      <c r="F42" s="12">
        <f t="shared" si="12"/>
        <v>43810</v>
      </c>
      <c r="G42" s="12">
        <v>0.0253</v>
      </c>
      <c r="H42" s="13">
        <v>1.35</v>
      </c>
      <c r="I42" s="14">
        <v>1</v>
      </c>
      <c r="J42" s="15">
        <f t="shared" si="13"/>
        <v>1496.33055</v>
      </c>
      <c r="K42" s="12">
        <v>1</v>
      </c>
      <c r="L42" s="12">
        <v>280</v>
      </c>
      <c r="M42" s="12">
        <v>1.43</v>
      </c>
      <c r="N42" s="19">
        <f t="shared" si="14"/>
        <v>3.16684210526316</v>
      </c>
      <c r="O42" s="20">
        <v>5936</v>
      </c>
      <c r="P42" s="12">
        <v>0.97</v>
      </c>
      <c r="Q42" s="12">
        <v>3.04</v>
      </c>
      <c r="R42" s="9">
        <f t="shared" si="15"/>
        <v>3.9488</v>
      </c>
      <c r="S42" s="10">
        <v>1.225</v>
      </c>
      <c r="T42" s="21">
        <v>1.085</v>
      </c>
      <c r="U42" s="22">
        <f t="shared" si="16"/>
        <v>56025.3150873565</v>
      </c>
      <c r="AA42" s="12">
        <f t="shared" si="17"/>
        <v>46161</v>
      </c>
      <c r="AB42" s="12">
        <v>0.0253</v>
      </c>
      <c r="AC42" s="13">
        <v>1.35</v>
      </c>
      <c r="AD42" s="14">
        <v>1</v>
      </c>
      <c r="AE42" s="15">
        <f t="shared" si="18"/>
        <v>1576.628955</v>
      </c>
      <c r="AF42" s="12">
        <v>1</v>
      </c>
      <c r="AG42" s="12">
        <v>280</v>
      </c>
      <c r="AH42" s="12">
        <v>1.43</v>
      </c>
      <c r="AI42" s="19">
        <f t="shared" si="19"/>
        <v>3.16684210526316</v>
      </c>
      <c r="AJ42" s="20">
        <v>5936</v>
      </c>
      <c r="AK42" s="12">
        <v>0.97</v>
      </c>
      <c r="AL42" s="12">
        <v>3.91</v>
      </c>
      <c r="AM42" s="9">
        <f t="shared" si="20"/>
        <v>4.7927</v>
      </c>
      <c r="AN42" s="10">
        <v>1.225</v>
      </c>
      <c r="AO42" s="21">
        <v>1.085</v>
      </c>
      <c r="AP42" s="22">
        <f t="shared" si="21"/>
        <v>69618.3800309359</v>
      </c>
    </row>
    <row r="43" s="1" customFormat="1" customHeight="1" spans="6:42">
      <c r="F43" s="12">
        <f t="shared" si="12"/>
        <v>43810</v>
      </c>
      <c r="G43" s="12">
        <v>0.0253</v>
      </c>
      <c r="H43" s="13">
        <v>1.35</v>
      </c>
      <c r="I43" s="14">
        <v>1</v>
      </c>
      <c r="J43" s="15">
        <f t="shared" si="13"/>
        <v>1496.33055</v>
      </c>
      <c r="K43" s="12">
        <v>1</v>
      </c>
      <c r="L43" s="12">
        <v>280</v>
      </c>
      <c r="M43" s="12">
        <v>1.43</v>
      </c>
      <c r="N43" s="19">
        <f t="shared" si="14"/>
        <v>3.16684210526316</v>
      </c>
      <c r="O43" s="20">
        <v>5936</v>
      </c>
      <c r="P43" s="12">
        <v>0.97</v>
      </c>
      <c r="Q43" s="12">
        <v>3.04</v>
      </c>
      <c r="R43" s="9">
        <f t="shared" si="15"/>
        <v>3.9488</v>
      </c>
      <c r="S43" s="10">
        <v>1.225</v>
      </c>
      <c r="T43" s="21">
        <v>1.085</v>
      </c>
      <c r="U43" s="22">
        <f t="shared" si="16"/>
        <v>56025.3150873565</v>
      </c>
      <c r="AA43" s="12">
        <f t="shared" si="17"/>
        <v>46161</v>
      </c>
      <c r="AB43" s="12">
        <v>0.0253</v>
      </c>
      <c r="AC43" s="13">
        <v>1.35</v>
      </c>
      <c r="AD43" s="14">
        <v>1</v>
      </c>
      <c r="AE43" s="15">
        <f t="shared" si="18"/>
        <v>1576.628955</v>
      </c>
      <c r="AF43" s="12">
        <v>1</v>
      </c>
      <c r="AG43" s="12">
        <v>280</v>
      </c>
      <c r="AH43" s="12">
        <v>1.43</v>
      </c>
      <c r="AI43" s="19">
        <f t="shared" si="19"/>
        <v>3.16684210526316</v>
      </c>
      <c r="AJ43" s="20">
        <v>5936</v>
      </c>
      <c r="AK43" s="12">
        <v>0.97</v>
      </c>
      <c r="AL43" s="12">
        <v>3.91</v>
      </c>
      <c r="AM43" s="9">
        <f t="shared" si="20"/>
        <v>4.7927</v>
      </c>
      <c r="AN43" s="10">
        <v>1.225</v>
      </c>
      <c r="AO43" s="21">
        <v>1.085</v>
      </c>
      <c r="AP43" s="22">
        <f t="shared" si="21"/>
        <v>69618.3800309359</v>
      </c>
    </row>
    <row r="44" s="1" customFormat="1" customHeight="1" spans="6:42">
      <c r="F44" s="12">
        <f t="shared" si="12"/>
        <v>43810</v>
      </c>
      <c r="G44" s="12">
        <v>0.0253</v>
      </c>
      <c r="H44" s="13">
        <v>1.35</v>
      </c>
      <c r="I44" s="14">
        <v>1</v>
      </c>
      <c r="J44" s="15">
        <f t="shared" si="13"/>
        <v>1496.33055</v>
      </c>
      <c r="K44" s="12">
        <v>1</v>
      </c>
      <c r="L44" s="12">
        <v>280</v>
      </c>
      <c r="M44" s="12">
        <v>1.43</v>
      </c>
      <c r="N44" s="19">
        <f t="shared" si="14"/>
        <v>3.16684210526316</v>
      </c>
      <c r="O44" s="20">
        <v>5936</v>
      </c>
      <c r="P44" s="12">
        <v>0.97</v>
      </c>
      <c r="Q44" s="12">
        <v>3.04</v>
      </c>
      <c r="R44" s="9">
        <f t="shared" si="15"/>
        <v>3.9488</v>
      </c>
      <c r="S44" s="10">
        <v>1.225</v>
      </c>
      <c r="T44" s="21">
        <v>1.085</v>
      </c>
      <c r="U44" s="22">
        <f t="shared" si="16"/>
        <v>56025.3150873565</v>
      </c>
      <c r="AA44" s="12">
        <f t="shared" si="17"/>
        <v>46161</v>
      </c>
      <c r="AB44" s="12">
        <v>0.0253</v>
      </c>
      <c r="AC44" s="13">
        <v>1.35</v>
      </c>
      <c r="AD44" s="14">
        <v>1</v>
      </c>
      <c r="AE44" s="15">
        <f t="shared" si="18"/>
        <v>1576.628955</v>
      </c>
      <c r="AF44" s="12">
        <v>1</v>
      </c>
      <c r="AG44" s="12">
        <v>280</v>
      </c>
      <c r="AH44" s="12">
        <v>1.43</v>
      </c>
      <c r="AI44" s="19">
        <f t="shared" si="19"/>
        <v>3.16684210526316</v>
      </c>
      <c r="AJ44" s="20">
        <v>5936</v>
      </c>
      <c r="AK44" s="12">
        <v>0.97</v>
      </c>
      <c r="AL44" s="12">
        <v>3.91</v>
      </c>
      <c r="AM44" s="9">
        <f t="shared" si="20"/>
        <v>4.7927</v>
      </c>
      <c r="AN44" s="10">
        <v>1.225</v>
      </c>
      <c r="AO44" s="21">
        <v>1.085</v>
      </c>
      <c r="AP44" s="22">
        <f t="shared" si="21"/>
        <v>69618.3800309359</v>
      </c>
    </row>
    <row r="45" s="1" customFormat="1" customHeight="1" spans="6:42">
      <c r="F45" s="12">
        <f t="shared" si="12"/>
        <v>43810</v>
      </c>
      <c r="G45" s="12">
        <v>0.0253</v>
      </c>
      <c r="H45" s="13">
        <v>1.35</v>
      </c>
      <c r="I45" s="14">
        <v>1</v>
      </c>
      <c r="J45" s="15">
        <f t="shared" si="13"/>
        <v>1496.33055</v>
      </c>
      <c r="K45" s="12">
        <v>1</v>
      </c>
      <c r="L45" s="12">
        <v>280</v>
      </c>
      <c r="M45" s="12">
        <v>1.43</v>
      </c>
      <c r="N45" s="19">
        <f t="shared" si="14"/>
        <v>3.16684210526316</v>
      </c>
      <c r="O45" s="20">
        <v>0</v>
      </c>
      <c r="P45" s="12">
        <v>0.97</v>
      </c>
      <c r="Q45" s="12">
        <v>3.04</v>
      </c>
      <c r="R45" s="9">
        <f t="shared" si="15"/>
        <v>3.9488</v>
      </c>
      <c r="S45" s="10">
        <v>1.225</v>
      </c>
      <c r="T45" s="21">
        <v>1.085</v>
      </c>
      <c r="U45" s="22">
        <f t="shared" si="16"/>
        <v>24870.5230105565</v>
      </c>
      <c r="AA45" s="12">
        <f t="shared" si="17"/>
        <v>46161</v>
      </c>
      <c r="AB45" s="12">
        <v>0.0253</v>
      </c>
      <c r="AC45" s="13">
        <v>1.35</v>
      </c>
      <c r="AD45" s="14">
        <v>1</v>
      </c>
      <c r="AE45" s="15">
        <f t="shared" si="18"/>
        <v>1576.628955</v>
      </c>
      <c r="AF45" s="12">
        <v>1</v>
      </c>
      <c r="AG45" s="12">
        <v>280</v>
      </c>
      <c r="AH45" s="12">
        <v>1.43</v>
      </c>
      <c r="AI45" s="19">
        <f t="shared" si="19"/>
        <v>3.16684210526316</v>
      </c>
      <c r="AJ45" s="20">
        <v>0</v>
      </c>
      <c r="AK45" s="12">
        <v>0.97</v>
      </c>
      <c r="AL45" s="12">
        <v>3.91</v>
      </c>
      <c r="AM45" s="9">
        <f t="shared" si="20"/>
        <v>4.7927</v>
      </c>
      <c r="AN45" s="10">
        <v>1.225</v>
      </c>
      <c r="AO45" s="21">
        <v>1.085</v>
      </c>
      <c r="AP45" s="22">
        <f t="shared" si="21"/>
        <v>31805.4819387359</v>
      </c>
    </row>
    <row r="46" s="1" customFormat="1" customHeight="1" spans="6:42">
      <c r="F46" s="12">
        <f t="shared" si="12"/>
        <v>43810</v>
      </c>
      <c r="G46" s="12">
        <v>0.0253</v>
      </c>
      <c r="H46" s="13">
        <v>1.35</v>
      </c>
      <c r="I46" s="14">
        <v>1</v>
      </c>
      <c r="J46" s="15">
        <f t="shared" si="13"/>
        <v>1496.33055</v>
      </c>
      <c r="K46" s="12">
        <v>1</v>
      </c>
      <c r="L46" s="12">
        <v>280</v>
      </c>
      <c r="M46" s="12">
        <v>1.43</v>
      </c>
      <c r="N46" s="19">
        <f t="shared" si="14"/>
        <v>3.16684210526316</v>
      </c>
      <c r="O46" s="20">
        <v>0</v>
      </c>
      <c r="P46" s="12">
        <v>0.97</v>
      </c>
      <c r="Q46" s="12">
        <v>3.04</v>
      </c>
      <c r="R46" s="9">
        <f t="shared" si="15"/>
        <v>3.9488</v>
      </c>
      <c r="S46" s="10">
        <v>1.225</v>
      </c>
      <c r="T46" s="21">
        <v>1.085</v>
      </c>
      <c r="U46" s="22">
        <f t="shared" si="16"/>
        <v>24870.5230105565</v>
      </c>
      <c r="AA46" s="12">
        <f t="shared" si="17"/>
        <v>46161</v>
      </c>
      <c r="AB46" s="12">
        <v>0.0253</v>
      </c>
      <c r="AC46" s="13">
        <v>1.35</v>
      </c>
      <c r="AD46" s="14">
        <v>1</v>
      </c>
      <c r="AE46" s="15">
        <f t="shared" si="18"/>
        <v>1576.628955</v>
      </c>
      <c r="AF46" s="12">
        <v>1</v>
      </c>
      <c r="AG46" s="12">
        <v>280</v>
      </c>
      <c r="AH46" s="12">
        <v>1.43</v>
      </c>
      <c r="AI46" s="19">
        <f t="shared" si="19"/>
        <v>3.16684210526316</v>
      </c>
      <c r="AJ46" s="20">
        <v>0</v>
      </c>
      <c r="AK46" s="12">
        <v>0.97</v>
      </c>
      <c r="AL46" s="12">
        <v>3.91</v>
      </c>
      <c r="AM46" s="9">
        <f t="shared" si="20"/>
        <v>4.7927</v>
      </c>
      <c r="AN46" s="10">
        <v>1.225</v>
      </c>
      <c r="AO46" s="21">
        <v>1.085</v>
      </c>
      <c r="AP46" s="22">
        <f t="shared" si="21"/>
        <v>31805.4819387359</v>
      </c>
    </row>
    <row r="47" s="1" customFormat="1" customHeight="1" spans="6:42">
      <c r="F47" s="12">
        <f t="shared" si="12"/>
        <v>43810</v>
      </c>
      <c r="G47" s="12">
        <v>0.0253</v>
      </c>
      <c r="H47" s="13">
        <v>1.35</v>
      </c>
      <c r="I47" s="14">
        <v>1</v>
      </c>
      <c r="J47" s="15">
        <f t="shared" si="13"/>
        <v>1496.33055</v>
      </c>
      <c r="K47" s="12">
        <v>1</v>
      </c>
      <c r="L47" s="12">
        <v>280</v>
      </c>
      <c r="M47" s="12">
        <v>1.43</v>
      </c>
      <c r="N47" s="19">
        <f t="shared" si="14"/>
        <v>3.16684210526316</v>
      </c>
      <c r="O47" s="20">
        <v>0</v>
      </c>
      <c r="P47" s="12">
        <v>0.97</v>
      </c>
      <c r="Q47" s="12">
        <v>3.04</v>
      </c>
      <c r="R47" s="9">
        <f t="shared" si="15"/>
        <v>3.9488</v>
      </c>
      <c r="S47" s="10">
        <v>1.225</v>
      </c>
      <c r="T47" s="21">
        <v>1.085</v>
      </c>
      <c r="U47" s="22">
        <f t="shared" si="16"/>
        <v>24870.5230105565</v>
      </c>
      <c r="AA47" s="12">
        <f t="shared" si="17"/>
        <v>46161</v>
      </c>
      <c r="AB47" s="12">
        <v>0.0253</v>
      </c>
      <c r="AC47" s="13">
        <v>1.35</v>
      </c>
      <c r="AD47" s="14">
        <v>1</v>
      </c>
      <c r="AE47" s="15">
        <f t="shared" si="18"/>
        <v>1576.628955</v>
      </c>
      <c r="AF47" s="12">
        <v>1</v>
      </c>
      <c r="AG47" s="12">
        <v>280</v>
      </c>
      <c r="AH47" s="12">
        <v>1.43</v>
      </c>
      <c r="AI47" s="19">
        <f t="shared" si="19"/>
        <v>3.16684210526316</v>
      </c>
      <c r="AJ47" s="20">
        <v>0</v>
      </c>
      <c r="AK47" s="12">
        <v>0.97</v>
      </c>
      <c r="AL47" s="12">
        <v>3.91</v>
      </c>
      <c r="AM47" s="9">
        <f t="shared" si="20"/>
        <v>4.7927</v>
      </c>
      <c r="AN47" s="10">
        <v>1.225</v>
      </c>
      <c r="AO47" s="21">
        <v>1.085</v>
      </c>
      <c r="AP47" s="22">
        <f t="shared" si="21"/>
        <v>31805.4819387359</v>
      </c>
    </row>
    <row r="48" s="1" customFormat="1" customHeight="1" spans="6:42">
      <c r="F48" s="12">
        <f t="shared" si="12"/>
        <v>43810</v>
      </c>
      <c r="G48" s="12">
        <v>0.0253</v>
      </c>
      <c r="H48" s="13">
        <v>1.35</v>
      </c>
      <c r="I48" s="14">
        <v>1</v>
      </c>
      <c r="J48" s="15">
        <f t="shared" si="13"/>
        <v>1496.33055</v>
      </c>
      <c r="K48" s="12">
        <v>1</v>
      </c>
      <c r="L48" s="12">
        <v>280</v>
      </c>
      <c r="M48" s="12">
        <v>1.43</v>
      </c>
      <c r="N48" s="19">
        <f t="shared" si="14"/>
        <v>3.16684210526316</v>
      </c>
      <c r="O48" s="20">
        <v>0</v>
      </c>
      <c r="P48" s="12">
        <v>0.97</v>
      </c>
      <c r="Q48" s="12">
        <v>3.04</v>
      </c>
      <c r="R48" s="9">
        <f t="shared" si="15"/>
        <v>3.9488</v>
      </c>
      <c r="S48" s="10">
        <v>1.225</v>
      </c>
      <c r="T48" s="21">
        <v>1.085</v>
      </c>
      <c r="U48" s="22">
        <f t="shared" si="16"/>
        <v>24870.5230105565</v>
      </c>
      <c r="AA48" s="12">
        <f t="shared" si="17"/>
        <v>46161</v>
      </c>
      <c r="AB48" s="12">
        <v>0.0253</v>
      </c>
      <c r="AC48" s="13">
        <v>1.35</v>
      </c>
      <c r="AD48" s="14">
        <v>1</v>
      </c>
      <c r="AE48" s="15">
        <f t="shared" si="18"/>
        <v>1576.628955</v>
      </c>
      <c r="AF48" s="12">
        <v>1</v>
      </c>
      <c r="AG48" s="12">
        <v>280</v>
      </c>
      <c r="AH48" s="12">
        <v>1.43</v>
      </c>
      <c r="AI48" s="19">
        <f t="shared" si="19"/>
        <v>3.16684210526316</v>
      </c>
      <c r="AJ48" s="20">
        <v>0</v>
      </c>
      <c r="AK48" s="12">
        <v>0.97</v>
      </c>
      <c r="AL48" s="12">
        <v>3.91</v>
      </c>
      <c r="AM48" s="9">
        <f t="shared" si="20"/>
        <v>4.7927</v>
      </c>
      <c r="AN48" s="10">
        <v>1.225</v>
      </c>
      <c r="AO48" s="21">
        <v>1.085</v>
      </c>
      <c r="AP48" s="22">
        <f t="shared" si="21"/>
        <v>31805.4819387359</v>
      </c>
    </row>
    <row r="49" s="1" customFormat="1" customHeight="1" spans="6:42">
      <c r="F49" s="12">
        <f t="shared" si="12"/>
        <v>43810</v>
      </c>
      <c r="G49" s="12">
        <v>0.0253</v>
      </c>
      <c r="H49" s="13">
        <v>1.35</v>
      </c>
      <c r="I49" s="14">
        <v>1</v>
      </c>
      <c r="J49" s="15">
        <f t="shared" si="13"/>
        <v>1496.33055</v>
      </c>
      <c r="K49" s="12">
        <v>1</v>
      </c>
      <c r="L49" s="12">
        <v>280</v>
      </c>
      <c r="M49" s="12">
        <v>1.43</v>
      </c>
      <c r="N49" s="19">
        <f t="shared" si="14"/>
        <v>3.16684210526316</v>
      </c>
      <c r="O49" s="20">
        <v>0</v>
      </c>
      <c r="P49" s="12">
        <v>0.97</v>
      </c>
      <c r="Q49" s="12">
        <v>3.04</v>
      </c>
      <c r="R49" s="9">
        <f t="shared" si="15"/>
        <v>3.9488</v>
      </c>
      <c r="S49" s="10">
        <v>1.225</v>
      </c>
      <c r="T49" s="21">
        <v>1.085</v>
      </c>
      <c r="U49" s="22">
        <f t="shared" si="16"/>
        <v>24870.5230105565</v>
      </c>
      <c r="AA49" s="12">
        <f t="shared" si="17"/>
        <v>46161</v>
      </c>
      <c r="AB49" s="12">
        <v>0.0253</v>
      </c>
      <c r="AC49" s="13">
        <v>1.35</v>
      </c>
      <c r="AD49" s="14">
        <v>1</v>
      </c>
      <c r="AE49" s="15">
        <f t="shared" si="18"/>
        <v>1576.628955</v>
      </c>
      <c r="AF49" s="12">
        <v>1</v>
      </c>
      <c r="AG49" s="12">
        <v>280</v>
      </c>
      <c r="AH49" s="12">
        <v>1.43</v>
      </c>
      <c r="AI49" s="19">
        <f t="shared" si="19"/>
        <v>3.16684210526316</v>
      </c>
      <c r="AJ49" s="20">
        <v>0</v>
      </c>
      <c r="AK49" s="12">
        <v>0.97</v>
      </c>
      <c r="AL49" s="12">
        <v>3.91</v>
      </c>
      <c r="AM49" s="9">
        <f t="shared" si="20"/>
        <v>4.7927</v>
      </c>
      <c r="AN49" s="10">
        <v>1.225</v>
      </c>
      <c r="AO49" s="21">
        <v>1.085</v>
      </c>
      <c r="AP49" s="22">
        <f t="shared" si="21"/>
        <v>31805.4819387359</v>
      </c>
    </row>
    <row r="50" s="1" customFormat="1" customHeight="1" spans="6:42">
      <c r="F50" s="12">
        <f t="shared" si="12"/>
        <v>43810</v>
      </c>
      <c r="G50" s="12">
        <v>0.0253</v>
      </c>
      <c r="H50" s="13">
        <v>1.35</v>
      </c>
      <c r="I50" s="14">
        <v>1</v>
      </c>
      <c r="J50" s="15">
        <f t="shared" si="13"/>
        <v>1496.33055</v>
      </c>
      <c r="K50" s="12">
        <v>1</v>
      </c>
      <c r="L50" s="12">
        <v>280</v>
      </c>
      <c r="M50" s="12">
        <v>1.43</v>
      </c>
      <c r="N50" s="19">
        <f t="shared" si="14"/>
        <v>3.16684210526316</v>
      </c>
      <c r="O50" s="20">
        <v>0</v>
      </c>
      <c r="P50" s="12">
        <v>0.97</v>
      </c>
      <c r="Q50" s="12">
        <v>3.04</v>
      </c>
      <c r="R50" s="9">
        <f t="shared" si="15"/>
        <v>3.9488</v>
      </c>
      <c r="S50" s="10">
        <v>1.225</v>
      </c>
      <c r="T50" s="21">
        <v>1.085</v>
      </c>
      <c r="U50" s="22">
        <f t="shared" si="16"/>
        <v>24870.5230105565</v>
      </c>
      <c r="AA50" s="12">
        <f t="shared" si="17"/>
        <v>46161</v>
      </c>
      <c r="AB50" s="12">
        <v>0.0253</v>
      </c>
      <c r="AC50" s="13">
        <v>1.35</v>
      </c>
      <c r="AD50" s="14">
        <v>1</v>
      </c>
      <c r="AE50" s="15">
        <f t="shared" si="18"/>
        <v>1576.628955</v>
      </c>
      <c r="AF50" s="12">
        <v>1</v>
      </c>
      <c r="AG50" s="12">
        <v>280</v>
      </c>
      <c r="AH50" s="12">
        <v>1.43</v>
      </c>
      <c r="AI50" s="19">
        <f t="shared" si="19"/>
        <v>3.16684210526316</v>
      </c>
      <c r="AJ50" s="20">
        <v>0</v>
      </c>
      <c r="AK50" s="12">
        <v>0.97</v>
      </c>
      <c r="AL50" s="12">
        <v>3.91</v>
      </c>
      <c r="AM50" s="9">
        <f t="shared" si="20"/>
        <v>4.7927</v>
      </c>
      <c r="AN50" s="10">
        <v>1.225</v>
      </c>
      <c r="AO50" s="21">
        <v>1.085</v>
      </c>
      <c r="AP50" s="22">
        <f t="shared" si="21"/>
        <v>31805.4819387359</v>
      </c>
    </row>
    <row r="51" s="1" customFormat="1" customHeight="1" spans="6:42">
      <c r="F51" s="12">
        <f t="shared" si="12"/>
        <v>43810</v>
      </c>
      <c r="G51" s="12">
        <v>0.0253</v>
      </c>
      <c r="H51" s="13">
        <v>1.35</v>
      </c>
      <c r="I51" s="14">
        <v>1</v>
      </c>
      <c r="J51" s="15">
        <f t="shared" si="13"/>
        <v>1496.33055</v>
      </c>
      <c r="K51" s="12">
        <v>1</v>
      </c>
      <c r="L51" s="12">
        <v>280</v>
      </c>
      <c r="M51" s="12">
        <v>1.43</v>
      </c>
      <c r="N51" s="19">
        <f t="shared" si="14"/>
        <v>3.16684210526316</v>
      </c>
      <c r="O51" s="20">
        <v>0</v>
      </c>
      <c r="P51" s="12">
        <v>0.97</v>
      </c>
      <c r="Q51" s="12">
        <v>3.04</v>
      </c>
      <c r="R51" s="9">
        <f t="shared" si="15"/>
        <v>3.9488</v>
      </c>
      <c r="S51" s="10">
        <v>1.225</v>
      </c>
      <c r="T51" s="21">
        <v>1.085</v>
      </c>
      <c r="U51" s="22">
        <f t="shared" si="16"/>
        <v>24870.5230105565</v>
      </c>
      <c r="AA51" s="12">
        <f t="shared" si="17"/>
        <v>46161</v>
      </c>
      <c r="AB51" s="12">
        <v>0.0253</v>
      </c>
      <c r="AC51" s="13">
        <v>1.35</v>
      </c>
      <c r="AD51" s="14">
        <v>1</v>
      </c>
      <c r="AE51" s="15">
        <f t="shared" si="18"/>
        <v>1576.628955</v>
      </c>
      <c r="AF51" s="12">
        <v>1</v>
      </c>
      <c r="AG51" s="12">
        <v>280</v>
      </c>
      <c r="AH51" s="12">
        <v>1.43</v>
      </c>
      <c r="AI51" s="19">
        <f t="shared" si="19"/>
        <v>3.16684210526316</v>
      </c>
      <c r="AJ51" s="20">
        <v>0</v>
      </c>
      <c r="AK51" s="12">
        <v>0.97</v>
      </c>
      <c r="AL51" s="12">
        <v>3.91</v>
      </c>
      <c r="AM51" s="9">
        <f t="shared" si="20"/>
        <v>4.7927</v>
      </c>
      <c r="AN51" s="10">
        <v>1.225</v>
      </c>
      <c r="AO51" s="21">
        <v>1.085</v>
      </c>
      <c r="AP51" s="22">
        <f t="shared" si="21"/>
        <v>31805.4819387359</v>
      </c>
    </row>
    <row r="52" s="1" customFormat="1" customHeight="1" spans="6:42">
      <c r="F52" s="28" t="s">
        <v>28</v>
      </c>
      <c r="G52" s="29"/>
      <c r="H52" s="29"/>
      <c r="I52" s="29"/>
      <c r="J52" s="29"/>
      <c r="K52" s="29"/>
      <c r="L52" s="29"/>
      <c r="M52" s="29"/>
      <c r="N52" s="30">
        <f>SUM(U27:U51)</f>
        <v>1182549.33264631</v>
      </c>
      <c r="O52" s="30"/>
      <c r="P52" s="30"/>
      <c r="Q52" s="30"/>
      <c r="R52" s="30"/>
      <c r="S52" s="30"/>
      <c r="T52" s="30"/>
      <c r="U52" s="30"/>
      <c r="AA52" s="28" t="s">
        <v>28</v>
      </c>
      <c r="AB52" s="29"/>
      <c r="AC52" s="29"/>
      <c r="AD52" s="29"/>
      <c r="AE52" s="29"/>
      <c r="AF52" s="29"/>
      <c r="AG52" s="29"/>
      <c r="AH52" s="29"/>
      <c r="AI52" s="30">
        <f>SUM(AP27:AP51)</f>
        <v>1475769.214128</v>
      </c>
      <c r="AJ52" s="30"/>
      <c r="AK52" s="30"/>
      <c r="AL52" s="30"/>
      <c r="AM52" s="30"/>
      <c r="AN52" s="30"/>
      <c r="AO52" s="30"/>
      <c r="AP52" s="30"/>
    </row>
    <row r="53" s="1" customFormat="1" customHeight="1" spans="6:42">
      <c r="F53" s="29"/>
      <c r="G53" s="29"/>
      <c r="H53" s="29"/>
      <c r="I53" s="29"/>
      <c r="J53" s="29"/>
      <c r="K53" s="29"/>
      <c r="L53" s="29"/>
      <c r="M53" s="29"/>
      <c r="N53" s="30"/>
      <c r="O53" s="30"/>
      <c r="P53" s="30"/>
      <c r="Q53" s="30"/>
      <c r="R53" s="30"/>
      <c r="S53" s="30"/>
      <c r="T53" s="30"/>
      <c r="U53" s="30"/>
      <c r="AA53" s="29"/>
      <c r="AB53" s="29"/>
      <c r="AC53" s="29"/>
      <c r="AD53" s="29"/>
      <c r="AE53" s="29"/>
      <c r="AF53" s="29"/>
      <c r="AG53" s="29"/>
      <c r="AH53" s="29"/>
      <c r="AI53" s="30"/>
      <c r="AJ53" s="30"/>
      <c r="AK53" s="30"/>
      <c r="AL53" s="30"/>
      <c r="AM53" s="30"/>
      <c r="AN53" s="30"/>
      <c r="AO53" s="30"/>
      <c r="AP53" s="30"/>
    </row>
    <row r="54" s="1" customFormat="1" customHeight="1" spans="6:42"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="1" customFormat="1" customHeight="1" spans="6:42">
      <c r="F55" s="15" t="s">
        <v>3</v>
      </c>
      <c r="G55" s="15"/>
      <c r="H55" s="15"/>
      <c r="I55" s="15"/>
      <c r="J55" s="15"/>
      <c r="K55" s="9" t="s">
        <v>30</v>
      </c>
      <c r="L55" s="9"/>
      <c r="M55" s="9"/>
      <c r="N55" s="9"/>
      <c r="O55" s="10" t="s">
        <v>31</v>
      </c>
      <c r="P55" s="10"/>
      <c r="Q55" s="31" t="s">
        <v>9</v>
      </c>
      <c r="R55"/>
      <c r="S55"/>
      <c r="T55"/>
      <c r="U55"/>
      <c r="AA55" s="15" t="s">
        <v>3</v>
      </c>
      <c r="AB55" s="15"/>
      <c r="AC55" s="15"/>
      <c r="AD55" s="15"/>
      <c r="AE55" s="15"/>
      <c r="AF55" s="9" t="s">
        <v>30</v>
      </c>
      <c r="AG55" s="9"/>
      <c r="AH55" s="9"/>
      <c r="AI55" s="9"/>
      <c r="AJ55" s="10" t="s">
        <v>31</v>
      </c>
      <c r="AK55" s="10"/>
      <c r="AL55" s="31" t="s">
        <v>9</v>
      </c>
      <c r="AM55"/>
      <c r="AN55"/>
      <c r="AO55"/>
      <c r="AP55"/>
    </row>
    <row r="56" s="1" customFormat="1" customHeight="1" spans="6:42">
      <c r="F56" s="12" t="s">
        <v>32</v>
      </c>
      <c r="G56" s="12" t="s">
        <v>15</v>
      </c>
      <c r="H56" s="32" t="s">
        <v>33</v>
      </c>
      <c r="I56" s="33" t="s">
        <v>34</v>
      </c>
      <c r="J56" s="15" t="s">
        <v>3</v>
      </c>
      <c r="K56" s="12" t="s">
        <v>35</v>
      </c>
      <c r="L56" s="12" t="s">
        <v>22</v>
      </c>
      <c r="M56" s="12" t="s">
        <v>23</v>
      </c>
      <c r="N56" s="9" t="s">
        <v>36</v>
      </c>
      <c r="O56" s="12" t="s">
        <v>25</v>
      </c>
      <c r="P56" s="12" t="s">
        <v>37</v>
      </c>
      <c r="Q56" s="31"/>
      <c r="R56"/>
      <c r="S56"/>
      <c r="T56"/>
      <c r="U56"/>
      <c r="AA56" s="12" t="s">
        <v>32</v>
      </c>
      <c r="AB56" s="12" t="s">
        <v>15</v>
      </c>
      <c r="AC56" s="32" t="s">
        <v>33</v>
      </c>
      <c r="AD56" s="33" t="s">
        <v>34</v>
      </c>
      <c r="AE56" s="15" t="s">
        <v>3</v>
      </c>
      <c r="AF56" s="12" t="s">
        <v>35</v>
      </c>
      <c r="AG56" s="12" t="s">
        <v>22</v>
      </c>
      <c r="AH56" s="12" t="s">
        <v>23</v>
      </c>
      <c r="AI56" s="9" t="s">
        <v>36</v>
      </c>
      <c r="AJ56" s="12" t="s">
        <v>25</v>
      </c>
      <c r="AK56" s="12" t="s">
        <v>37</v>
      </c>
      <c r="AL56" s="31"/>
      <c r="AM56"/>
      <c r="AN56"/>
      <c r="AO56"/>
      <c r="AP56"/>
    </row>
    <row r="57" s="1" customFormat="1" customHeight="1" spans="6:42">
      <c r="F57" s="12">
        <v>1197</v>
      </c>
      <c r="G57" s="12">
        <f t="shared" ref="G57:G70" si="22">1354+153</f>
        <v>1507</v>
      </c>
      <c r="H57" s="32">
        <v>0.444</v>
      </c>
      <c r="I57" s="33">
        <v>0.887</v>
      </c>
      <c r="J57" s="34">
        <f t="shared" ref="J57:J70" si="23">F57*H57+G57*I57</f>
        <v>1868.177</v>
      </c>
      <c r="K57" s="12">
        <v>1</v>
      </c>
      <c r="L57" s="12">
        <v>0.89</v>
      </c>
      <c r="M57" s="12">
        <v>3.21</v>
      </c>
      <c r="N57" s="35">
        <f t="shared" ref="N57:N70" si="24">1+L57*M57</f>
        <v>3.8569</v>
      </c>
      <c r="O57" s="12">
        <v>1.225</v>
      </c>
      <c r="P57" s="12">
        <v>0.5</v>
      </c>
      <c r="Q57" s="36">
        <f t="shared" ref="Q57:Q70" si="25">J57*K57*N57*O57*P57</f>
        <v>4413.29027117125</v>
      </c>
      <c r="R57"/>
      <c r="S57"/>
      <c r="T57"/>
      <c r="U57"/>
      <c r="AA57" s="12">
        <v>1197</v>
      </c>
      <c r="AB57" s="12">
        <f t="shared" ref="AB57:AB70" si="26">1354+161</f>
        <v>1515</v>
      </c>
      <c r="AC57" s="32">
        <v>0.444</v>
      </c>
      <c r="AD57" s="33">
        <v>0.887</v>
      </c>
      <c r="AE57" s="34">
        <f t="shared" ref="AE57:AE70" si="27">AA57*AC57+AB57*AD57</f>
        <v>1875.273</v>
      </c>
      <c r="AF57" s="12">
        <v>1</v>
      </c>
      <c r="AG57" s="12">
        <v>0.89</v>
      </c>
      <c r="AH57" s="12">
        <v>3.21</v>
      </c>
      <c r="AI57" s="35">
        <f t="shared" ref="AI57:AI70" si="28">1+AG57*AH57</f>
        <v>3.8569</v>
      </c>
      <c r="AJ57" s="12">
        <v>1.225</v>
      </c>
      <c r="AK57" s="12">
        <v>0.5</v>
      </c>
      <c r="AL57" s="36">
        <f t="shared" ref="AL57:AL70" si="29">AE57*AF57*AI57*AJ57*AK57</f>
        <v>4430.05351564125</v>
      </c>
      <c r="AM57"/>
      <c r="AN57"/>
      <c r="AO57"/>
      <c r="AP57"/>
    </row>
    <row r="58" s="1" customFormat="1" customHeight="1" spans="6:42">
      <c r="F58" s="12">
        <v>1197</v>
      </c>
      <c r="G58" s="12">
        <f t="shared" si="22"/>
        <v>1507</v>
      </c>
      <c r="H58" s="32">
        <v>0.577</v>
      </c>
      <c r="I58" s="33">
        <v>1.153</v>
      </c>
      <c r="J58" s="34">
        <f t="shared" si="23"/>
        <v>2428.24</v>
      </c>
      <c r="K58" s="12">
        <v>1</v>
      </c>
      <c r="L58" s="12">
        <v>0.89</v>
      </c>
      <c r="M58" s="12">
        <v>3.21</v>
      </c>
      <c r="N58" s="35">
        <f t="shared" si="24"/>
        <v>3.8569</v>
      </c>
      <c r="O58" s="12">
        <v>1.225</v>
      </c>
      <c r="P58" s="12">
        <v>0.5</v>
      </c>
      <c r="Q58" s="36">
        <f t="shared" si="25"/>
        <v>5736.3557993</v>
      </c>
      <c r="R58"/>
      <c r="S58"/>
      <c r="T58"/>
      <c r="U58"/>
      <c r="AA58" s="12">
        <v>1197</v>
      </c>
      <c r="AB58" s="12">
        <f t="shared" si="26"/>
        <v>1515</v>
      </c>
      <c r="AC58" s="32">
        <v>0.577</v>
      </c>
      <c r="AD58" s="33">
        <v>1.153</v>
      </c>
      <c r="AE58" s="34">
        <f t="shared" si="27"/>
        <v>2437.464</v>
      </c>
      <c r="AF58" s="12">
        <v>1</v>
      </c>
      <c r="AG58" s="12">
        <v>0.89</v>
      </c>
      <c r="AH58" s="12">
        <v>3.21</v>
      </c>
      <c r="AI58" s="35">
        <f t="shared" si="28"/>
        <v>3.8569</v>
      </c>
      <c r="AJ58" s="12">
        <v>1.225</v>
      </c>
      <c r="AK58" s="12">
        <v>0.5</v>
      </c>
      <c r="AL58" s="36">
        <f t="shared" si="29"/>
        <v>5758.14612723</v>
      </c>
      <c r="AM58"/>
      <c r="AN58"/>
      <c r="AO58"/>
      <c r="AP58"/>
    </row>
    <row r="59" s="1" customFormat="1" customHeight="1" spans="6:42">
      <c r="F59" s="12">
        <v>1197</v>
      </c>
      <c r="G59" s="12">
        <f t="shared" si="22"/>
        <v>1507</v>
      </c>
      <c r="H59" s="32">
        <v>0.444</v>
      </c>
      <c r="I59" s="33">
        <v>0.887</v>
      </c>
      <c r="J59" s="34">
        <f t="shared" si="23"/>
        <v>1868.177</v>
      </c>
      <c r="K59" s="12">
        <v>1</v>
      </c>
      <c r="L59" s="12">
        <v>0.89</v>
      </c>
      <c r="M59" s="12">
        <v>3.21</v>
      </c>
      <c r="N59" s="35">
        <f t="shared" si="24"/>
        <v>3.8569</v>
      </c>
      <c r="O59" s="12">
        <v>1.225</v>
      </c>
      <c r="P59" s="12">
        <v>0.5</v>
      </c>
      <c r="Q59" s="36">
        <f t="shared" si="25"/>
        <v>4413.29027117125</v>
      </c>
      <c r="R59"/>
      <c r="S59"/>
      <c r="T59"/>
      <c r="U59"/>
      <c r="AA59" s="12">
        <v>1197</v>
      </c>
      <c r="AB59" s="12">
        <f t="shared" si="26"/>
        <v>1515</v>
      </c>
      <c r="AC59" s="32">
        <v>0.444</v>
      </c>
      <c r="AD59" s="33">
        <v>0.887</v>
      </c>
      <c r="AE59" s="34">
        <f t="shared" si="27"/>
        <v>1875.273</v>
      </c>
      <c r="AF59" s="12">
        <v>1</v>
      </c>
      <c r="AG59" s="12">
        <v>0.89</v>
      </c>
      <c r="AH59" s="12">
        <v>3.21</v>
      </c>
      <c r="AI59" s="35">
        <f t="shared" si="28"/>
        <v>3.8569</v>
      </c>
      <c r="AJ59" s="12">
        <v>1.225</v>
      </c>
      <c r="AK59" s="12">
        <v>0.5</v>
      </c>
      <c r="AL59" s="36">
        <f t="shared" si="29"/>
        <v>4430.05351564125</v>
      </c>
      <c r="AM59"/>
      <c r="AN59"/>
      <c r="AO59"/>
      <c r="AP59"/>
    </row>
    <row r="60" s="1" customFormat="1" customHeight="1" spans="6:42">
      <c r="F60" s="12">
        <v>1197</v>
      </c>
      <c r="G60" s="12">
        <f t="shared" si="22"/>
        <v>1507</v>
      </c>
      <c r="H60" s="32">
        <v>0.577</v>
      </c>
      <c r="I60" s="33">
        <v>1.153</v>
      </c>
      <c r="J60" s="34">
        <f t="shared" si="23"/>
        <v>2428.24</v>
      </c>
      <c r="K60" s="12">
        <v>1</v>
      </c>
      <c r="L60" s="12">
        <v>0.89</v>
      </c>
      <c r="M60" s="12">
        <v>3.21</v>
      </c>
      <c r="N60" s="35">
        <f t="shared" si="24"/>
        <v>3.8569</v>
      </c>
      <c r="O60" s="12">
        <v>1.225</v>
      </c>
      <c r="P60" s="12">
        <v>0.5</v>
      </c>
      <c r="Q60" s="36">
        <f t="shared" si="25"/>
        <v>5736.3557993</v>
      </c>
      <c r="R60"/>
      <c r="S60"/>
      <c r="T60"/>
      <c r="U60"/>
      <c r="AA60" s="12">
        <v>1197</v>
      </c>
      <c r="AB60" s="12">
        <f t="shared" si="26"/>
        <v>1515</v>
      </c>
      <c r="AC60" s="32">
        <v>0.577</v>
      </c>
      <c r="AD60" s="33">
        <v>1.153</v>
      </c>
      <c r="AE60" s="34">
        <f t="shared" si="27"/>
        <v>2437.464</v>
      </c>
      <c r="AF60" s="12">
        <v>1</v>
      </c>
      <c r="AG60" s="12">
        <v>0.89</v>
      </c>
      <c r="AH60" s="12">
        <v>3.21</v>
      </c>
      <c r="AI60" s="35">
        <f t="shared" si="28"/>
        <v>3.8569</v>
      </c>
      <c r="AJ60" s="12">
        <v>1.225</v>
      </c>
      <c r="AK60" s="12">
        <v>0.5</v>
      </c>
      <c r="AL60" s="36">
        <f t="shared" si="29"/>
        <v>5758.14612723</v>
      </c>
      <c r="AM60"/>
      <c r="AN60"/>
      <c r="AO60"/>
      <c r="AP60"/>
    </row>
    <row r="61" s="1" customFormat="1" customHeight="1" spans="6:42">
      <c r="F61" s="12">
        <v>1197</v>
      </c>
      <c r="G61" s="12">
        <f t="shared" si="22"/>
        <v>1507</v>
      </c>
      <c r="H61" s="32">
        <v>0.444</v>
      </c>
      <c r="I61" s="33">
        <v>0.887</v>
      </c>
      <c r="J61" s="34">
        <f t="shared" si="23"/>
        <v>1868.177</v>
      </c>
      <c r="K61" s="12">
        <v>1</v>
      </c>
      <c r="L61" s="12">
        <v>0.89</v>
      </c>
      <c r="M61" s="12">
        <v>3.21</v>
      </c>
      <c r="N61" s="35">
        <f t="shared" si="24"/>
        <v>3.8569</v>
      </c>
      <c r="O61" s="12">
        <v>1.225</v>
      </c>
      <c r="P61" s="12">
        <v>0.5</v>
      </c>
      <c r="Q61" s="36">
        <f t="shared" si="25"/>
        <v>4413.29027117125</v>
      </c>
      <c r="R61"/>
      <c r="S61"/>
      <c r="T61"/>
      <c r="U61"/>
      <c r="AA61" s="12">
        <v>1197</v>
      </c>
      <c r="AB61" s="12">
        <f t="shared" si="26"/>
        <v>1515</v>
      </c>
      <c r="AC61" s="32">
        <v>0.444</v>
      </c>
      <c r="AD61" s="33">
        <v>0.887</v>
      </c>
      <c r="AE61" s="34">
        <f t="shared" si="27"/>
        <v>1875.273</v>
      </c>
      <c r="AF61" s="12">
        <v>1</v>
      </c>
      <c r="AG61" s="12">
        <v>0.89</v>
      </c>
      <c r="AH61" s="12">
        <v>3.21</v>
      </c>
      <c r="AI61" s="35">
        <f t="shared" si="28"/>
        <v>3.8569</v>
      </c>
      <c r="AJ61" s="12">
        <v>1.225</v>
      </c>
      <c r="AK61" s="12">
        <v>0.5</v>
      </c>
      <c r="AL61" s="36">
        <f t="shared" si="29"/>
        <v>4430.05351564125</v>
      </c>
      <c r="AM61"/>
      <c r="AN61"/>
      <c r="AO61"/>
      <c r="AP61"/>
    </row>
    <row r="62" s="1" customFormat="1" customHeight="1" spans="6:42">
      <c r="F62" s="12">
        <v>1197</v>
      </c>
      <c r="G62" s="12">
        <f t="shared" si="22"/>
        <v>1507</v>
      </c>
      <c r="H62" s="32">
        <v>0.577</v>
      </c>
      <c r="I62" s="33">
        <v>1.153</v>
      </c>
      <c r="J62" s="34">
        <f t="shared" si="23"/>
        <v>2428.24</v>
      </c>
      <c r="K62" s="12">
        <v>1</v>
      </c>
      <c r="L62" s="12">
        <v>0.89</v>
      </c>
      <c r="M62" s="12">
        <v>3.21</v>
      </c>
      <c r="N62" s="35">
        <f t="shared" si="24"/>
        <v>3.8569</v>
      </c>
      <c r="O62" s="12">
        <v>1.225</v>
      </c>
      <c r="P62" s="12">
        <v>0.5</v>
      </c>
      <c r="Q62" s="36">
        <f t="shared" si="25"/>
        <v>5736.3557993</v>
      </c>
      <c r="R62"/>
      <c r="S62"/>
      <c r="T62"/>
      <c r="U62"/>
      <c r="AA62" s="12">
        <v>1197</v>
      </c>
      <c r="AB62" s="12">
        <f t="shared" si="26"/>
        <v>1515</v>
      </c>
      <c r="AC62" s="32">
        <v>0.577</v>
      </c>
      <c r="AD62" s="33">
        <v>1.153</v>
      </c>
      <c r="AE62" s="34">
        <f t="shared" si="27"/>
        <v>2437.464</v>
      </c>
      <c r="AF62" s="12">
        <v>1</v>
      </c>
      <c r="AG62" s="12">
        <v>0.89</v>
      </c>
      <c r="AH62" s="12">
        <v>3.21</v>
      </c>
      <c r="AI62" s="35">
        <f t="shared" si="28"/>
        <v>3.8569</v>
      </c>
      <c r="AJ62" s="12">
        <v>1.225</v>
      </c>
      <c r="AK62" s="12">
        <v>0.5</v>
      </c>
      <c r="AL62" s="36">
        <f t="shared" si="29"/>
        <v>5758.14612723</v>
      </c>
      <c r="AM62"/>
      <c r="AN62"/>
      <c r="AO62"/>
      <c r="AP62"/>
    </row>
    <row r="63" s="1" customFormat="1" customHeight="1" spans="6:42">
      <c r="F63" s="12">
        <v>1197</v>
      </c>
      <c r="G63" s="12">
        <f t="shared" si="22"/>
        <v>1507</v>
      </c>
      <c r="H63" s="32">
        <v>0.444</v>
      </c>
      <c r="I63" s="33">
        <v>0.887</v>
      </c>
      <c r="J63" s="34">
        <f t="shared" si="23"/>
        <v>1868.177</v>
      </c>
      <c r="K63" s="12">
        <v>1</v>
      </c>
      <c r="L63" s="12">
        <v>0.89</v>
      </c>
      <c r="M63" s="12">
        <v>3.21</v>
      </c>
      <c r="N63" s="35">
        <f t="shared" si="24"/>
        <v>3.8569</v>
      </c>
      <c r="O63" s="12">
        <v>1.225</v>
      </c>
      <c r="P63" s="12">
        <v>0.5</v>
      </c>
      <c r="Q63" s="36">
        <f t="shared" si="25"/>
        <v>4413.29027117125</v>
      </c>
      <c r="R63"/>
      <c r="S63"/>
      <c r="T63"/>
      <c r="U63"/>
      <c r="AA63" s="12">
        <v>1197</v>
      </c>
      <c r="AB63" s="12">
        <f t="shared" si="26"/>
        <v>1515</v>
      </c>
      <c r="AC63" s="32">
        <v>0.444</v>
      </c>
      <c r="AD63" s="33">
        <v>0.887</v>
      </c>
      <c r="AE63" s="34">
        <f t="shared" si="27"/>
        <v>1875.273</v>
      </c>
      <c r="AF63" s="12">
        <v>1</v>
      </c>
      <c r="AG63" s="12">
        <v>0.89</v>
      </c>
      <c r="AH63" s="12">
        <v>3.21</v>
      </c>
      <c r="AI63" s="35">
        <f t="shared" si="28"/>
        <v>3.8569</v>
      </c>
      <c r="AJ63" s="12">
        <v>1.225</v>
      </c>
      <c r="AK63" s="12">
        <v>0.5</v>
      </c>
      <c r="AL63" s="36">
        <f t="shared" si="29"/>
        <v>4430.05351564125</v>
      </c>
      <c r="AM63"/>
      <c r="AN63"/>
      <c r="AO63"/>
      <c r="AP63"/>
    </row>
    <row r="64" s="1" customFormat="1" customHeight="1" spans="6:42">
      <c r="F64" s="12">
        <v>1197</v>
      </c>
      <c r="G64" s="12">
        <f t="shared" si="22"/>
        <v>1507</v>
      </c>
      <c r="H64" s="32">
        <v>0.577</v>
      </c>
      <c r="I64" s="33">
        <v>1.153</v>
      </c>
      <c r="J64" s="34">
        <f t="shared" si="23"/>
        <v>2428.24</v>
      </c>
      <c r="K64" s="12">
        <v>1</v>
      </c>
      <c r="L64" s="12">
        <v>0.89</v>
      </c>
      <c r="M64" s="12">
        <v>3.21</v>
      </c>
      <c r="N64" s="35">
        <f t="shared" si="24"/>
        <v>3.8569</v>
      </c>
      <c r="O64" s="12">
        <v>1.225</v>
      </c>
      <c r="P64" s="12">
        <v>0.5</v>
      </c>
      <c r="Q64" s="36">
        <f t="shared" si="25"/>
        <v>5736.3557993</v>
      </c>
      <c r="R64"/>
      <c r="S64"/>
      <c r="T64"/>
      <c r="U64"/>
      <c r="AA64" s="12">
        <v>1197</v>
      </c>
      <c r="AB64" s="12">
        <f t="shared" si="26"/>
        <v>1515</v>
      </c>
      <c r="AC64" s="32">
        <v>0.577</v>
      </c>
      <c r="AD64" s="33">
        <v>1.153</v>
      </c>
      <c r="AE64" s="34">
        <f t="shared" si="27"/>
        <v>2437.464</v>
      </c>
      <c r="AF64" s="12">
        <v>1</v>
      </c>
      <c r="AG64" s="12">
        <v>0.89</v>
      </c>
      <c r="AH64" s="12">
        <v>3.21</v>
      </c>
      <c r="AI64" s="35">
        <f t="shared" si="28"/>
        <v>3.8569</v>
      </c>
      <c r="AJ64" s="12">
        <v>1.225</v>
      </c>
      <c r="AK64" s="12">
        <v>0.5</v>
      </c>
      <c r="AL64" s="36">
        <f t="shared" si="29"/>
        <v>5758.14612723</v>
      </c>
      <c r="AM64"/>
      <c r="AN64"/>
      <c r="AO64"/>
      <c r="AP64"/>
    </row>
    <row r="65" s="1" customFormat="1" customHeight="1" spans="6:42">
      <c r="F65" s="12">
        <v>1197</v>
      </c>
      <c r="G65" s="12">
        <f t="shared" si="22"/>
        <v>1507</v>
      </c>
      <c r="H65" s="32">
        <v>0.444</v>
      </c>
      <c r="I65" s="33">
        <v>0.887</v>
      </c>
      <c r="J65" s="34">
        <f t="shared" si="23"/>
        <v>1868.177</v>
      </c>
      <c r="K65" s="12">
        <v>1</v>
      </c>
      <c r="L65" s="12">
        <v>0.89</v>
      </c>
      <c r="M65" s="12">
        <v>3.21</v>
      </c>
      <c r="N65" s="35">
        <f t="shared" si="24"/>
        <v>3.8569</v>
      </c>
      <c r="O65" s="12">
        <v>1.225</v>
      </c>
      <c r="P65" s="12">
        <v>0.5</v>
      </c>
      <c r="Q65" s="36">
        <f t="shared" si="25"/>
        <v>4413.29027117125</v>
      </c>
      <c r="R65"/>
      <c r="S65"/>
      <c r="T65"/>
      <c r="U65"/>
      <c r="AA65" s="12">
        <v>1197</v>
      </c>
      <c r="AB65" s="12">
        <f t="shared" si="26"/>
        <v>1515</v>
      </c>
      <c r="AC65" s="32">
        <v>0.444</v>
      </c>
      <c r="AD65" s="33">
        <v>0.887</v>
      </c>
      <c r="AE65" s="34">
        <f t="shared" si="27"/>
        <v>1875.273</v>
      </c>
      <c r="AF65" s="12">
        <v>1</v>
      </c>
      <c r="AG65" s="12">
        <v>0.89</v>
      </c>
      <c r="AH65" s="12">
        <v>3.21</v>
      </c>
      <c r="AI65" s="35">
        <f t="shared" si="28"/>
        <v>3.8569</v>
      </c>
      <c r="AJ65" s="12">
        <v>1.225</v>
      </c>
      <c r="AK65" s="12">
        <v>0.5</v>
      </c>
      <c r="AL65" s="36">
        <f t="shared" si="29"/>
        <v>4430.05351564125</v>
      </c>
      <c r="AM65"/>
      <c r="AN65"/>
      <c r="AO65"/>
      <c r="AP65"/>
    </row>
    <row r="66" s="1" customFormat="1" customHeight="1" spans="6:42">
      <c r="F66" s="12">
        <v>1197</v>
      </c>
      <c r="G66" s="12">
        <f t="shared" si="22"/>
        <v>1507</v>
      </c>
      <c r="H66" s="32">
        <v>0.577</v>
      </c>
      <c r="I66" s="33">
        <v>1.153</v>
      </c>
      <c r="J66" s="34">
        <f t="shared" si="23"/>
        <v>2428.24</v>
      </c>
      <c r="K66" s="12">
        <v>1</v>
      </c>
      <c r="L66" s="12">
        <v>0.89</v>
      </c>
      <c r="M66" s="12">
        <v>3.21</v>
      </c>
      <c r="N66" s="35">
        <f t="shared" si="24"/>
        <v>3.8569</v>
      </c>
      <c r="O66" s="12">
        <v>1.225</v>
      </c>
      <c r="P66" s="12">
        <v>0.5</v>
      </c>
      <c r="Q66" s="36">
        <f t="shared" si="25"/>
        <v>5736.3557993</v>
      </c>
      <c r="R66"/>
      <c r="S66"/>
      <c r="T66"/>
      <c r="U66"/>
      <c r="AA66" s="12">
        <v>1197</v>
      </c>
      <c r="AB66" s="12">
        <f t="shared" si="26"/>
        <v>1515</v>
      </c>
      <c r="AC66" s="32">
        <v>0.577</v>
      </c>
      <c r="AD66" s="33">
        <v>1.153</v>
      </c>
      <c r="AE66" s="34">
        <f t="shared" si="27"/>
        <v>2437.464</v>
      </c>
      <c r="AF66" s="12">
        <v>1</v>
      </c>
      <c r="AG66" s="12">
        <v>0.89</v>
      </c>
      <c r="AH66" s="12">
        <v>3.21</v>
      </c>
      <c r="AI66" s="35">
        <f t="shared" si="28"/>
        <v>3.8569</v>
      </c>
      <c r="AJ66" s="12">
        <v>1.225</v>
      </c>
      <c r="AK66" s="12">
        <v>0.5</v>
      </c>
      <c r="AL66" s="36">
        <f t="shared" si="29"/>
        <v>5758.14612723</v>
      </c>
      <c r="AM66"/>
      <c r="AN66"/>
      <c r="AO66"/>
      <c r="AP66"/>
    </row>
    <row r="67" s="1" customFormat="1" customHeight="1" spans="6:42">
      <c r="F67" s="12">
        <v>1197</v>
      </c>
      <c r="G67" s="12">
        <f t="shared" si="22"/>
        <v>1507</v>
      </c>
      <c r="H67" s="32">
        <v>0.444</v>
      </c>
      <c r="I67" s="33">
        <v>0.887</v>
      </c>
      <c r="J67" s="34">
        <f t="shared" si="23"/>
        <v>1868.177</v>
      </c>
      <c r="K67" s="12">
        <v>1</v>
      </c>
      <c r="L67" s="12">
        <v>0.89</v>
      </c>
      <c r="M67" s="12">
        <v>3.21</v>
      </c>
      <c r="N67" s="35">
        <f t="shared" si="24"/>
        <v>3.8569</v>
      </c>
      <c r="O67" s="12">
        <v>1.225</v>
      </c>
      <c r="P67" s="12">
        <v>0.5</v>
      </c>
      <c r="Q67" s="36">
        <f t="shared" si="25"/>
        <v>4413.29027117125</v>
      </c>
      <c r="R67"/>
      <c r="S67"/>
      <c r="T67"/>
      <c r="U67"/>
      <c r="AA67" s="12">
        <v>1197</v>
      </c>
      <c r="AB67" s="12">
        <f t="shared" si="26"/>
        <v>1515</v>
      </c>
      <c r="AC67" s="32">
        <v>0.444</v>
      </c>
      <c r="AD67" s="33">
        <v>0.887</v>
      </c>
      <c r="AE67" s="34">
        <f t="shared" si="27"/>
        <v>1875.273</v>
      </c>
      <c r="AF67" s="12">
        <v>1</v>
      </c>
      <c r="AG67" s="12">
        <v>0.89</v>
      </c>
      <c r="AH67" s="12">
        <v>3.21</v>
      </c>
      <c r="AI67" s="35">
        <f t="shared" si="28"/>
        <v>3.8569</v>
      </c>
      <c r="AJ67" s="12">
        <v>1.225</v>
      </c>
      <c r="AK67" s="12">
        <v>0.5</v>
      </c>
      <c r="AL67" s="36">
        <f t="shared" si="29"/>
        <v>4430.05351564125</v>
      </c>
      <c r="AM67"/>
      <c r="AN67"/>
      <c r="AO67"/>
      <c r="AP67"/>
    </row>
    <row r="68" s="1" customFormat="1" customHeight="1" spans="6:42">
      <c r="F68" s="12">
        <v>1197</v>
      </c>
      <c r="G68" s="12">
        <f t="shared" si="22"/>
        <v>1507</v>
      </c>
      <c r="H68" s="32">
        <v>0.577</v>
      </c>
      <c r="I68" s="33">
        <v>1.153</v>
      </c>
      <c r="J68" s="34">
        <f t="shared" si="23"/>
        <v>2428.24</v>
      </c>
      <c r="K68" s="12">
        <v>1</v>
      </c>
      <c r="L68" s="12">
        <v>0.89</v>
      </c>
      <c r="M68" s="12">
        <v>3.21</v>
      </c>
      <c r="N68" s="35">
        <f t="shared" si="24"/>
        <v>3.8569</v>
      </c>
      <c r="O68" s="12">
        <v>1.225</v>
      </c>
      <c r="P68" s="12">
        <v>0.5</v>
      </c>
      <c r="Q68" s="36">
        <f t="shared" si="25"/>
        <v>5736.3557993</v>
      </c>
      <c r="R68"/>
      <c r="S68"/>
      <c r="T68"/>
      <c r="U68"/>
      <c r="AA68" s="12">
        <v>1197</v>
      </c>
      <c r="AB68" s="12">
        <f t="shared" si="26"/>
        <v>1515</v>
      </c>
      <c r="AC68" s="32">
        <v>0.577</v>
      </c>
      <c r="AD68" s="33">
        <v>1.153</v>
      </c>
      <c r="AE68" s="34">
        <f t="shared" si="27"/>
        <v>2437.464</v>
      </c>
      <c r="AF68" s="12">
        <v>1</v>
      </c>
      <c r="AG68" s="12">
        <v>0.89</v>
      </c>
      <c r="AH68" s="12">
        <v>3.21</v>
      </c>
      <c r="AI68" s="35">
        <f t="shared" si="28"/>
        <v>3.8569</v>
      </c>
      <c r="AJ68" s="12">
        <v>1.225</v>
      </c>
      <c r="AK68" s="12">
        <v>0.5</v>
      </c>
      <c r="AL68" s="36">
        <f t="shared" si="29"/>
        <v>5758.14612723</v>
      </c>
      <c r="AM68"/>
      <c r="AN68"/>
      <c r="AO68"/>
      <c r="AP68"/>
    </row>
    <row r="69" s="1" customFormat="1" customHeight="1" spans="6:42">
      <c r="F69" s="12">
        <v>1197</v>
      </c>
      <c r="G69" s="12">
        <f t="shared" si="22"/>
        <v>1507</v>
      </c>
      <c r="H69" s="32">
        <v>4.04</v>
      </c>
      <c r="I69" s="33">
        <v>8.09</v>
      </c>
      <c r="J69" s="34">
        <f t="shared" si="23"/>
        <v>17027.51</v>
      </c>
      <c r="K69" s="12">
        <v>2.2</v>
      </c>
      <c r="L69" s="12">
        <v>0.89</v>
      </c>
      <c r="M69" s="12">
        <v>3.21</v>
      </c>
      <c r="N69" s="35">
        <f t="shared" si="24"/>
        <v>3.8569</v>
      </c>
      <c r="O69" s="12">
        <v>1.225</v>
      </c>
      <c r="P69" s="12">
        <v>0.5</v>
      </c>
      <c r="Q69" s="36">
        <f t="shared" si="25"/>
        <v>88494.9109723525</v>
      </c>
      <c r="R69"/>
      <c r="S69"/>
      <c r="T69"/>
      <c r="U69"/>
      <c r="AA69" s="12">
        <v>1197</v>
      </c>
      <c r="AB69" s="12">
        <f t="shared" si="26"/>
        <v>1515</v>
      </c>
      <c r="AC69" s="32">
        <v>4.04</v>
      </c>
      <c r="AD69" s="33">
        <v>8.09</v>
      </c>
      <c r="AE69" s="34">
        <f t="shared" si="27"/>
        <v>17092.23</v>
      </c>
      <c r="AF69" s="12">
        <v>2.2</v>
      </c>
      <c r="AG69" s="12">
        <v>0.89</v>
      </c>
      <c r="AH69" s="12">
        <v>3.21</v>
      </c>
      <c r="AI69" s="35">
        <f t="shared" si="28"/>
        <v>3.8569</v>
      </c>
      <c r="AJ69" s="12">
        <v>1.225</v>
      </c>
      <c r="AK69" s="12">
        <v>0.5</v>
      </c>
      <c r="AL69" s="36">
        <f t="shared" si="29"/>
        <v>88831.2719927325</v>
      </c>
      <c r="AM69"/>
      <c r="AN69"/>
      <c r="AO69"/>
      <c r="AP69"/>
    </row>
    <row r="70" s="1" customFormat="1" customHeight="1" spans="6:42">
      <c r="F70" s="12">
        <v>1197</v>
      </c>
      <c r="G70" s="12">
        <f t="shared" si="22"/>
        <v>1507</v>
      </c>
      <c r="H70" s="32">
        <v>6.07</v>
      </c>
      <c r="I70" s="33">
        <v>12.13</v>
      </c>
      <c r="J70" s="34">
        <f t="shared" si="23"/>
        <v>25545.7</v>
      </c>
      <c r="K70" s="12">
        <v>2.2</v>
      </c>
      <c r="L70" s="12">
        <v>0.89</v>
      </c>
      <c r="M70" s="12">
        <v>3.21</v>
      </c>
      <c r="N70" s="35">
        <f t="shared" si="24"/>
        <v>3.8569</v>
      </c>
      <c r="O70" s="12">
        <v>1.225</v>
      </c>
      <c r="P70" s="12">
        <v>0.5</v>
      </c>
      <c r="Q70" s="36">
        <f t="shared" si="25"/>
        <v>132765.415919675</v>
      </c>
      <c r="R70"/>
      <c r="S70"/>
      <c r="T70"/>
      <c r="U70"/>
      <c r="AA70" s="12">
        <v>1197</v>
      </c>
      <c r="AB70" s="12">
        <f t="shared" si="26"/>
        <v>1515</v>
      </c>
      <c r="AC70" s="32">
        <v>6.07</v>
      </c>
      <c r="AD70" s="33">
        <v>12.13</v>
      </c>
      <c r="AE70" s="34">
        <f t="shared" si="27"/>
        <v>25642.74</v>
      </c>
      <c r="AF70" s="12">
        <v>2.2</v>
      </c>
      <c r="AG70" s="12">
        <v>0.89</v>
      </c>
      <c r="AH70" s="12">
        <v>3.21</v>
      </c>
      <c r="AI70" s="35">
        <f t="shared" si="28"/>
        <v>3.8569</v>
      </c>
      <c r="AJ70" s="12">
        <v>1.225</v>
      </c>
      <c r="AK70" s="12">
        <v>0.5</v>
      </c>
      <c r="AL70" s="36">
        <f t="shared" si="29"/>
        <v>133269.749563335</v>
      </c>
      <c r="AM70"/>
      <c r="AN70"/>
      <c r="AO70"/>
      <c r="AP70"/>
    </row>
    <row r="71" s="1" customFormat="1" customHeight="1" spans="6:42">
      <c r="F71" s="37" t="s">
        <v>38</v>
      </c>
      <c r="G71" s="37"/>
      <c r="H71" s="37"/>
      <c r="I71" s="37"/>
      <c r="J71" s="37"/>
      <c r="K71" s="38">
        <f>SUM(Q57:Q70)</f>
        <v>282158.203314855</v>
      </c>
      <c r="L71" s="38"/>
      <c r="M71" s="38"/>
      <c r="N71" s="38"/>
      <c r="O71" s="38"/>
      <c r="P71" s="38"/>
      <c r="Q71" s="38"/>
      <c r="R71"/>
      <c r="S71"/>
      <c r="T71"/>
      <c r="U71"/>
      <c r="AA71" s="37" t="s">
        <v>38</v>
      </c>
      <c r="AB71" s="37"/>
      <c r="AC71" s="37"/>
      <c r="AD71" s="37"/>
      <c r="AE71" s="37"/>
      <c r="AF71" s="38">
        <f>SUM(AL57:AL70)</f>
        <v>283230.219413295</v>
      </c>
      <c r="AG71" s="38"/>
      <c r="AH71" s="38"/>
      <c r="AI71" s="38"/>
      <c r="AJ71" s="38"/>
      <c r="AK71" s="38"/>
      <c r="AL71" s="38"/>
      <c r="AM71"/>
      <c r="AN71"/>
      <c r="AO71"/>
      <c r="AP71"/>
    </row>
    <row r="72" s="1" customFormat="1" customHeight="1" spans="6:42">
      <c r="F72" s="37"/>
      <c r="G72" s="37"/>
      <c r="H72" s="37"/>
      <c r="I72" s="37"/>
      <c r="J72" s="37"/>
      <c r="K72" s="38"/>
      <c r="L72" s="38"/>
      <c r="M72" s="38"/>
      <c r="N72" s="38"/>
      <c r="O72" s="38"/>
      <c r="P72" s="38"/>
      <c r="Q72" s="38"/>
      <c r="R72"/>
      <c r="S72"/>
      <c r="T72"/>
      <c r="U72"/>
      <c r="AA72" s="37"/>
      <c r="AB72" s="37"/>
      <c r="AC72" s="37"/>
      <c r="AD72" s="37"/>
      <c r="AE72" s="37"/>
      <c r="AF72" s="38"/>
      <c r="AG72" s="38"/>
      <c r="AH72" s="38"/>
      <c r="AI72" s="38"/>
      <c r="AJ72" s="38"/>
      <c r="AK72" s="38"/>
      <c r="AL72" s="38"/>
      <c r="AM72"/>
      <c r="AN72"/>
      <c r="AO72"/>
      <c r="AP72"/>
    </row>
    <row r="73" s="1" customFormat="1" customHeight="1" spans="6:42">
      <c r="F73" s="37"/>
      <c r="G73" s="37"/>
      <c r="H73" s="37"/>
      <c r="I73" s="37"/>
      <c r="J73" s="37"/>
      <c r="K73" s="38"/>
      <c r="L73" s="38"/>
      <c r="M73" s="38"/>
      <c r="N73" s="38"/>
      <c r="O73" s="38"/>
      <c r="P73" s="38"/>
      <c r="Q73" s="38"/>
      <c r="R73"/>
      <c r="S73"/>
      <c r="T73"/>
      <c r="U73"/>
      <c r="AA73" s="37"/>
      <c r="AB73" s="37"/>
      <c r="AC73" s="37"/>
      <c r="AD73" s="37"/>
      <c r="AE73" s="37"/>
      <c r="AF73" s="38"/>
      <c r="AG73" s="38"/>
      <c r="AH73" s="38"/>
      <c r="AI73" s="38"/>
      <c r="AJ73" s="38"/>
      <c r="AK73" s="38"/>
      <c r="AL73" s="38"/>
      <c r="AM73"/>
      <c r="AN73"/>
      <c r="AO73"/>
      <c r="AP73"/>
    </row>
    <row r="74" s="1" customFormat="1" customHeight="1" spans="6:42">
      <c r="F74" s="39" t="s">
        <v>13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/>
      <c r="S74"/>
      <c r="T74"/>
      <c r="U74"/>
      <c r="AA74" s="39" t="s">
        <v>13</v>
      </c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/>
      <c r="AN74"/>
      <c r="AO74"/>
      <c r="AP74"/>
    </row>
    <row r="75" s="1" customFormat="1" customHeight="1" spans="6:42">
      <c r="F75" s="15" t="s">
        <v>3</v>
      </c>
      <c r="G75" s="15"/>
      <c r="H75" s="15"/>
      <c r="I75" s="15"/>
      <c r="J75" s="15"/>
      <c r="K75" s="9" t="s">
        <v>30</v>
      </c>
      <c r="L75" s="9"/>
      <c r="M75" s="9"/>
      <c r="N75" s="9"/>
      <c r="O75" s="10" t="s">
        <v>31</v>
      </c>
      <c r="P75" s="10"/>
      <c r="Q75" s="40" t="s">
        <v>9</v>
      </c>
      <c r="R75"/>
      <c r="S75"/>
      <c r="T75"/>
      <c r="U75"/>
      <c r="AA75" s="15" t="s">
        <v>3</v>
      </c>
      <c r="AB75" s="15"/>
      <c r="AC75" s="15"/>
      <c r="AD75" s="15"/>
      <c r="AE75" s="15"/>
      <c r="AF75" s="9" t="s">
        <v>30</v>
      </c>
      <c r="AG75" s="9"/>
      <c r="AH75" s="9"/>
      <c r="AI75" s="9"/>
      <c r="AJ75" s="10" t="s">
        <v>31</v>
      </c>
      <c r="AK75" s="10"/>
      <c r="AL75" s="40" t="s">
        <v>9</v>
      </c>
      <c r="AM75"/>
      <c r="AN75"/>
      <c r="AO75"/>
      <c r="AP75"/>
    </row>
    <row r="76" s="1" customFormat="1" customHeight="1" spans="6:42">
      <c r="F76" s="15" t="s">
        <v>39</v>
      </c>
      <c r="G76" s="15" t="s">
        <v>40</v>
      </c>
      <c r="H76" s="15" t="s">
        <v>41</v>
      </c>
      <c r="I76" s="15" t="s">
        <v>42</v>
      </c>
      <c r="J76" s="15" t="s">
        <v>3</v>
      </c>
      <c r="K76" s="9" t="s">
        <v>35</v>
      </c>
      <c r="L76" s="9" t="s">
        <v>22</v>
      </c>
      <c r="M76" s="9" t="s">
        <v>23</v>
      </c>
      <c r="N76" s="35" t="s">
        <v>24</v>
      </c>
      <c r="O76" s="10" t="s">
        <v>43</v>
      </c>
      <c r="P76" s="10" t="s">
        <v>44</v>
      </c>
      <c r="Q76" s="40"/>
      <c r="R76"/>
      <c r="S76"/>
      <c r="T76"/>
      <c r="U76"/>
      <c r="AA76" s="15" t="s">
        <v>39</v>
      </c>
      <c r="AB76" s="15" t="s">
        <v>40</v>
      </c>
      <c r="AC76" s="15" t="s">
        <v>41</v>
      </c>
      <c r="AD76" s="15" t="s">
        <v>42</v>
      </c>
      <c r="AE76" s="15" t="s">
        <v>3</v>
      </c>
      <c r="AF76" s="9" t="s">
        <v>35</v>
      </c>
      <c r="AG76" s="9" t="s">
        <v>22</v>
      </c>
      <c r="AH76" s="9" t="s">
        <v>23</v>
      </c>
      <c r="AI76" s="35" t="s">
        <v>24</v>
      </c>
      <c r="AJ76" s="10" t="s">
        <v>43</v>
      </c>
      <c r="AK76" s="10" t="s">
        <v>44</v>
      </c>
      <c r="AL76" s="40"/>
      <c r="AM76"/>
      <c r="AN76"/>
      <c r="AO76"/>
      <c r="AP76"/>
    </row>
    <row r="77" s="1" customFormat="1" customHeight="1" spans="6:42">
      <c r="F77" s="12">
        <f t="shared" ref="F77:F86" si="30">37932+5878</f>
        <v>43810</v>
      </c>
      <c r="G77" s="13">
        <v>0.168</v>
      </c>
      <c r="H77" s="12">
        <v>1</v>
      </c>
      <c r="I77" s="12">
        <v>0</v>
      </c>
      <c r="J77" s="15">
        <f t="shared" ref="J77:J86" si="31">F77*G77*H77+I77</f>
        <v>7360.08</v>
      </c>
      <c r="K77" s="12">
        <v>1</v>
      </c>
      <c r="L77" s="12">
        <v>0.97</v>
      </c>
      <c r="M77" s="12">
        <v>2.44</v>
      </c>
      <c r="N77" s="35">
        <f t="shared" ref="N77:N86" si="32">L77*M77+1</f>
        <v>3.3668</v>
      </c>
      <c r="O77" s="12">
        <v>0.9</v>
      </c>
      <c r="P77" s="10">
        <v>0.5</v>
      </c>
      <c r="Q77" s="41">
        <f t="shared" ref="Q77:Q86" si="33">J77*K77*N77*O77*P77</f>
        <v>11150.9628048</v>
      </c>
      <c r="R77"/>
      <c r="S77"/>
      <c r="T77"/>
      <c r="U77"/>
      <c r="AA77" s="12">
        <f t="shared" ref="AA77:AA86" si="34">40283+5878</f>
        <v>46161</v>
      </c>
      <c r="AB77" s="13">
        <v>0.168</v>
      </c>
      <c r="AC77" s="12">
        <v>1</v>
      </c>
      <c r="AD77" s="12">
        <v>0</v>
      </c>
      <c r="AE77" s="15">
        <f t="shared" ref="AE77:AE86" si="35">AA77*AB77*AC77+AD77</f>
        <v>7755.048</v>
      </c>
      <c r="AF77" s="12">
        <v>1</v>
      </c>
      <c r="AG77" s="12">
        <v>0.97</v>
      </c>
      <c r="AH77" s="12">
        <v>2.51</v>
      </c>
      <c r="AI77" s="35">
        <f t="shared" ref="AI77:AI86" si="36">AG77*AH77+1</f>
        <v>3.4347</v>
      </c>
      <c r="AJ77" s="12">
        <v>0.9</v>
      </c>
      <c r="AK77" s="10">
        <v>0.5</v>
      </c>
      <c r="AL77" s="41">
        <f t="shared" ref="AL77:AL86" si="37">AE77*AF77*AI77*AJ77*AK77</f>
        <v>11986.31851452</v>
      </c>
      <c r="AM77"/>
      <c r="AN77"/>
      <c r="AO77"/>
      <c r="AP77"/>
    </row>
    <row r="78" s="1" customFormat="1" customHeight="1" spans="6:42">
      <c r="F78" s="12">
        <f t="shared" si="30"/>
        <v>43810</v>
      </c>
      <c r="G78" s="13">
        <v>0.168</v>
      </c>
      <c r="H78" s="12">
        <v>1</v>
      </c>
      <c r="I78" s="12">
        <v>0</v>
      </c>
      <c r="J78" s="15">
        <f t="shared" si="31"/>
        <v>7360.08</v>
      </c>
      <c r="K78" s="12">
        <v>1</v>
      </c>
      <c r="L78" s="12">
        <v>0.97</v>
      </c>
      <c r="M78" s="12">
        <v>2.44</v>
      </c>
      <c r="N78" s="35">
        <f t="shared" si="32"/>
        <v>3.3668</v>
      </c>
      <c r="O78" s="12">
        <v>0.9</v>
      </c>
      <c r="P78" s="10">
        <v>0.5</v>
      </c>
      <c r="Q78" s="41">
        <f t="shared" si="33"/>
        <v>11150.9628048</v>
      </c>
      <c r="R78"/>
      <c r="S78"/>
      <c r="T78"/>
      <c r="U78"/>
      <c r="AA78" s="12">
        <f t="shared" si="34"/>
        <v>46161</v>
      </c>
      <c r="AB78" s="13">
        <v>0.168</v>
      </c>
      <c r="AC78" s="12">
        <v>1</v>
      </c>
      <c r="AD78" s="12">
        <v>0</v>
      </c>
      <c r="AE78" s="15">
        <f t="shared" si="35"/>
        <v>7755.048</v>
      </c>
      <c r="AF78" s="12">
        <v>1</v>
      </c>
      <c r="AG78" s="12">
        <v>0.97</v>
      </c>
      <c r="AH78" s="12">
        <v>2.51</v>
      </c>
      <c r="AI78" s="35">
        <f t="shared" si="36"/>
        <v>3.4347</v>
      </c>
      <c r="AJ78" s="12">
        <v>0.9</v>
      </c>
      <c r="AK78" s="10">
        <v>0.5</v>
      </c>
      <c r="AL78" s="41">
        <f t="shared" si="37"/>
        <v>11986.31851452</v>
      </c>
      <c r="AM78"/>
      <c r="AN78"/>
      <c r="AO78"/>
      <c r="AP78"/>
    </row>
    <row r="79" s="1" customFormat="1" customHeight="1" spans="6:42">
      <c r="F79" s="12">
        <f t="shared" si="30"/>
        <v>43810</v>
      </c>
      <c r="G79" s="13">
        <v>0.168</v>
      </c>
      <c r="H79" s="12">
        <v>1</v>
      </c>
      <c r="I79" s="12">
        <v>0</v>
      </c>
      <c r="J79" s="15">
        <f t="shared" si="31"/>
        <v>7360.08</v>
      </c>
      <c r="K79" s="12">
        <v>1</v>
      </c>
      <c r="L79" s="12">
        <v>0.97</v>
      </c>
      <c r="M79" s="12">
        <v>2.44</v>
      </c>
      <c r="N79" s="35">
        <f t="shared" si="32"/>
        <v>3.3668</v>
      </c>
      <c r="O79" s="12">
        <v>0.9</v>
      </c>
      <c r="P79" s="10">
        <v>0.5</v>
      </c>
      <c r="Q79" s="41">
        <f t="shared" si="33"/>
        <v>11150.9628048</v>
      </c>
      <c r="AA79" s="12">
        <f t="shared" si="34"/>
        <v>46161</v>
      </c>
      <c r="AB79" s="13">
        <v>0.168</v>
      </c>
      <c r="AC79" s="12">
        <v>1</v>
      </c>
      <c r="AD79" s="12">
        <v>0</v>
      </c>
      <c r="AE79" s="15">
        <f t="shared" si="35"/>
        <v>7755.048</v>
      </c>
      <c r="AF79" s="12">
        <v>1</v>
      </c>
      <c r="AG79" s="12">
        <v>0.97</v>
      </c>
      <c r="AH79" s="12">
        <v>2.51</v>
      </c>
      <c r="AI79" s="35">
        <f t="shared" si="36"/>
        <v>3.4347</v>
      </c>
      <c r="AJ79" s="12">
        <v>0.9</v>
      </c>
      <c r="AK79" s="10">
        <v>0.5</v>
      </c>
      <c r="AL79" s="41">
        <f t="shared" si="37"/>
        <v>11986.31851452</v>
      </c>
    </row>
    <row r="80" s="1" customFormat="1" customHeight="1" spans="6:42">
      <c r="F80" s="12">
        <f t="shared" si="30"/>
        <v>43810</v>
      </c>
      <c r="G80" s="13">
        <v>0.168</v>
      </c>
      <c r="H80" s="12">
        <v>1</v>
      </c>
      <c r="I80" s="12">
        <v>0</v>
      </c>
      <c r="J80" s="15">
        <f t="shared" si="31"/>
        <v>7360.08</v>
      </c>
      <c r="K80" s="12">
        <v>1</v>
      </c>
      <c r="L80" s="12">
        <v>0.97</v>
      </c>
      <c r="M80" s="12">
        <v>2.44</v>
      </c>
      <c r="N80" s="35">
        <f t="shared" si="32"/>
        <v>3.3668</v>
      </c>
      <c r="O80" s="12">
        <v>0.9</v>
      </c>
      <c r="P80" s="10">
        <v>0.5</v>
      </c>
      <c r="Q80" s="41">
        <f t="shared" si="33"/>
        <v>11150.9628048</v>
      </c>
      <c r="AA80" s="12">
        <f t="shared" si="34"/>
        <v>46161</v>
      </c>
      <c r="AB80" s="13">
        <v>0.168</v>
      </c>
      <c r="AC80" s="12">
        <v>1</v>
      </c>
      <c r="AD80" s="12">
        <v>0</v>
      </c>
      <c r="AE80" s="15">
        <f t="shared" si="35"/>
        <v>7755.048</v>
      </c>
      <c r="AF80" s="12">
        <v>1</v>
      </c>
      <c r="AG80" s="12">
        <v>0.97</v>
      </c>
      <c r="AH80" s="12">
        <v>2.51</v>
      </c>
      <c r="AI80" s="35">
        <f t="shared" si="36"/>
        <v>3.4347</v>
      </c>
      <c r="AJ80" s="12">
        <v>0.9</v>
      </c>
      <c r="AK80" s="10">
        <v>0.5</v>
      </c>
      <c r="AL80" s="41">
        <f t="shared" si="37"/>
        <v>11986.31851452</v>
      </c>
    </row>
    <row r="81" s="1" customFormat="1" customHeight="1" spans="1:42">
      <c r="F81" s="12">
        <f t="shared" si="30"/>
        <v>43810</v>
      </c>
      <c r="G81" s="13">
        <v>0.168</v>
      </c>
      <c r="H81" s="12">
        <v>1</v>
      </c>
      <c r="I81" s="12">
        <v>0</v>
      </c>
      <c r="J81" s="15">
        <f t="shared" si="31"/>
        <v>7360.08</v>
      </c>
      <c r="K81" s="12">
        <v>1</v>
      </c>
      <c r="L81" s="12">
        <v>0.97</v>
      </c>
      <c r="M81" s="12">
        <v>2.44</v>
      </c>
      <c r="N81" s="35">
        <f t="shared" si="32"/>
        <v>3.3668</v>
      </c>
      <c r="O81" s="12">
        <v>0.9</v>
      </c>
      <c r="P81" s="10">
        <v>0.5</v>
      </c>
      <c r="Q81" s="41">
        <f t="shared" si="33"/>
        <v>11150.9628048</v>
      </c>
      <c r="AA81" s="12">
        <f t="shared" si="34"/>
        <v>46161</v>
      </c>
      <c r="AB81" s="13">
        <v>0.168</v>
      </c>
      <c r="AC81" s="12">
        <v>1</v>
      </c>
      <c r="AD81" s="12">
        <v>0</v>
      </c>
      <c r="AE81" s="15">
        <f t="shared" si="35"/>
        <v>7755.048</v>
      </c>
      <c r="AF81" s="12">
        <v>1</v>
      </c>
      <c r="AG81" s="12">
        <v>0.97</v>
      </c>
      <c r="AH81" s="12">
        <v>2.51</v>
      </c>
      <c r="AI81" s="35">
        <f t="shared" si="36"/>
        <v>3.4347</v>
      </c>
      <c r="AJ81" s="12">
        <v>0.9</v>
      </c>
      <c r="AK81" s="10">
        <v>0.5</v>
      </c>
      <c r="AL81" s="41">
        <f t="shared" si="37"/>
        <v>11986.31851452</v>
      </c>
    </row>
    <row r="82" s="1" customFormat="1" customHeight="1" spans="1:42">
      <c r="F82" s="12">
        <f t="shared" si="30"/>
        <v>43810</v>
      </c>
      <c r="G82" s="13">
        <v>0.168</v>
      </c>
      <c r="H82" s="12">
        <v>1</v>
      </c>
      <c r="I82" s="12">
        <v>0</v>
      </c>
      <c r="J82" s="15">
        <f t="shared" si="31"/>
        <v>7360.08</v>
      </c>
      <c r="K82" s="12">
        <v>1</v>
      </c>
      <c r="L82" s="12">
        <v>0.97</v>
      </c>
      <c r="M82" s="12">
        <v>2.44</v>
      </c>
      <c r="N82" s="35">
        <f t="shared" si="32"/>
        <v>3.3668</v>
      </c>
      <c r="O82" s="12">
        <v>0.9</v>
      </c>
      <c r="P82" s="10">
        <v>0.5</v>
      </c>
      <c r="Q82" s="41">
        <f t="shared" si="33"/>
        <v>11150.9628048</v>
      </c>
      <c r="AA82" s="12">
        <f t="shared" si="34"/>
        <v>46161</v>
      </c>
      <c r="AB82" s="13">
        <v>0.168</v>
      </c>
      <c r="AC82" s="12">
        <v>1</v>
      </c>
      <c r="AD82" s="12">
        <v>0</v>
      </c>
      <c r="AE82" s="15">
        <f t="shared" si="35"/>
        <v>7755.048</v>
      </c>
      <c r="AF82" s="12">
        <v>1</v>
      </c>
      <c r="AG82" s="12">
        <v>0.97</v>
      </c>
      <c r="AH82" s="12">
        <v>2.51</v>
      </c>
      <c r="AI82" s="35">
        <f t="shared" si="36"/>
        <v>3.4347</v>
      </c>
      <c r="AJ82" s="12">
        <v>0.9</v>
      </c>
      <c r="AK82" s="10">
        <v>0.5</v>
      </c>
      <c r="AL82" s="41">
        <f t="shared" si="37"/>
        <v>11986.31851452</v>
      </c>
    </row>
    <row r="83" s="1" customFormat="1" customHeight="1" spans="1:42">
      <c r="F83" s="12">
        <f t="shared" si="30"/>
        <v>43810</v>
      </c>
      <c r="G83" s="13">
        <v>0.168</v>
      </c>
      <c r="H83" s="12">
        <v>1</v>
      </c>
      <c r="I83" s="12">
        <v>0</v>
      </c>
      <c r="J83" s="15">
        <f t="shared" si="31"/>
        <v>7360.08</v>
      </c>
      <c r="K83" s="12">
        <v>1</v>
      </c>
      <c r="L83" s="12">
        <v>0.97</v>
      </c>
      <c r="M83" s="12">
        <v>2.44</v>
      </c>
      <c r="N83" s="35">
        <f t="shared" si="32"/>
        <v>3.3668</v>
      </c>
      <c r="O83" s="12">
        <v>0.9</v>
      </c>
      <c r="P83" s="10">
        <v>0.5</v>
      </c>
      <c r="Q83" s="41">
        <f t="shared" si="33"/>
        <v>11150.9628048</v>
      </c>
      <c r="AA83" s="12">
        <f t="shared" si="34"/>
        <v>46161</v>
      </c>
      <c r="AB83" s="13">
        <v>0.168</v>
      </c>
      <c r="AC83" s="12">
        <v>1</v>
      </c>
      <c r="AD83" s="12">
        <v>0</v>
      </c>
      <c r="AE83" s="15">
        <f t="shared" si="35"/>
        <v>7755.048</v>
      </c>
      <c r="AF83" s="12">
        <v>1</v>
      </c>
      <c r="AG83" s="12">
        <v>0.97</v>
      </c>
      <c r="AH83" s="12">
        <v>2.51</v>
      </c>
      <c r="AI83" s="35">
        <f t="shared" si="36"/>
        <v>3.4347</v>
      </c>
      <c r="AJ83" s="12">
        <v>0.9</v>
      </c>
      <c r="AK83" s="10">
        <v>0.5</v>
      </c>
      <c r="AL83" s="41">
        <f t="shared" si="37"/>
        <v>11986.31851452</v>
      </c>
    </row>
    <row r="84" s="1" customFormat="1" customHeight="1" spans="1:42">
      <c r="F84" s="12">
        <f t="shared" si="30"/>
        <v>43810</v>
      </c>
      <c r="G84" s="13">
        <v>0.168</v>
      </c>
      <c r="H84" s="12">
        <v>1</v>
      </c>
      <c r="I84" s="12">
        <v>0</v>
      </c>
      <c r="J84" s="15">
        <f t="shared" si="31"/>
        <v>7360.08</v>
      </c>
      <c r="K84" s="12">
        <v>1</v>
      </c>
      <c r="L84" s="12">
        <v>0.97</v>
      </c>
      <c r="M84" s="12">
        <v>2.44</v>
      </c>
      <c r="N84" s="35">
        <f t="shared" si="32"/>
        <v>3.3668</v>
      </c>
      <c r="O84" s="12">
        <v>0.9</v>
      </c>
      <c r="P84" s="10">
        <v>0.5</v>
      </c>
      <c r="Q84" s="41">
        <f t="shared" si="33"/>
        <v>11150.9628048</v>
      </c>
      <c r="AA84" s="12">
        <f t="shared" si="34"/>
        <v>46161</v>
      </c>
      <c r="AB84" s="13">
        <v>0.168</v>
      </c>
      <c r="AC84" s="12">
        <v>1</v>
      </c>
      <c r="AD84" s="12">
        <v>0</v>
      </c>
      <c r="AE84" s="15">
        <f t="shared" si="35"/>
        <v>7755.048</v>
      </c>
      <c r="AF84" s="12">
        <v>1</v>
      </c>
      <c r="AG84" s="12">
        <v>0.97</v>
      </c>
      <c r="AH84" s="12">
        <v>2.51</v>
      </c>
      <c r="AI84" s="35">
        <f t="shared" si="36"/>
        <v>3.4347</v>
      </c>
      <c r="AJ84" s="12">
        <v>0.9</v>
      </c>
      <c r="AK84" s="10">
        <v>0.5</v>
      </c>
      <c r="AL84" s="41">
        <f t="shared" si="37"/>
        <v>11986.31851452</v>
      </c>
    </row>
    <row r="85" s="1" customFormat="1" customHeight="1" spans="1:42">
      <c r="F85" s="12">
        <f t="shared" si="30"/>
        <v>43810</v>
      </c>
      <c r="G85" s="13">
        <v>0.3</v>
      </c>
      <c r="H85" s="12">
        <v>1</v>
      </c>
      <c r="I85" s="12">
        <v>0</v>
      </c>
      <c r="J85" s="15">
        <f t="shared" si="31"/>
        <v>13143</v>
      </c>
      <c r="K85" s="12">
        <v>1</v>
      </c>
      <c r="L85" s="12">
        <v>0.97</v>
      </c>
      <c r="M85" s="12">
        <v>2.44</v>
      </c>
      <c r="N85" s="35">
        <f t="shared" si="32"/>
        <v>3.3668</v>
      </c>
      <c r="O85" s="12">
        <v>0.9</v>
      </c>
      <c r="P85" s="10">
        <v>0.5</v>
      </c>
      <c r="Q85" s="41">
        <f t="shared" si="33"/>
        <v>19912.43358</v>
      </c>
      <c r="AA85" s="12">
        <f t="shared" si="34"/>
        <v>46161</v>
      </c>
      <c r="AB85" s="13">
        <v>0.3</v>
      </c>
      <c r="AC85" s="12">
        <v>1</v>
      </c>
      <c r="AD85" s="12">
        <v>0</v>
      </c>
      <c r="AE85" s="15">
        <f t="shared" si="35"/>
        <v>13848.3</v>
      </c>
      <c r="AF85" s="12">
        <v>1</v>
      </c>
      <c r="AG85" s="12">
        <v>0.97</v>
      </c>
      <c r="AH85" s="12">
        <v>2.51</v>
      </c>
      <c r="AI85" s="35">
        <f t="shared" si="36"/>
        <v>3.4347</v>
      </c>
      <c r="AJ85" s="12">
        <v>0.9</v>
      </c>
      <c r="AK85" s="10">
        <v>0.5</v>
      </c>
      <c r="AL85" s="41">
        <f t="shared" si="37"/>
        <v>21404.1402045</v>
      </c>
    </row>
    <row r="86" s="1" customFormat="1" customHeight="1" spans="1:42">
      <c r="F86" s="12">
        <f t="shared" si="30"/>
        <v>43810</v>
      </c>
      <c r="G86" s="13">
        <v>0.58</v>
      </c>
      <c r="H86" s="12">
        <v>1</v>
      </c>
      <c r="I86" s="12">
        <v>0</v>
      </c>
      <c r="J86" s="15">
        <f t="shared" si="31"/>
        <v>25409.8</v>
      </c>
      <c r="K86" s="12">
        <v>1</v>
      </c>
      <c r="L86" s="12">
        <v>0.97</v>
      </c>
      <c r="M86" s="12">
        <v>2.44</v>
      </c>
      <c r="N86" s="35">
        <f t="shared" si="32"/>
        <v>3.3668</v>
      </c>
      <c r="O86" s="12">
        <v>0.9</v>
      </c>
      <c r="P86" s="10">
        <v>0.5</v>
      </c>
      <c r="Q86" s="41">
        <f t="shared" si="33"/>
        <v>38497.371588</v>
      </c>
      <c r="AA86" s="12">
        <f t="shared" si="34"/>
        <v>46161</v>
      </c>
      <c r="AB86" s="13">
        <v>0.58</v>
      </c>
      <c r="AC86" s="12">
        <v>1</v>
      </c>
      <c r="AD86" s="12">
        <v>0</v>
      </c>
      <c r="AE86" s="15">
        <f t="shared" si="35"/>
        <v>26773.38</v>
      </c>
      <c r="AF86" s="12">
        <v>1</v>
      </c>
      <c r="AG86" s="12">
        <v>0.97</v>
      </c>
      <c r="AH86" s="12">
        <v>2.51</v>
      </c>
      <c r="AI86" s="35">
        <f t="shared" si="36"/>
        <v>3.4347</v>
      </c>
      <c r="AJ86" s="12">
        <v>0.9</v>
      </c>
      <c r="AK86" s="10">
        <v>0.5</v>
      </c>
      <c r="AL86" s="41">
        <f t="shared" si="37"/>
        <v>41381.3377287</v>
      </c>
    </row>
    <row r="87" s="1" customFormat="1" customHeight="1" spans="1:42">
      <c r="F87" s="42" t="s">
        <v>45</v>
      </c>
      <c r="G87" s="37"/>
      <c r="H87" s="37"/>
      <c r="I87" s="37"/>
      <c r="J87" s="37"/>
      <c r="K87" s="37"/>
      <c r="L87" s="37"/>
      <c r="M87" s="38">
        <f>SUM(Q77:Q86)</f>
        <v>147617.5076064</v>
      </c>
      <c r="N87" s="38"/>
      <c r="O87" s="38"/>
      <c r="P87" s="38"/>
      <c r="Q87" s="38"/>
      <c r="AA87" s="42" t="s">
        <v>45</v>
      </c>
      <c r="AB87" s="37"/>
      <c r="AC87" s="37"/>
      <c r="AD87" s="37"/>
      <c r="AE87" s="37"/>
      <c r="AF87" s="37"/>
      <c r="AG87" s="37"/>
      <c r="AH87" s="38">
        <f>SUM(AL77:AL86)</f>
        <v>158676.02604936</v>
      </c>
      <c r="AI87" s="38"/>
      <c r="AJ87" s="38"/>
      <c r="AK87" s="38"/>
      <c r="AL87" s="38"/>
    </row>
    <row r="88" s="1" customFormat="1" customHeight="1" spans="1:42">
      <c r="F88" s="37"/>
      <c r="G88" s="37"/>
      <c r="H88" s="37"/>
      <c r="I88" s="37"/>
      <c r="J88" s="37"/>
      <c r="K88" s="37"/>
      <c r="L88" s="37"/>
      <c r="M88" s="38"/>
      <c r="N88" s="38"/>
      <c r="O88" s="38"/>
      <c r="P88" s="38"/>
      <c r="Q88" s="38"/>
      <c r="AA88" s="37"/>
      <c r="AB88" s="37"/>
      <c r="AC88" s="37"/>
      <c r="AD88" s="37"/>
      <c r="AE88" s="37"/>
      <c r="AF88" s="37"/>
      <c r="AG88" s="37"/>
      <c r="AH88" s="38"/>
      <c r="AI88" s="38"/>
      <c r="AJ88" s="38"/>
      <c r="AK88" s="38"/>
      <c r="AL88" s="38"/>
    </row>
    <row r="89" s="1" customFormat="1" customHeight="1" spans="1:42">
      <c r="F89" s="37"/>
      <c r="G89" s="37"/>
      <c r="H89" s="37"/>
      <c r="I89" s="37"/>
      <c r="J89" s="37"/>
      <c r="K89" s="37"/>
      <c r="L89" s="37"/>
      <c r="M89" s="38"/>
      <c r="N89" s="38"/>
      <c r="O89" s="38"/>
      <c r="P89" s="38"/>
      <c r="Q89" s="38"/>
      <c r="AA89" s="37"/>
      <c r="AB89" s="37"/>
      <c r="AC89" s="37"/>
      <c r="AD89" s="37"/>
      <c r="AE89" s="37"/>
      <c r="AF89" s="37"/>
      <c r="AG89" s="37"/>
      <c r="AH89" s="38"/>
      <c r="AI89" s="38"/>
      <c r="AJ89" s="38"/>
      <c r="AK89" s="38"/>
      <c r="AL89" s="38"/>
    </row>
    <row r="92" s="1" customFormat="1" customHeight="1" spans="1:42">
      <c r="A92" s="2" t="s">
        <v>46</v>
      </c>
      <c r="B92" s="2"/>
      <c r="C92" s="2"/>
      <c r="D92" s="2"/>
      <c r="E92" s="2"/>
      <c r="F92" s="3" t="s">
        <v>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2" t="s">
        <v>47</v>
      </c>
      <c r="W92" s="2"/>
      <c r="X92" s="2"/>
      <c r="Y92" s="2"/>
      <c r="Z92" s="2"/>
      <c r="AA92" s="3" t="s">
        <v>1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="1" customFormat="1" customHeight="1" spans="1:42">
      <c r="A93" s="2"/>
      <c r="B93" s="2"/>
      <c r="C93" s="2"/>
      <c r="D93" s="2"/>
      <c r="E93" s="2"/>
      <c r="F93" s="4" t="s">
        <v>3</v>
      </c>
      <c r="G93" s="5"/>
      <c r="H93" s="5"/>
      <c r="I93" s="5"/>
      <c r="J93" s="6"/>
      <c r="K93" s="7" t="s">
        <v>4</v>
      </c>
      <c r="L93" s="7"/>
      <c r="M93" s="7"/>
      <c r="N93" s="7"/>
      <c r="O93" s="8" t="s">
        <v>5</v>
      </c>
      <c r="P93" s="9" t="s">
        <v>6</v>
      </c>
      <c r="Q93" s="9"/>
      <c r="R93" s="9"/>
      <c r="S93" s="10" t="s">
        <v>7</v>
      </c>
      <c r="T93" s="8" t="s">
        <v>8</v>
      </c>
      <c r="U93" s="11" t="s">
        <v>9</v>
      </c>
      <c r="V93" s="2"/>
      <c r="W93" s="2"/>
      <c r="X93" s="2"/>
      <c r="Y93" s="2"/>
      <c r="Z93" s="2"/>
      <c r="AA93" s="4" t="s">
        <v>3</v>
      </c>
      <c r="AB93" s="5"/>
      <c r="AC93" s="5"/>
      <c r="AD93" s="5"/>
      <c r="AE93" s="6"/>
      <c r="AF93" s="7" t="s">
        <v>4</v>
      </c>
      <c r="AG93" s="7"/>
      <c r="AH93" s="7"/>
      <c r="AI93" s="7"/>
      <c r="AJ93" s="8" t="s">
        <v>5</v>
      </c>
      <c r="AK93" s="9" t="s">
        <v>6</v>
      </c>
      <c r="AL93" s="9"/>
      <c r="AM93" s="9"/>
      <c r="AN93" s="10" t="s">
        <v>7</v>
      </c>
      <c r="AO93" s="8" t="s">
        <v>8</v>
      </c>
      <c r="AP93" s="11" t="s">
        <v>9</v>
      </c>
    </row>
    <row r="94" s="1" customFormat="1" customHeight="1" spans="1:42">
      <c r="A94" s="1" t="s">
        <v>10</v>
      </c>
      <c r="B94" s="1" t="s">
        <v>11</v>
      </c>
      <c r="C94" s="1" t="s">
        <v>12</v>
      </c>
      <c r="D94" s="1" t="s">
        <v>13</v>
      </c>
      <c r="E94" s="1" t="s">
        <v>14</v>
      </c>
      <c r="F94" s="12" t="s">
        <v>15</v>
      </c>
      <c r="G94" s="12" t="s">
        <v>16</v>
      </c>
      <c r="H94" s="13" t="s">
        <v>17</v>
      </c>
      <c r="I94" s="14" t="s">
        <v>18</v>
      </c>
      <c r="J94" s="15" t="s">
        <v>3</v>
      </c>
      <c r="K94" s="12" t="s">
        <v>19</v>
      </c>
      <c r="L94" s="12" t="s">
        <v>15</v>
      </c>
      <c r="M94" s="12" t="s">
        <v>20</v>
      </c>
      <c r="N94" s="7" t="s">
        <v>21</v>
      </c>
      <c r="O94" s="16"/>
      <c r="P94" s="12" t="s">
        <v>22</v>
      </c>
      <c r="Q94" s="12" t="s">
        <v>23</v>
      </c>
      <c r="R94" s="9" t="s">
        <v>24</v>
      </c>
      <c r="S94" s="10" t="s">
        <v>25</v>
      </c>
      <c r="T94" s="16"/>
      <c r="U94" s="17"/>
      <c r="V94" s="1" t="s">
        <v>10</v>
      </c>
      <c r="W94" s="1" t="s">
        <v>11</v>
      </c>
      <c r="X94" s="1" t="s">
        <v>12</v>
      </c>
      <c r="Y94" s="1" t="s">
        <v>13</v>
      </c>
      <c r="Z94" s="1" t="s">
        <v>14</v>
      </c>
      <c r="AA94" s="12" t="s">
        <v>15</v>
      </c>
      <c r="AB94" s="12" t="s">
        <v>16</v>
      </c>
      <c r="AC94" s="13" t="s">
        <v>17</v>
      </c>
      <c r="AD94" s="14" t="s">
        <v>18</v>
      </c>
      <c r="AE94" s="15" t="s">
        <v>3</v>
      </c>
      <c r="AF94" s="12" t="s">
        <v>19</v>
      </c>
      <c r="AG94" s="12" t="s">
        <v>15</v>
      </c>
      <c r="AH94" s="12" t="s">
        <v>20</v>
      </c>
      <c r="AI94" s="7" t="s">
        <v>21</v>
      </c>
      <c r="AJ94" s="16"/>
      <c r="AK94" s="12" t="s">
        <v>22</v>
      </c>
      <c r="AL94" s="12" t="s">
        <v>23</v>
      </c>
      <c r="AM94" s="9" t="s">
        <v>24</v>
      </c>
      <c r="AN94" s="10" t="s">
        <v>25</v>
      </c>
      <c r="AO94" s="16"/>
      <c r="AP94" s="17"/>
    </row>
    <row r="95" s="1" customFormat="1" customHeight="1" spans="1:42">
      <c r="A95" s="18">
        <f>N113</f>
        <v>2848873.68884353</v>
      </c>
      <c r="B95" s="18">
        <f>K162</f>
        <v>281622.195265635</v>
      </c>
      <c r="C95" s="18">
        <f>N143</f>
        <v>817200.283684674</v>
      </c>
      <c r="D95" s="18">
        <f>M178</f>
        <v>118158.87073536</v>
      </c>
      <c r="E95" s="18">
        <v>18</v>
      </c>
      <c r="F95" s="12">
        <f t="shared" ref="F95:F112" si="38">1354+149</f>
        <v>1503</v>
      </c>
      <c r="G95" s="12">
        <v>1.728</v>
      </c>
      <c r="H95" s="13">
        <v>1.35</v>
      </c>
      <c r="I95" s="14">
        <v>1.24</v>
      </c>
      <c r="J95" s="15">
        <f t="shared" ref="J95:J112" si="39">F95*G95*H95*I95</f>
        <v>4347.686016</v>
      </c>
      <c r="K95" s="12">
        <v>1</v>
      </c>
      <c r="L95" s="12">
        <f t="shared" ref="L95:L112" si="40">1354+149</f>
        <v>1503</v>
      </c>
      <c r="M95" s="12">
        <v>0.83</v>
      </c>
      <c r="N95" s="19">
        <f t="shared" ref="N95:N112" si="41">1+6*L95/(L95+2000)+M95</f>
        <v>4.40436483014559</v>
      </c>
      <c r="O95" s="20">
        <v>5936</v>
      </c>
      <c r="P95" s="12">
        <v>0.99</v>
      </c>
      <c r="Q95" s="12">
        <v>3.41</v>
      </c>
      <c r="R95" s="9">
        <f t="shared" ref="R95:R112" si="42">1+P95*Q95</f>
        <v>4.3759</v>
      </c>
      <c r="S95" s="10">
        <v>1.225</v>
      </c>
      <c r="T95" s="21">
        <v>1.085</v>
      </c>
      <c r="U95" s="22">
        <f t="shared" ref="U95:U112" si="43">((J95*K95*N95)+O95)*R95*S95*T95</f>
        <v>145896.132138917</v>
      </c>
      <c r="V95" s="18">
        <f>AI113</f>
        <v>2858761.15512441</v>
      </c>
      <c r="W95" s="18">
        <f>AF162</f>
        <v>282292.20532716</v>
      </c>
      <c r="X95" s="18">
        <f>AI143</f>
        <v>831815.957646079</v>
      </c>
      <c r="Y95" s="18">
        <f>AH178</f>
        <v>122228.73202176</v>
      </c>
      <c r="Z95" s="18">
        <v>18</v>
      </c>
      <c r="AA95" s="12">
        <f t="shared" ref="AA95:AA112" si="44">1354+154</f>
        <v>1508</v>
      </c>
      <c r="AB95" s="12">
        <v>1.728</v>
      </c>
      <c r="AC95" s="13">
        <v>1.35</v>
      </c>
      <c r="AD95" s="14">
        <v>1.24</v>
      </c>
      <c r="AE95" s="15">
        <f t="shared" ref="AE95:AE112" si="45">AA95*AB95*AC95*AD95</f>
        <v>4362.149376</v>
      </c>
      <c r="AF95" s="12">
        <v>1</v>
      </c>
      <c r="AG95" s="12">
        <f t="shared" ref="AG95:AG112" si="46">1354+154</f>
        <v>1508</v>
      </c>
      <c r="AH95" s="12">
        <v>0.83</v>
      </c>
      <c r="AI95" s="19">
        <f t="shared" ref="AI95:AI112" si="47">1+6*AG95/(AG95+2000)+AH95</f>
        <v>4.40924743443558</v>
      </c>
      <c r="AJ95" s="20">
        <v>5936</v>
      </c>
      <c r="AK95" s="12">
        <v>0.99</v>
      </c>
      <c r="AL95" s="12">
        <v>3.41</v>
      </c>
      <c r="AM95" s="9">
        <f t="shared" ref="AM95:AM112" si="48">1+AK95*AL95</f>
        <v>4.3759</v>
      </c>
      <c r="AN95" s="10">
        <v>1.225</v>
      </c>
      <c r="AO95" s="21">
        <v>1.085</v>
      </c>
      <c r="AP95" s="22">
        <f t="shared" ref="AP95:AP112" si="49">((AE95*AF95*AI95)+AJ95)*AM95*AN95*AO95</f>
        <v>146390.505452961</v>
      </c>
    </row>
    <row r="96" s="1" customFormat="1" customHeight="1" spans="1:42">
      <c r="A96" s="23" t="s">
        <v>26</v>
      </c>
      <c r="B96" s="23"/>
      <c r="C96" s="23"/>
      <c r="D96" s="24" t="s">
        <v>27</v>
      </c>
      <c r="E96" s="24"/>
      <c r="F96" s="12">
        <f t="shared" si="38"/>
        <v>1503</v>
      </c>
      <c r="G96" s="12">
        <v>1.728</v>
      </c>
      <c r="H96" s="13">
        <v>1.35</v>
      </c>
      <c r="I96" s="14">
        <v>1.24</v>
      </c>
      <c r="J96" s="15">
        <f t="shared" si="39"/>
        <v>4347.686016</v>
      </c>
      <c r="K96" s="12">
        <v>1</v>
      </c>
      <c r="L96" s="12">
        <f t="shared" si="40"/>
        <v>1503</v>
      </c>
      <c r="M96" s="12">
        <v>0.83</v>
      </c>
      <c r="N96" s="19">
        <f t="shared" si="41"/>
        <v>4.40436483014559</v>
      </c>
      <c r="O96" s="20">
        <v>5936</v>
      </c>
      <c r="P96" s="12">
        <v>0.99</v>
      </c>
      <c r="Q96" s="12">
        <v>3.41</v>
      </c>
      <c r="R96" s="9">
        <f t="shared" si="42"/>
        <v>4.3759</v>
      </c>
      <c r="S96" s="10">
        <v>1.225</v>
      </c>
      <c r="T96" s="21">
        <v>1.085</v>
      </c>
      <c r="U96" s="22">
        <f t="shared" si="43"/>
        <v>145896.132138917</v>
      </c>
      <c r="V96" s="23" t="s">
        <v>26</v>
      </c>
      <c r="W96" s="23"/>
      <c r="X96" s="23"/>
      <c r="Y96" s="24" t="s">
        <v>27</v>
      </c>
      <c r="Z96" s="24"/>
      <c r="AA96" s="12">
        <f t="shared" si="44"/>
        <v>1508</v>
      </c>
      <c r="AB96" s="12">
        <v>1.728</v>
      </c>
      <c r="AC96" s="13">
        <v>1.35</v>
      </c>
      <c r="AD96" s="14">
        <v>1.24</v>
      </c>
      <c r="AE96" s="15">
        <f t="shared" si="45"/>
        <v>4362.149376</v>
      </c>
      <c r="AF96" s="12">
        <v>1</v>
      </c>
      <c r="AG96" s="12">
        <f t="shared" si="46"/>
        <v>1508</v>
      </c>
      <c r="AH96" s="12">
        <v>0.83</v>
      </c>
      <c r="AI96" s="19">
        <f t="shared" si="47"/>
        <v>4.40924743443558</v>
      </c>
      <c r="AJ96" s="20">
        <v>5936</v>
      </c>
      <c r="AK96" s="12">
        <v>0.99</v>
      </c>
      <c r="AL96" s="12">
        <v>3.41</v>
      </c>
      <c r="AM96" s="9">
        <f t="shared" si="48"/>
        <v>4.3759</v>
      </c>
      <c r="AN96" s="10">
        <v>1.225</v>
      </c>
      <c r="AO96" s="21">
        <v>1.085</v>
      </c>
      <c r="AP96" s="22">
        <f t="shared" si="49"/>
        <v>146390.505452961</v>
      </c>
    </row>
    <row r="97" s="1" customFormat="1" customHeight="1" spans="1:42">
      <c r="A97" s="23"/>
      <c r="B97" s="23"/>
      <c r="C97" s="23"/>
      <c r="D97" s="24"/>
      <c r="E97" s="24"/>
      <c r="F97" s="12">
        <f t="shared" si="38"/>
        <v>1503</v>
      </c>
      <c r="G97" s="12">
        <v>2.304</v>
      </c>
      <c r="H97" s="13">
        <v>1.35</v>
      </c>
      <c r="I97" s="14">
        <v>1.24</v>
      </c>
      <c r="J97" s="15">
        <f t="shared" si="39"/>
        <v>5796.914688</v>
      </c>
      <c r="K97" s="12">
        <v>1</v>
      </c>
      <c r="L97" s="12">
        <f t="shared" si="40"/>
        <v>1503</v>
      </c>
      <c r="M97" s="12">
        <v>0.83</v>
      </c>
      <c r="N97" s="19">
        <f t="shared" si="41"/>
        <v>4.40436483014559</v>
      </c>
      <c r="O97" s="20">
        <v>5936</v>
      </c>
      <c r="P97" s="12">
        <v>0.99</v>
      </c>
      <c r="Q97" s="12">
        <v>3.41</v>
      </c>
      <c r="R97" s="9">
        <f t="shared" si="42"/>
        <v>4.3759</v>
      </c>
      <c r="S97" s="10">
        <v>1.225</v>
      </c>
      <c r="T97" s="21">
        <v>1.085</v>
      </c>
      <c r="U97" s="22">
        <f t="shared" si="43"/>
        <v>183020.017196089</v>
      </c>
      <c r="V97" s="23"/>
      <c r="W97" s="23"/>
      <c r="X97" s="23"/>
      <c r="Y97" s="24"/>
      <c r="Z97" s="24"/>
      <c r="AA97" s="12">
        <f t="shared" si="44"/>
        <v>1508</v>
      </c>
      <c r="AB97" s="12">
        <v>2.304</v>
      </c>
      <c r="AC97" s="13">
        <v>1.35</v>
      </c>
      <c r="AD97" s="14">
        <v>1.24</v>
      </c>
      <c r="AE97" s="15">
        <f t="shared" si="45"/>
        <v>5816.199168</v>
      </c>
      <c r="AF97" s="12">
        <v>1</v>
      </c>
      <c r="AG97" s="12">
        <f t="shared" si="46"/>
        <v>1508</v>
      </c>
      <c r="AH97" s="12">
        <v>0.83</v>
      </c>
      <c r="AI97" s="19">
        <f t="shared" si="47"/>
        <v>4.40924743443558</v>
      </c>
      <c r="AJ97" s="20">
        <v>5936</v>
      </c>
      <c r="AK97" s="12">
        <v>0.99</v>
      </c>
      <c r="AL97" s="12">
        <v>3.41</v>
      </c>
      <c r="AM97" s="9">
        <f t="shared" si="48"/>
        <v>4.3759</v>
      </c>
      <c r="AN97" s="10">
        <v>1.225</v>
      </c>
      <c r="AO97" s="21">
        <v>1.085</v>
      </c>
      <c r="AP97" s="22">
        <f t="shared" si="49"/>
        <v>183679.181614814</v>
      </c>
    </row>
    <row r="98" s="1" customFormat="1" customHeight="1" spans="1:42">
      <c r="A98" s="25">
        <f>SUM(A95:D95)</f>
        <v>4065855.0385292</v>
      </c>
      <c r="B98" s="25"/>
      <c r="C98" s="25"/>
      <c r="D98" s="26">
        <f>A98/E95</f>
        <v>225880.835473845</v>
      </c>
      <c r="E98" s="26"/>
      <c r="F98" s="12">
        <f t="shared" si="38"/>
        <v>1503</v>
      </c>
      <c r="G98" s="12">
        <v>1.728</v>
      </c>
      <c r="H98" s="13">
        <v>1.35</v>
      </c>
      <c r="I98" s="14">
        <v>1.24</v>
      </c>
      <c r="J98" s="15">
        <f t="shared" si="39"/>
        <v>4347.686016</v>
      </c>
      <c r="K98" s="12">
        <v>1</v>
      </c>
      <c r="L98" s="12">
        <f t="shared" si="40"/>
        <v>1503</v>
      </c>
      <c r="M98" s="12">
        <v>0.83</v>
      </c>
      <c r="N98" s="19">
        <f t="shared" si="41"/>
        <v>4.40436483014559</v>
      </c>
      <c r="O98" s="20">
        <v>5936</v>
      </c>
      <c r="P98" s="12">
        <v>0.99</v>
      </c>
      <c r="Q98" s="12">
        <v>3.41</v>
      </c>
      <c r="R98" s="9">
        <f t="shared" si="42"/>
        <v>4.3759</v>
      </c>
      <c r="S98" s="10">
        <v>1.225</v>
      </c>
      <c r="T98" s="21">
        <v>1.085</v>
      </c>
      <c r="U98" s="22">
        <f t="shared" si="43"/>
        <v>145896.132138917</v>
      </c>
      <c r="V98" s="25">
        <f>SUM(V95:Y95)</f>
        <v>4095098.05011941</v>
      </c>
      <c r="W98" s="25"/>
      <c r="X98" s="25"/>
      <c r="Y98" s="26">
        <f>V98/Z95</f>
        <v>227505.447228856</v>
      </c>
      <c r="Z98" s="26"/>
      <c r="AA98" s="12">
        <f t="shared" si="44"/>
        <v>1508</v>
      </c>
      <c r="AB98" s="12">
        <v>1.728</v>
      </c>
      <c r="AC98" s="13">
        <v>1.35</v>
      </c>
      <c r="AD98" s="14">
        <v>1.24</v>
      </c>
      <c r="AE98" s="15">
        <f t="shared" si="45"/>
        <v>4362.149376</v>
      </c>
      <c r="AF98" s="12">
        <v>1</v>
      </c>
      <c r="AG98" s="12">
        <f t="shared" si="46"/>
        <v>1508</v>
      </c>
      <c r="AH98" s="12">
        <v>0.83</v>
      </c>
      <c r="AI98" s="19">
        <f t="shared" si="47"/>
        <v>4.40924743443558</v>
      </c>
      <c r="AJ98" s="20">
        <v>5936</v>
      </c>
      <c r="AK98" s="12">
        <v>0.99</v>
      </c>
      <c r="AL98" s="12">
        <v>3.41</v>
      </c>
      <c r="AM98" s="9">
        <f t="shared" si="48"/>
        <v>4.3759</v>
      </c>
      <c r="AN98" s="10">
        <v>1.225</v>
      </c>
      <c r="AO98" s="21">
        <v>1.085</v>
      </c>
      <c r="AP98" s="22">
        <f t="shared" si="49"/>
        <v>146390.505452961</v>
      </c>
    </row>
    <row r="99" s="1" customFormat="1" customHeight="1" spans="1:42">
      <c r="A99" s="25"/>
      <c r="B99" s="25"/>
      <c r="C99" s="25"/>
      <c r="D99" s="26"/>
      <c r="E99" s="26"/>
      <c r="F99" s="12">
        <f t="shared" si="38"/>
        <v>1503</v>
      </c>
      <c r="G99" s="12">
        <v>1.728</v>
      </c>
      <c r="H99" s="13">
        <v>1.35</v>
      </c>
      <c r="I99" s="14">
        <v>1.24</v>
      </c>
      <c r="J99" s="15">
        <f t="shared" si="39"/>
        <v>4347.686016</v>
      </c>
      <c r="K99" s="12">
        <v>1</v>
      </c>
      <c r="L99" s="12">
        <f t="shared" si="40"/>
        <v>1503</v>
      </c>
      <c r="M99" s="12">
        <v>0.83</v>
      </c>
      <c r="N99" s="19">
        <f t="shared" si="41"/>
        <v>4.40436483014559</v>
      </c>
      <c r="O99" s="20">
        <v>5936</v>
      </c>
      <c r="P99" s="12">
        <v>0.99</v>
      </c>
      <c r="Q99" s="12">
        <v>3.41</v>
      </c>
      <c r="R99" s="9">
        <f t="shared" si="42"/>
        <v>4.3759</v>
      </c>
      <c r="S99" s="10">
        <v>1.225</v>
      </c>
      <c r="T99" s="21">
        <v>1.085</v>
      </c>
      <c r="U99" s="22">
        <f t="shared" si="43"/>
        <v>145896.132138917</v>
      </c>
      <c r="V99" s="25"/>
      <c r="W99" s="25"/>
      <c r="X99" s="25"/>
      <c r="Y99" s="26"/>
      <c r="Z99" s="26"/>
      <c r="AA99" s="12">
        <f t="shared" si="44"/>
        <v>1508</v>
      </c>
      <c r="AB99" s="12">
        <v>1.728</v>
      </c>
      <c r="AC99" s="13">
        <v>1.35</v>
      </c>
      <c r="AD99" s="14">
        <v>1.24</v>
      </c>
      <c r="AE99" s="15">
        <f t="shared" si="45"/>
        <v>4362.149376</v>
      </c>
      <c r="AF99" s="12">
        <v>1</v>
      </c>
      <c r="AG99" s="12">
        <f t="shared" si="46"/>
        <v>1508</v>
      </c>
      <c r="AH99" s="12">
        <v>0.83</v>
      </c>
      <c r="AI99" s="19">
        <f t="shared" si="47"/>
        <v>4.40924743443558</v>
      </c>
      <c r="AJ99" s="20">
        <v>5936</v>
      </c>
      <c r="AK99" s="12">
        <v>0.99</v>
      </c>
      <c r="AL99" s="12">
        <v>3.41</v>
      </c>
      <c r="AM99" s="9">
        <f t="shared" si="48"/>
        <v>4.3759</v>
      </c>
      <c r="AN99" s="10">
        <v>1.225</v>
      </c>
      <c r="AO99" s="21">
        <v>1.085</v>
      </c>
      <c r="AP99" s="22">
        <f t="shared" si="49"/>
        <v>146390.505452961</v>
      </c>
    </row>
    <row r="100" s="1" customFormat="1" customHeight="1" spans="1:42">
      <c r="A100" s="27"/>
      <c r="B100" s="27"/>
      <c r="C100" s="27"/>
      <c r="D100" s="27"/>
      <c r="E100" s="27"/>
      <c r="F100" s="12">
        <f t="shared" si="38"/>
        <v>1503</v>
      </c>
      <c r="G100" s="12">
        <v>2.304</v>
      </c>
      <c r="H100" s="13">
        <v>1.35</v>
      </c>
      <c r="I100" s="14">
        <v>1.24</v>
      </c>
      <c r="J100" s="15">
        <f t="shared" si="39"/>
        <v>5796.914688</v>
      </c>
      <c r="K100" s="12">
        <v>1</v>
      </c>
      <c r="L100" s="12">
        <f t="shared" si="40"/>
        <v>1503</v>
      </c>
      <c r="M100" s="12">
        <v>0.83</v>
      </c>
      <c r="N100" s="19">
        <f t="shared" si="41"/>
        <v>4.40436483014559</v>
      </c>
      <c r="O100" s="20">
        <v>5936</v>
      </c>
      <c r="P100" s="12">
        <v>0.99</v>
      </c>
      <c r="Q100" s="12">
        <v>3.41</v>
      </c>
      <c r="R100" s="9">
        <f t="shared" si="42"/>
        <v>4.3759</v>
      </c>
      <c r="S100" s="10">
        <v>1.225</v>
      </c>
      <c r="T100" s="21">
        <v>1.085</v>
      </c>
      <c r="U100" s="22">
        <f t="shared" si="43"/>
        <v>183020.017196089</v>
      </c>
      <c r="V100" s="27"/>
      <c r="W100" s="27"/>
      <c r="X100" s="27"/>
      <c r="Y100" s="27"/>
      <c r="Z100" s="27"/>
      <c r="AA100" s="12">
        <f t="shared" si="44"/>
        <v>1508</v>
      </c>
      <c r="AB100" s="12">
        <v>2.304</v>
      </c>
      <c r="AC100" s="13">
        <v>1.35</v>
      </c>
      <c r="AD100" s="14">
        <v>1.24</v>
      </c>
      <c r="AE100" s="15">
        <f t="shared" si="45"/>
        <v>5816.199168</v>
      </c>
      <c r="AF100" s="12">
        <v>1</v>
      </c>
      <c r="AG100" s="12">
        <f t="shared" si="46"/>
        <v>1508</v>
      </c>
      <c r="AH100" s="12">
        <v>0.83</v>
      </c>
      <c r="AI100" s="19">
        <f t="shared" si="47"/>
        <v>4.40924743443558</v>
      </c>
      <c r="AJ100" s="20">
        <v>5936</v>
      </c>
      <c r="AK100" s="12">
        <v>0.99</v>
      </c>
      <c r="AL100" s="12">
        <v>3.41</v>
      </c>
      <c r="AM100" s="9">
        <f t="shared" si="48"/>
        <v>4.3759</v>
      </c>
      <c r="AN100" s="10">
        <v>1.225</v>
      </c>
      <c r="AO100" s="21">
        <v>1.085</v>
      </c>
      <c r="AP100" s="22">
        <f t="shared" si="49"/>
        <v>183679.181614814</v>
      </c>
    </row>
    <row r="101" s="1" customFormat="1" customHeight="1" spans="1:42">
      <c r="A101" s="27"/>
      <c r="B101" s="27"/>
      <c r="C101" s="27"/>
      <c r="D101" s="27"/>
      <c r="E101" s="27"/>
      <c r="F101" s="12">
        <f t="shared" si="38"/>
        <v>1503</v>
      </c>
      <c r="G101" s="12">
        <v>1.728</v>
      </c>
      <c r="H101" s="13">
        <v>1.35</v>
      </c>
      <c r="I101" s="14">
        <v>1.24</v>
      </c>
      <c r="J101" s="15">
        <f t="shared" si="39"/>
        <v>4347.686016</v>
      </c>
      <c r="K101" s="12">
        <v>1</v>
      </c>
      <c r="L101" s="12">
        <f t="shared" si="40"/>
        <v>1503</v>
      </c>
      <c r="M101" s="12">
        <v>0.83</v>
      </c>
      <c r="N101" s="19">
        <f t="shared" si="41"/>
        <v>4.40436483014559</v>
      </c>
      <c r="O101" s="20">
        <v>5936</v>
      </c>
      <c r="P101" s="12">
        <v>0.99</v>
      </c>
      <c r="Q101" s="12">
        <v>3.41</v>
      </c>
      <c r="R101" s="9">
        <f t="shared" si="42"/>
        <v>4.3759</v>
      </c>
      <c r="S101" s="10">
        <v>1.225</v>
      </c>
      <c r="T101" s="21">
        <v>1.085</v>
      </c>
      <c r="U101" s="22">
        <f t="shared" si="43"/>
        <v>145896.132138917</v>
      </c>
      <c r="V101" s="27"/>
      <c r="W101" s="27"/>
      <c r="X101" s="27"/>
      <c r="Y101" s="27"/>
      <c r="Z101" s="27"/>
      <c r="AA101" s="12">
        <f t="shared" si="44"/>
        <v>1508</v>
      </c>
      <c r="AB101" s="12">
        <v>1.728</v>
      </c>
      <c r="AC101" s="13">
        <v>1.35</v>
      </c>
      <c r="AD101" s="14">
        <v>1.24</v>
      </c>
      <c r="AE101" s="15">
        <f t="shared" si="45"/>
        <v>4362.149376</v>
      </c>
      <c r="AF101" s="12">
        <v>1</v>
      </c>
      <c r="AG101" s="12">
        <f t="shared" si="46"/>
        <v>1508</v>
      </c>
      <c r="AH101" s="12">
        <v>0.83</v>
      </c>
      <c r="AI101" s="19">
        <f t="shared" si="47"/>
        <v>4.40924743443558</v>
      </c>
      <c r="AJ101" s="20">
        <v>5936</v>
      </c>
      <c r="AK101" s="12">
        <v>0.99</v>
      </c>
      <c r="AL101" s="12">
        <v>3.41</v>
      </c>
      <c r="AM101" s="9">
        <f t="shared" si="48"/>
        <v>4.3759</v>
      </c>
      <c r="AN101" s="10">
        <v>1.225</v>
      </c>
      <c r="AO101" s="21">
        <v>1.085</v>
      </c>
      <c r="AP101" s="22">
        <f t="shared" si="49"/>
        <v>146390.505452961</v>
      </c>
    </row>
    <row r="102" s="1" customFormat="1" customHeight="1" spans="1:42">
      <c r="F102" s="12">
        <f t="shared" si="38"/>
        <v>1503</v>
      </c>
      <c r="G102" s="12">
        <v>1.728</v>
      </c>
      <c r="H102" s="13">
        <v>1.35</v>
      </c>
      <c r="I102" s="14">
        <v>1.24</v>
      </c>
      <c r="J102" s="15">
        <f t="shared" si="39"/>
        <v>4347.686016</v>
      </c>
      <c r="K102" s="12">
        <v>1</v>
      </c>
      <c r="L102" s="12">
        <f t="shared" si="40"/>
        <v>1503</v>
      </c>
      <c r="M102" s="12">
        <v>0.83</v>
      </c>
      <c r="N102" s="19">
        <f t="shared" si="41"/>
        <v>4.40436483014559</v>
      </c>
      <c r="O102" s="20">
        <v>5936</v>
      </c>
      <c r="P102" s="12">
        <v>0.99</v>
      </c>
      <c r="Q102" s="12">
        <v>3.41</v>
      </c>
      <c r="R102" s="9">
        <f t="shared" si="42"/>
        <v>4.3759</v>
      </c>
      <c r="S102" s="10">
        <v>1.225</v>
      </c>
      <c r="T102" s="21">
        <v>1.085</v>
      </c>
      <c r="U102" s="22">
        <f t="shared" si="43"/>
        <v>145896.132138917</v>
      </c>
      <c r="AA102" s="12">
        <f t="shared" si="44"/>
        <v>1508</v>
      </c>
      <c r="AB102" s="12">
        <v>1.728</v>
      </c>
      <c r="AC102" s="13">
        <v>1.35</v>
      </c>
      <c r="AD102" s="14">
        <v>1.24</v>
      </c>
      <c r="AE102" s="15">
        <f t="shared" si="45"/>
        <v>4362.149376</v>
      </c>
      <c r="AF102" s="12">
        <v>1</v>
      </c>
      <c r="AG102" s="12">
        <f t="shared" si="46"/>
        <v>1508</v>
      </c>
      <c r="AH102" s="12">
        <v>0.83</v>
      </c>
      <c r="AI102" s="19">
        <f t="shared" si="47"/>
        <v>4.40924743443558</v>
      </c>
      <c r="AJ102" s="20">
        <v>5936</v>
      </c>
      <c r="AK102" s="12">
        <v>0.99</v>
      </c>
      <c r="AL102" s="12">
        <v>3.41</v>
      </c>
      <c r="AM102" s="9">
        <f t="shared" si="48"/>
        <v>4.3759</v>
      </c>
      <c r="AN102" s="10">
        <v>1.225</v>
      </c>
      <c r="AO102" s="21">
        <v>1.085</v>
      </c>
      <c r="AP102" s="22">
        <f t="shared" si="49"/>
        <v>146390.505452961</v>
      </c>
    </row>
    <row r="103" s="1" customFormat="1" customHeight="1" spans="1:42">
      <c r="F103" s="12">
        <f t="shared" si="38"/>
        <v>1503</v>
      </c>
      <c r="G103" s="12">
        <v>2.304</v>
      </c>
      <c r="H103" s="13">
        <v>1.35</v>
      </c>
      <c r="I103" s="14">
        <v>1.24</v>
      </c>
      <c r="J103" s="15">
        <f t="shared" si="39"/>
        <v>5796.914688</v>
      </c>
      <c r="K103" s="12">
        <v>1</v>
      </c>
      <c r="L103" s="12">
        <f t="shared" si="40"/>
        <v>1503</v>
      </c>
      <c r="M103" s="12">
        <v>0.83</v>
      </c>
      <c r="N103" s="19">
        <f t="shared" si="41"/>
        <v>4.40436483014559</v>
      </c>
      <c r="O103" s="20">
        <v>5936</v>
      </c>
      <c r="P103" s="12">
        <v>0.99</v>
      </c>
      <c r="Q103" s="12">
        <v>3.41</v>
      </c>
      <c r="R103" s="9">
        <f t="shared" si="42"/>
        <v>4.3759</v>
      </c>
      <c r="S103" s="10">
        <v>1.225</v>
      </c>
      <c r="T103" s="21">
        <v>1.085</v>
      </c>
      <c r="U103" s="22">
        <f t="shared" si="43"/>
        <v>183020.017196089</v>
      </c>
      <c r="AA103" s="12">
        <f t="shared" si="44"/>
        <v>1508</v>
      </c>
      <c r="AB103" s="12">
        <v>2.304</v>
      </c>
      <c r="AC103" s="13">
        <v>1.35</v>
      </c>
      <c r="AD103" s="14">
        <v>1.24</v>
      </c>
      <c r="AE103" s="15">
        <f t="shared" si="45"/>
        <v>5816.199168</v>
      </c>
      <c r="AF103" s="12">
        <v>1</v>
      </c>
      <c r="AG103" s="12">
        <f t="shared" si="46"/>
        <v>1508</v>
      </c>
      <c r="AH103" s="12">
        <v>0.83</v>
      </c>
      <c r="AI103" s="19">
        <f t="shared" si="47"/>
        <v>4.40924743443558</v>
      </c>
      <c r="AJ103" s="20">
        <v>5936</v>
      </c>
      <c r="AK103" s="12">
        <v>0.99</v>
      </c>
      <c r="AL103" s="12">
        <v>3.41</v>
      </c>
      <c r="AM103" s="9">
        <f t="shared" si="48"/>
        <v>4.3759</v>
      </c>
      <c r="AN103" s="10">
        <v>1.225</v>
      </c>
      <c r="AO103" s="21">
        <v>1.085</v>
      </c>
      <c r="AP103" s="22">
        <f t="shared" si="49"/>
        <v>183679.181614814</v>
      </c>
    </row>
    <row r="104" s="1" customFormat="1" customHeight="1" spans="1:42">
      <c r="F104" s="12">
        <f t="shared" si="38"/>
        <v>1503</v>
      </c>
      <c r="G104" s="12">
        <v>1.728</v>
      </c>
      <c r="H104" s="13">
        <v>1.35</v>
      </c>
      <c r="I104" s="14">
        <v>1.24</v>
      </c>
      <c r="J104" s="15">
        <f t="shared" si="39"/>
        <v>4347.686016</v>
      </c>
      <c r="K104" s="12">
        <v>1</v>
      </c>
      <c r="L104" s="12">
        <f t="shared" si="40"/>
        <v>1503</v>
      </c>
      <c r="M104" s="12">
        <v>0.83</v>
      </c>
      <c r="N104" s="19">
        <f t="shared" si="41"/>
        <v>4.40436483014559</v>
      </c>
      <c r="O104" s="20">
        <v>5936</v>
      </c>
      <c r="P104" s="12">
        <v>0.99</v>
      </c>
      <c r="Q104" s="12">
        <v>3.41</v>
      </c>
      <c r="R104" s="9">
        <f t="shared" si="42"/>
        <v>4.3759</v>
      </c>
      <c r="S104" s="10">
        <v>1.225</v>
      </c>
      <c r="T104" s="21">
        <v>1.085</v>
      </c>
      <c r="U104" s="22">
        <f t="shared" si="43"/>
        <v>145896.132138917</v>
      </c>
      <c r="AA104" s="12">
        <f t="shared" si="44"/>
        <v>1508</v>
      </c>
      <c r="AB104" s="12">
        <v>1.728</v>
      </c>
      <c r="AC104" s="13">
        <v>1.35</v>
      </c>
      <c r="AD104" s="14">
        <v>1.24</v>
      </c>
      <c r="AE104" s="15">
        <f t="shared" si="45"/>
        <v>4362.149376</v>
      </c>
      <c r="AF104" s="12">
        <v>1</v>
      </c>
      <c r="AG104" s="12">
        <f t="shared" si="46"/>
        <v>1508</v>
      </c>
      <c r="AH104" s="12">
        <v>0.83</v>
      </c>
      <c r="AI104" s="19">
        <f t="shared" si="47"/>
        <v>4.40924743443558</v>
      </c>
      <c r="AJ104" s="20">
        <v>5936</v>
      </c>
      <c r="AK104" s="12">
        <v>0.99</v>
      </c>
      <c r="AL104" s="12">
        <v>3.41</v>
      </c>
      <c r="AM104" s="9">
        <f t="shared" si="48"/>
        <v>4.3759</v>
      </c>
      <c r="AN104" s="10">
        <v>1.225</v>
      </c>
      <c r="AO104" s="21">
        <v>1.085</v>
      </c>
      <c r="AP104" s="22">
        <f t="shared" si="49"/>
        <v>146390.505452961</v>
      </c>
    </row>
    <row r="105" s="1" customFormat="1" customHeight="1" spans="1:42">
      <c r="F105" s="12">
        <f t="shared" si="38"/>
        <v>1503</v>
      </c>
      <c r="G105" s="12">
        <v>1.728</v>
      </c>
      <c r="H105" s="13">
        <v>1.35</v>
      </c>
      <c r="I105" s="14">
        <v>1.24</v>
      </c>
      <c r="J105" s="15">
        <f t="shared" si="39"/>
        <v>4347.686016</v>
      </c>
      <c r="K105" s="12">
        <v>1</v>
      </c>
      <c r="L105" s="12">
        <f t="shared" si="40"/>
        <v>1503</v>
      </c>
      <c r="M105" s="12">
        <v>0.83</v>
      </c>
      <c r="N105" s="19">
        <f t="shared" si="41"/>
        <v>4.40436483014559</v>
      </c>
      <c r="O105" s="20">
        <v>5936</v>
      </c>
      <c r="P105" s="12">
        <v>0.99</v>
      </c>
      <c r="Q105" s="12">
        <v>3.41</v>
      </c>
      <c r="R105" s="9">
        <f t="shared" si="42"/>
        <v>4.3759</v>
      </c>
      <c r="S105" s="10">
        <v>1.225</v>
      </c>
      <c r="T105" s="21">
        <v>1.085</v>
      </c>
      <c r="U105" s="22">
        <f t="shared" si="43"/>
        <v>145896.132138917</v>
      </c>
      <c r="AA105" s="12">
        <f t="shared" si="44"/>
        <v>1508</v>
      </c>
      <c r="AB105" s="12">
        <v>1.728</v>
      </c>
      <c r="AC105" s="13">
        <v>1.35</v>
      </c>
      <c r="AD105" s="14">
        <v>1.24</v>
      </c>
      <c r="AE105" s="15">
        <f t="shared" si="45"/>
        <v>4362.149376</v>
      </c>
      <c r="AF105" s="12">
        <v>1</v>
      </c>
      <c r="AG105" s="12">
        <f t="shared" si="46"/>
        <v>1508</v>
      </c>
      <c r="AH105" s="12">
        <v>0.83</v>
      </c>
      <c r="AI105" s="19">
        <f t="shared" si="47"/>
        <v>4.40924743443558</v>
      </c>
      <c r="AJ105" s="20">
        <v>5936</v>
      </c>
      <c r="AK105" s="12">
        <v>0.99</v>
      </c>
      <c r="AL105" s="12">
        <v>3.41</v>
      </c>
      <c r="AM105" s="9">
        <f t="shared" si="48"/>
        <v>4.3759</v>
      </c>
      <c r="AN105" s="10">
        <v>1.225</v>
      </c>
      <c r="AO105" s="21">
        <v>1.085</v>
      </c>
      <c r="AP105" s="22">
        <f t="shared" si="49"/>
        <v>146390.505452961</v>
      </c>
    </row>
    <row r="106" s="1" customFormat="1" customHeight="1" spans="1:42">
      <c r="F106" s="12">
        <f t="shared" si="38"/>
        <v>1503</v>
      </c>
      <c r="G106" s="12">
        <v>2.304</v>
      </c>
      <c r="H106" s="13">
        <v>1.35</v>
      </c>
      <c r="I106" s="14">
        <v>1.24</v>
      </c>
      <c r="J106" s="15">
        <f t="shared" si="39"/>
        <v>5796.914688</v>
      </c>
      <c r="K106" s="12">
        <v>1</v>
      </c>
      <c r="L106" s="12">
        <f t="shared" si="40"/>
        <v>1503</v>
      </c>
      <c r="M106" s="12">
        <v>0.83</v>
      </c>
      <c r="N106" s="19">
        <f t="shared" si="41"/>
        <v>4.40436483014559</v>
      </c>
      <c r="O106" s="20">
        <v>5936</v>
      </c>
      <c r="P106" s="12">
        <v>0.99</v>
      </c>
      <c r="Q106" s="12">
        <v>3.41</v>
      </c>
      <c r="R106" s="9">
        <f t="shared" si="42"/>
        <v>4.3759</v>
      </c>
      <c r="S106" s="10">
        <v>1.225</v>
      </c>
      <c r="T106" s="21">
        <v>1.085</v>
      </c>
      <c r="U106" s="22">
        <f t="shared" si="43"/>
        <v>183020.017196089</v>
      </c>
      <c r="AA106" s="12">
        <f t="shared" si="44"/>
        <v>1508</v>
      </c>
      <c r="AB106" s="12">
        <v>2.304</v>
      </c>
      <c r="AC106" s="13">
        <v>1.35</v>
      </c>
      <c r="AD106" s="14">
        <v>1.24</v>
      </c>
      <c r="AE106" s="15">
        <f t="shared" si="45"/>
        <v>5816.199168</v>
      </c>
      <c r="AF106" s="12">
        <v>1</v>
      </c>
      <c r="AG106" s="12">
        <f t="shared" si="46"/>
        <v>1508</v>
      </c>
      <c r="AH106" s="12">
        <v>0.83</v>
      </c>
      <c r="AI106" s="19">
        <f t="shared" si="47"/>
        <v>4.40924743443558</v>
      </c>
      <c r="AJ106" s="20">
        <v>5936</v>
      </c>
      <c r="AK106" s="12">
        <v>0.99</v>
      </c>
      <c r="AL106" s="12">
        <v>3.41</v>
      </c>
      <c r="AM106" s="9">
        <f t="shared" si="48"/>
        <v>4.3759</v>
      </c>
      <c r="AN106" s="10">
        <v>1.225</v>
      </c>
      <c r="AO106" s="21">
        <v>1.085</v>
      </c>
      <c r="AP106" s="22">
        <f t="shared" si="49"/>
        <v>183679.181614814</v>
      </c>
    </row>
    <row r="107" s="1" customFormat="1" customHeight="1" spans="1:42">
      <c r="F107" s="12">
        <f t="shared" si="38"/>
        <v>1503</v>
      </c>
      <c r="G107" s="12">
        <v>1.728</v>
      </c>
      <c r="H107" s="13">
        <v>1.35</v>
      </c>
      <c r="I107" s="14">
        <v>1.24</v>
      </c>
      <c r="J107" s="15">
        <f t="shared" si="39"/>
        <v>4347.686016</v>
      </c>
      <c r="K107" s="12">
        <v>1</v>
      </c>
      <c r="L107" s="12">
        <f t="shared" si="40"/>
        <v>1503</v>
      </c>
      <c r="M107" s="12">
        <v>0.83</v>
      </c>
      <c r="N107" s="19">
        <f t="shared" si="41"/>
        <v>4.40436483014559</v>
      </c>
      <c r="O107" s="20">
        <v>5936</v>
      </c>
      <c r="P107" s="12">
        <v>0.99</v>
      </c>
      <c r="Q107" s="12">
        <v>3.41</v>
      </c>
      <c r="R107" s="9">
        <f t="shared" si="42"/>
        <v>4.3759</v>
      </c>
      <c r="S107" s="10">
        <v>1.225</v>
      </c>
      <c r="T107" s="21">
        <v>1.085</v>
      </c>
      <c r="U107" s="22">
        <f t="shared" si="43"/>
        <v>145896.132138917</v>
      </c>
      <c r="AA107" s="12">
        <f t="shared" si="44"/>
        <v>1508</v>
      </c>
      <c r="AB107" s="12">
        <v>1.728</v>
      </c>
      <c r="AC107" s="13">
        <v>1.35</v>
      </c>
      <c r="AD107" s="14">
        <v>1.24</v>
      </c>
      <c r="AE107" s="15">
        <f t="shared" si="45"/>
        <v>4362.149376</v>
      </c>
      <c r="AF107" s="12">
        <v>1</v>
      </c>
      <c r="AG107" s="12">
        <f t="shared" si="46"/>
        <v>1508</v>
      </c>
      <c r="AH107" s="12">
        <v>0.83</v>
      </c>
      <c r="AI107" s="19">
        <f t="shared" si="47"/>
        <v>4.40924743443558</v>
      </c>
      <c r="AJ107" s="20">
        <v>5936</v>
      </c>
      <c r="AK107" s="12">
        <v>0.99</v>
      </c>
      <c r="AL107" s="12">
        <v>3.41</v>
      </c>
      <c r="AM107" s="9">
        <f t="shared" si="48"/>
        <v>4.3759</v>
      </c>
      <c r="AN107" s="10">
        <v>1.225</v>
      </c>
      <c r="AO107" s="21">
        <v>1.085</v>
      </c>
      <c r="AP107" s="22">
        <f t="shared" si="49"/>
        <v>146390.505452961</v>
      </c>
    </row>
    <row r="108" s="1" customFormat="1" customHeight="1" spans="1:42">
      <c r="F108" s="12">
        <f t="shared" si="38"/>
        <v>1503</v>
      </c>
      <c r="G108" s="12">
        <v>1.728</v>
      </c>
      <c r="H108" s="13">
        <v>1.35</v>
      </c>
      <c r="I108" s="14">
        <v>1.24</v>
      </c>
      <c r="J108" s="15">
        <f t="shared" si="39"/>
        <v>4347.686016</v>
      </c>
      <c r="K108" s="12">
        <v>1</v>
      </c>
      <c r="L108" s="12">
        <f t="shared" si="40"/>
        <v>1503</v>
      </c>
      <c r="M108" s="12">
        <v>0.83</v>
      </c>
      <c r="N108" s="19">
        <f t="shared" si="41"/>
        <v>4.40436483014559</v>
      </c>
      <c r="O108" s="20">
        <v>5936</v>
      </c>
      <c r="P108" s="12">
        <v>0.99</v>
      </c>
      <c r="Q108" s="12">
        <v>3.41</v>
      </c>
      <c r="R108" s="9">
        <f t="shared" si="42"/>
        <v>4.3759</v>
      </c>
      <c r="S108" s="10">
        <v>1.225</v>
      </c>
      <c r="T108" s="21">
        <v>1.085</v>
      </c>
      <c r="U108" s="22">
        <f t="shared" si="43"/>
        <v>145896.132138917</v>
      </c>
      <c r="AA108" s="12">
        <f t="shared" si="44"/>
        <v>1508</v>
      </c>
      <c r="AB108" s="12">
        <v>1.728</v>
      </c>
      <c r="AC108" s="13">
        <v>1.35</v>
      </c>
      <c r="AD108" s="14">
        <v>1.24</v>
      </c>
      <c r="AE108" s="15">
        <f t="shared" si="45"/>
        <v>4362.149376</v>
      </c>
      <c r="AF108" s="12">
        <v>1</v>
      </c>
      <c r="AG108" s="12">
        <f t="shared" si="46"/>
        <v>1508</v>
      </c>
      <c r="AH108" s="12">
        <v>0.83</v>
      </c>
      <c r="AI108" s="19">
        <f t="shared" si="47"/>
        <v>4.40924743443558</v>
      </c>
      <c r="AJ108" s="20">
        <v>5936</v>
      </c>
      <c r="AK108" s="12">
        <v>0.99</v>
      </c>
      <c r="AL108" s="12">
        <v>3.41</v>
      </c>
      <c r="AM108" s="9">
        <f t="shared" si="48"/>
        <v>4.3759</v>
      </c>
      <c r="AN108" s="10">
        <v>1.225</v>
      </c>
      <c r="AO108" s="21">
        <v>1.085</v>
      </c>
      <c r="AP108" s="22">
        <f t="shared" si="49"/>
        <v>146390.505452961</v>
      </c>
    </row>
    <row r="109" s="1" customFormat="1" customHeight="1" spans="1:42">
      <c r="F109" s="12">
        <f t="shared" si="38"/>
        <v>1503</v>
      </c>
      <c r="G109" s="12">
        <v>2.304</v>
      </c>
      <c r="H109" s="13">
        <v>1.35</v>
      </c>
      <c r="I109" s="14">
        <v>1.24</v>
      </c>
      <c r="J109" s="15">
        <f t="shared" si="39"/>
        <v>5796.914688</v>
      </c>
      <c r="K109" s="12">
        <v>1</v>
      </c>
      <c r="L109" s="12">
        <f t="shared" si="40"/>
        <v>1503</v>
      </c>
      <c r="M109" s="12">
        <v>0.83</v>
      </c>
      <c r="N109" s="19">
        <f t="shared" si="41"/>
        <v>4.40436483014559</v>
      </c>
      <c r="O109" s="20">
        <v>5936</v>
      </c>
      <c r="P109" s="12">
        <v>0.99</v>
      </c>
      <c r="Q109" s="12">
        <v>3.41</v>
      </c>
      <c r="R109" s="9">
        <f t="shared" si="42"/>
        <v>4.3759</v>
      </c>
      <c r="S109" s="10">
        <v>1.225</v>
      </c>
      <c r="T109" s="21">
        <v>1.085</v>
      </c>
      <c r="U109" s="22">
        <f t="shared" si="43"/>
        <v>183020.017196089</v>
      </c>
      <c r="AA109" s="12">
        <f t="shared" si="44"/>
        <v>1508</v>
      </c>
      <c r="AB109" s="12">
        <v>2.304</v>
      </c>
      <c r="AC109" s="13">
        <v>1.35</v>
      </c>
      <c r="AD109" s="14">
        <v>1.24</v>
      </c>
      <c r="AE109" s="15">
        <f t="shared" si="45"/>
        <v>5816.199168</v>
      </c>
      <c r="AF109" s="12">
        <v>1</v>
      </c>
      <c r="AG109" s="12">
        <f t="shared" si="46"/>
        <v>1508</v>
      </c>
      <c r="AH109" s="12">
        <v>0.83</v>
      </c>
      <c r="AI109" s="19">
        <f t="shared" si="47"/>
        <v>4.40924743443558</v>
      </c>
      <c r="AJ109" s="20">
        <v>5936</v>
      </c>
      <c r="AK109" s="12">
        <v>0.99</v>
      </c>
      <c r="AL109" s="12">
        <v>3.41</v>
      </c>
      <c r="AM109" s="9">
        <f t="shared" si="48"/>
        <v>4.3759</v>
      </c>
      <c r="AN109" s="10">
        <v>1.225</v>
      </c>
      <c r="AO109" s="21">
        <v>1.085</v>
      </c>
      <c r="AP109" s="22">
        <f t="shared" si="49"/>
        <v>183679.181614814</v>
      </c>
    </row>
    <row r="110" s="1" customFormat="1" customHeight="1" spans="1:42">
      <c r="F110" s="12">
        <f t="shared" si="38"/>
        <v>1503</v>
      </c>
      <c r="G110" s="12">
        <v>1.728</v>
      </c>
      <c r="H110" s="13">
        <v>1.35</v>
      </c>
      <c r="I110" s="14">
        <v>1.24</v>
      </c>
      <c r="J110" s="15">
        <f t="shared" si="39"/>
        <v>4347.686016</v>
      </c>
      <c r="K110" s="12">
        <v>1</v>
      </c>
      <c r="L110" s="12">
        <f t="shared" si="40"/>
        <v>1503</v>
      </c>
      <c r="M110" s="12">
        <v>0.83</v>
      </c>
      <c r="N110" s="19">
        <f t="shared" si="41"/>
        <v>4.40436483014559</v>
      </c>
      <c r="O110" s="20">
        <v>5936</v>
      </c>
      <c r="P110" s="12">
        <v>0.99</v>
      </c>
      <c r="Q110" s="12">
        <v>3.41</v>
      </c>
      <c r="R110" s="9">
        <f t="shared" si="42"/>
        <v>4.3759</v>
      </c>
      <c r="S110" s="10">
        <v>1.225</v>
      </c>
      <c r="T110" s="21">
        <v>1.085</v>
      </c>
      <c r="U110" s="22">
        <f t="shared" si="43"/>
        <v>145896.132138917</v>
      </c>
      <c r="AA110" s="12">
        <f t="shared" si="44"/>
        <v>1508</v>
      </c>
      <c r="AB110" s="12">
        <v>1.728</v>
      </c>
      <c r="AC110" s="13">
        <v>1.35</v>
      </c>
      <c r="AD110" s="14">
        <v>1.24</v>
      </c>
      <c r="AE110" s="15">
        <f t="shared" si="45"/>
        <v>4362.149376</v>
      </c>
      <c r="AF110" s="12">
        <v>1</v>
      </c>
      <c r="AG110" s="12">
        <f t="shared" si="46"/>
        <v>1508</v>
      </c>
      <c r="AH110" s="12">
        <v>0.83</v>
      </c>
      <c r="AI110" s="19">
        <f t="shared" si="47"/>
        <v>4.40924743443558</v>
      </c>
      <c r="AJ110" s="20">
        <v>5936</v>
      </c>
      <c r="AK110" s="12">
        <v>0.99</v>
      </c>
      <c r="AL110" s="12">
        <v>3.41</v>
      </c>
      <c r="AM110" s="9">
        <f t="shared" si="48"/>
        <v>4.3759</v>
      </c>
      <c r="AN110" s="10">
        <v>1.225</v>
      </c>
      <c r="AO110" s="21">
        <v>1.085</v>
      </c>
      <c r="AP110" s="22">
        <f t="shared" si="49"/>
        <v>146390.505452961</v>
      </c>
    </row>
    <row r="111" s="1" customFormat="1" customHeight="1" spans="1:42">
      <c r="F111" s="12">
        <f t="shared" si="38"/>
        <v>1503</v>
      </c>
      <c r="G111" s="12">
        <v>1.728</v>
      </c>
      <c r="H111" s="13">
        <v>1.35</v>
      </c>
      <c r="I111" s="14">
        <v>1.24</v>
      </c>
      <c r="J111" s="15">
        <f t="shared" si="39"/>
        <v>4347.686016</v>
      </c>
      <c r="K111" s="12">
        <v>1</v>
      </c>
      <c r="L111" s="12">
        <f t="shared" si="40"/>
        <v>1503</v>
      </c>
      <c r="M111" s="12">
        <v>0.83</v>
      </c>
      <c r="N111" s="19">
        <f t="shared" si="41"/>
        <v>4.40436483014559</v>
      </c>
      <c r="O111" s="20">
        <v>5936</v>
      </c>
      <c r="P111" s="12">
        <v>0.99</v>
      </c>
      <c r="Q111" s="12">
        <v>3.41</v>
      </c>
      <c r="R111" s="9">
        <f t="shared" si="42"/>
        <v>4.3759</v>
      </c>
      <c r="S111" s="10">
        <v>1.225</v>
      </c>
      <c r="T111" s="21">
        <v>1.085</v>
      </c>
      <c r="U111" s="22">
        <f t="shared" si="43"/>
        <v>145896.132138917</v>
      </c>
      <c r="AA111" s="12">
        <f t="shared" si="44"/>
        <v>1508</v>
      </c>
      <c r="AB111" s="12">
        <v>1.728</v>
      </c>
      <c r="AC111" s="13">
        <v>1.35</v>
      </c>
      <c r="AD111" s="14">
        <v>1.24</v>
      </c>
      <c r="AE111" s="15">
        <f t="shared" si="45"/>
        <v>4362.149376</v>
      </c>
      <c r="AF111" s="12">
        <v>1</v>
      </c>
      <c r="AG111" s="12">
        <f t="shared" si="46"/>
        <v>1508</v>
      </c>
      <c r="AH111" s="12">
        <v>0.83</v>
      </c>
      <c r="AI111" s="19">
        <f t="shared" si="47"/>
        <v>4.40924743443558</v>
      </c>
      <c r="AJ111" s="20">
        <v>5936</v>
      </c>
      <c r="AK111" s="12">
        <v>0.99</v>
      </c>
      <c r="AL111" s="12">
        <v>3.41</v>
      </c>
      <c r="AM111" s="9">
        <f t="shared" si="48"/>
        <v>4.3759</v>
      </c>
      <c r="AN111" s="10">
        <v>1.225</v>
      </c>
      <c r="AO111" s="21">
        <v>1.085</v>
      </c>
      <c r="AP111" s="22">
        <f t="shared" si="49"/>
        <v>146390.505452961</v>
      </c>
    </row>
    <row r="112" s="1" customFormat="1" customHeight="1" spans="1:42">
      <c r="F112" s="12">
        <f t="shared" si="38"/>
        <v>1503</v>
      </c>
      <c r="G112" s="12">
        <v>2.304</v>
      </c>
      <c r="H112" s="13">
        <v>1.35</v>
      </c>
      <c r="I112" s="14">
        <v>1.24</v>
      </c>
      <c r="J112" s="15">
        <f t="shared" si="39"/>
        <v>5796.914688</v>
      </c>
      <c r="K112" s="12">
        <v>1</v>
      </c>
      <c r="L112" s="12">
        <f t="shared" si="40"/>
        <v>1503</v>
      </c>
      <c r="M112" s="12">
        <v>0.83</v>
      </c>
      <c r="N112" s="19">
        <f t="shared" si="41"/>
        <v>4.40436483014559</v>
      </c>
      <c r="O112" s="20">
        <v>5936</v>
      </c>
      <c r="P112" s="12">
        <v>0.99</v>
      </c>
      <c r="Q112" s="12">
        <v>3.41</v>
      </c>
      <c r="R112" s="9">
        <f t="shared" si="42"/>
        <v>4.3759</v>
      </c>
      <c r="S112" s="10">
        <v>1.225</v>
      </c>
      <c r="T112" s="21">
        <v>1.085</v>
      </c>
      <c r="U112" s="22">
        <f t="shared" si="43"/>
        <v>183020.017196089</v>
      </c>
      <c r="AA112" s="12">
        <f t="shared" si="44"/>
        <v>1508</v>
      </c>
      <c r="AB112" s="12">
        <v>2.304</v>
      </c>
      <c r="AC112" s="13">
        <v>1.35</v>
      </c>
      <c r="AD112" s="14">
        <v>1.24</v>
      </c>
      <c r="AE112" s="15">
        <f t="shared" si="45"/>
        <v>5816.199168</v>
      </c>
      <c r="AF112" s="12">
        <v>1</v>
      </c>
      <c r="AG112" s="12">
        <f t="shared" si="46"/>
        <v>1508</v>
      </c>
      <c r="AH112" s="12">
        <v>0.83</v>
      </c>
      <c r="AI112" s="19">
        <f t="shared" si="47"/>
        <v>4.40924743443558</v>
      </c>
      <c r="AJ112" s="20">
        <v>5936</v>
      </c>
      <c r="AK112" s="12">
        <v>0.99</v>
      </c>
      <c r="AL112" s="12">
        <v>3.41</v>
      </c>
      <c r="AM112" s="9">
        <f t="shared" si="48"/>
        <v>4.3759</v>
      </c>
      <c r="AN112" s="10">
        <v>1.225</v>
      </c>
      <c r="AO112" s="21">
        <v>1.085</v>
      </c>
      <c r="AP112" s="22">
        <f t="shared" si="49"/>
        <v>183679.181614814</v>
      </c>
    </row>
    <row r="113" s="1" customFormat="1" customHeight="1" spans="6:42">
      <c r="F113" s="28" t="s">
        <v>1</v>
      </c>
      <c r="G113" s="29"/>
      <c r="H113" s="29"/>
      <c r="I113" s="29"/>
      <c r="J113" s="29"/>
      <c r="K113" s="29"/>
      <c r="L113" s="29"/>
      <c r="M113" s="29"/>
      <c r="N113" s="30">
        <f>SUM(U95:U112)</f>
        <v>2848873.68884353</v>
      </c>
      <c r="O113" s="30"/>
      <c r="P113" s="30"/>
      <c r="Q113" s="30"/>
      <c r="R113" s="30"/>
      <c r="S113" s="30"/>
      <c r="T113" s="30"/>
      <c r="U113" s="30"/>
      <c r="AA113" s="28" t="s">
        <v>1</v>
      </c>
      <c r="AB113" s="29"/>
      <c r="AC113" s="29"/>
      <c r="AD113" s="29"/>
      <c r="AE113" s="29"/>
      <c r="AF113" s="29"/>
      <c r="AG113" s="29"/>
      <c r="AH113" s="29"/>
      <c r="AI113" s="30">
        <f>SUM(AP95:AP112)</f>
        <v>2858761.15512441</v>
      </c>
      <c r="AJ113" s="30"/>
      <c r="AK113" s="30"/>
      <c r="AL113" s="30"/>
      <c r="AM113" s="30"/>
      <c r="AN113" s="30"/>
      <c r="AO113" s="30"/>
      <c r="AP113" s="30"/>
    </row>
    <row r="114" s="1" customFormat="1" customHeight="1" spans="6:42">
      <c r="F114" s="29"/>
      <c r="G114" s="29"/>
      <c r="H114" s="29"/>
      <c r="I114" s="29"/>
      <c r="J114" s="29"/>
      <c r="K114" s="29"/>
      <c r="L114" s="29"/>
      <c r="M114" s="29"/>
      <c r="N114" s="30"/>
      <c r="O114" s="30"/>
      <c r="P114" s="30"/>
      <c r="Q114" s="30"/>
      <c r="R114" s="30"/>
      <c r="S114" s="30"/>
      <c r="T114" s="30"/>
      <c r="U114" s="30"/>
      <c r="AA114" s="29"/>
      <c r="AB114" s="29"/>
      <c r="AC114" s="29"/>
      <c r="AD114" s="29"/>
      <c r="AE114" s="29"/>
      <c r="AF114" s="29"/>
      <c r="AG114" s="29"/>
      <c r="AH114" s="29"/>
      <c r="AI114" s="30"/>
      <c r="AJ114" s="30"/>
      <c r="AK114" s="30"/>
      <c r="AL114" s="30"/>
      <c r="AM114" s="30"/>
      <c r="AN114" s="30"/>
      <c r="AO114" s="30"/>
      <c r="AP114" s="30"/>
    </row>
    <row r="115" s="1" customFormat="1" customHeight="1" spans="6:42">
      <c r="F115" s="3" t="s">
        <v>28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A115" s="3" t="s">
        <v>28</v>
      </c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="1" customFormat="1" customHeight="1" spans="6:42">
      <c r="F116" s="4" t="s">
        <v>3</v>
      </c>
      <c r="G116" s="5"/>
      <c r="H116" s="5"/>
      <c r="I116" s="5"/>
      <c r="J116" s="6"/>
      <c r="K116" s="7" t="s">
        <v>4</v>
      </c>
      <c r="L116" s="7"/>
      <c r="M116" s="7"/>
      <c r="N116" s="7"/>
      <c r="O116" s="8" t="s">
        <v>5</v>
      </c>
      <c r="P116" s="9" t="s">
        <v>6</v>
      </c>
      <c r="Q116" s="9"/>
      <c r="R116" s="9"/>
      <c r="S116" s="10" t="s">
        <v>7</v>
      </c>
      <c r="T116" s="8" t="s">
        <v>8</v>
      </c>
      <c r="U116" s="11" t="s">
        <v>9</v>
      </c>
      <c r="AA116" s="4" t="s">
        <v>3</v>
      </c>
      <c r="AB116" s="5"/>
      <c r="AC116" s="5"/>
      <c r="AD116" s="5"/>
      <c r="AE116" s="6"/>
      <c r="AF116" s="7" t="s">
        <v>4</v>
      </c>
      <c r="AG116" s="7"/>
      <c r="AH116" s="7"/>
      <c r="AI116" s="7"/>
      <c r="AJ116" s="8" t="s">
        <v>5</v>
      </c>
      <c r="AK116" s="9" t="s">
        <v>6</v>
      </c>
      <c r="AL116" s="9"/>
      <c r="AM116" s="9"/>
      <c r="AN116" s="10" t="s">
        <v>7</v>
      </c>
      <c r="AO116" s="8" t="s">
        <v>8</v>
      </c>
      <c r="AP116" s="11" t="s">
        <v>9</v>
      </c>
    </row>
    <row r="117" s="1" customFormat="1" customHeight="1" spans="6:42">
      <c r="F117" s="12" t="s">
        <v>29</v>
      </c>
      <c r="G117" s="12" t="s">
        <v>16</v>
      </c>
      <c r="H117" s="13" t="s">
        <v>17</v>
      </c>
      <c r="I117" s="14" t="s">
        <v>18</v>
      </c>
      <c r="J117" s="15" t="s">
        <v>3</v>
      </c>
      <c r="K117" s="12" t="s">
        <v>19</v>
      </c>
      <c r="L117" s="12" t="s">
        <v>15</v>
      </c>
      <c r="M117" s="12" t="s">
        <v>20</v>
      </c>
      <c r="N117" s="7" t="s">
        <v>21</v>
      </c>
      <c r="O117" s="16"/>
      <c r="P117" s="12" t="s">
        <v>22</v>
      </c>
      <c r="Q117" s="12" t="s">
        <v>23</v>
      </c>
      <c r="R117" s="9" t="s">
        <v>24</v>
      </c>
      <c r="S117" s="10" t="s">
        <v>25</v>
      </c>
      <c r="T117" s="16"/>
      <c r="U117" s="17"/>
      <c r="AA117" s="12" t="s">
        <v>29</v>
      </c>
      <c r="AB117" s="12" t="s">
        <v>16</v>
      </c>
      <c r="AC117" s="13" t="s">
        <v>17</v>
      </c>
      <c r="AD117" s="14" t="s">
        <v>18</v>
      </c>
      <c r="AE117" s="15" t="s">
        <v>3</v>
      </c>
      <c r="AF117" s="12" t="s">
        <v>19</v>
      </c>
      <c r="AG117" s="12" t="s">
        <v>15</v>
      </c>
      <c r="AH117" s="12" t="s">
        <v>20</v>
      </c>
      <c r="AI117" s="7" t="s">
        <v>21</v>
      </c>
      <c r="AJ117" s="16"/>
      <c r="AK117" s="12" t="s">
        <v>22</v>
      </c>
      <c r="AL117" s="12" t="s">
        <v>23</v>
      </c>
      <c r="AM117" s="9" t="s">
        <v>24</v>
      </c>
      <c r="AN117" s="10" t="s">
        <v>25</v>
      </c>
      <c r="AO117" s="16"/>
      <c r="AP117" s="17"/>
    </row>
    <row r="118" s="1" customFormat="1" customHeight="1" spans="6:42">
      <c r="F118" s="12">
        <f t="shared" ref="F118:F142" si="50">36800+5878</f>
        <v>42678</v>
      </c>
      <c r="G118" s="12">
        <v>0.0253</v>
      </c>
      <c r="H118" s="13">
        <v>1.35</v>
      </c>
      <c r="I118" s="14">
        <v>1</v>
      </c>
      <c r="J118" s="15">
        <f t="shared" ref="J118:J142" si="51">F118*G118*H118*I118</f>
        <v>1457.66709</v>
      </c>
      <c r="K118" s="12">
        <v>1</v>
      </c>
      <c r="L118" s="12">
        <v>280</v>
      </c>
      <c r="M118" s="12">
        <v>1.43</v>
      </c>
      <c r="N118" s="19">
        <f t="shared" ref="N118:N142" si="52">1+6*L118/(L118+2000)+M118</f>
        <v>3.16684210526316</v>
      </c>
      <c r="O118" s="20">
        <v>5936</v>
      </c>
      <c r="P118" s="12">
        <v>0.92</v>
      </c>
      <c r="Q118" s="12">
        <v>1.92</v>
      </c>
      <c r="R118" s="9">
        <f t="shared" ref="R118:R142" si="53">1+P118*Q118</f>
        <v>2.7664</v>
      </c>
      <c r="S118" s="10">
        <v>1.225</v>
      </c>
      <c r="T118" s="21">
        <v>1.085</v>
      </c>
      <c r="U118" s="22">
        <f t="shared" ref="U118:U142" si="54">((J118*K118*N118)+O118)*R118*S118*T118</f>
        <v>38799.2990054989</v>
      </c>
      <c r="AA118" s="12">
        <f t="shared" ref="AA118:AA142" si="55">38270+5878</f>
        <v>44148</v>
      </c>
      <c r="AB118" s="12">
        <v>0.0253</v>
      </c>
      <c r="AC118" s="13">
        <v>1.35</v>
      </c>
      <c r="AD118" s="14">
        <v>1</v>
      </c>
      <c r="AE118" s="15">
        <f t="shared" ref="AE118:AE142" si="56">AA118*AB118*AC118*AD118</f>
        <v>1507.87494</v>
      </c>
      <c r="AF118" s="12">
        <v>1</v>
      </c>
      <c r="AG118" s="12">
        <v>280</v>
      </c>
      <c r="AH118" s="12">
        <v>1.43</v>
      </c>
      <c r="AI118" s="19">
        <f t="shared" ref="AI118:AI142" si="57">1+6*AG118/(AG118+2000)+AH118</f>
        <v>3.16684210526316</v>
      </c>
      <c r="AJ118" s="20">
        <v>5936</v>
      </c>
      <c r="AK118" s="12">
        <v>0.92</v>
      </c>
      <c r="AL118" s="12">
        <v>1.92</v>
      </c>
      <c r="AM118" s="9">
        <f t="shared" ref="AM118:AM142" si="58">1+AK118*AL118</f>
        <v>2.7664</v>
      </c>
      <c r="AN118" s="10">
        <v>1.225</v>
      </c>
      <c r="AO118" s="21">
        <v>1.085</v>
      </c>
      <c r="AP118" s="22">
        <f t="shared" ref="AP118:AP142" si="59">((AE118*AF118*AI118)+AJ118)*AM118*AN118*AO118</f>
        <v>39383.9259639552</v>
      </c>
    </row>
    <row r="119" s="1" customFormat="1" customHeight="1" spans="6:42">
      <c r="F119" s="12">
        <f t="shared" si="50"/>
        <v>42678</v>
      </c>
      <c r="G119" s="12">
        <v>0.0253</v>
      </c>
      <c r="H119" s="13">
        <v>1.35</v>
      </c>
      <c r="I119" s="14">
        <v>1</v>
      </c>
      <c r="J119" s="15">
        <f t="shared" si="51"/>
        <v>1457.66709</v>
      </c>
      <c r="K119" s="12">
        <v>1</v>
      </c>
      <c r="L119" s="12">
        <v>280</v>
      </c>
      <c r="M119" s="12">
        <v>1.43</v>
      </c>
      <c r="N119" s="19">
        <f t="shared" si="52"/>
        <v>3.16684210526316</v>
      </c>
      <c r="O119" s="20">
        <v>5936</v>
      </c>
      <c r="P119" s="12">
        <v>0.92</v>
      </c>
      <c r="Q119" s="12">
        <v>1.92</v>
      </c>
      <c r="R119" s="9">
        <f t="shared" si="53"/>
        <v>2.7664</v>
      </c>
      <c r="S119" s="10">
        <v>1.225</v>
      </c>
      <c r="T119" s="21">
        <v>1.085</v>
      </c>
      <c r="U119" s="22">
        <f t="shared" si="54"/>
        <v>38799.2990054989</v>
      </c>
      <c r="AA119" s="12">
        <f t="shared" si="55"/>
        <v>44148</v>
      </c>
      <c r="AB119" s="12">
        <v>0.0253</v>
      </c>
      <c r="AC119" s="13">
        <v>1.35</v>
      </c>
      <c r="AD119" s="14">
        <v>1</v>
      </c>
      <c r="AE119" s="15">
        <f t="shared" si="56"/>
        <v>1507.87494</v>
      </c>
      <c r="AF119" s="12">
        <v>1</v>
      </c>
      <c r="AG119" s="12">
        <v>280</v>
      </c>
      <c r="AH119" s="12">
        <v>1.43</v>
      </c>
      <c r="AI119" s="19">
        <f t="shared" si="57"/>
        <v>3.16684210526316</v>
      </c>
      <c r="AJ119" s="20">
        <v>5936</v>
      </c>
      <c r="AK119" s="12">
        <v>0.92</v>
      </c>
      <c r="AL119" s="12">
        <v>1.92</v>
      </c>
      <c r="AM119" s="9">
        <f t="shared" si="58"/>
        <v>2.7664</v>
      </c>
      <c r="AN119" s="10">
        <v>1.225</v>
      </c>
      <c r="AO119" s="21">
        <v>1.085</v>
      </c>
      <c r="AP119" s="22">
        <f t="shared" si="59"/>
        <v>39383.9259639552</v>
      </c>
    </row>
    <row r="120" s="1" customFormat="1" customHeight="1" spans="6:42">
      <c r="F120" s="12">
        <f t="shared" si="50"/>
        <v>42678</v>
      </c>
      <c r="G120" s="12">
        <v>0.0253</v>
      </c>
      <c r="H120" s="13">
        <v>1.35</v>
      </c>
      <c r="I120" s="14">
        <v>1</v>
      </c>
      <c r="J120" s="15">
        <f t="shared" si="51"/>
        <v>1457.66709</v>
      </c>
      <c r="K120" s="12">
        <v>1</v>
      </c>
      <c r="L120" s="12">
        <v>280</v>
      </c>
      <c r="M120" s="12">
        <v>1.43</v>
      </c>
      <c r="N120" s="19">
        <f t="shared" si="52"/>
        <v>3.16684210526316</v>
      </c>
      <c r="O120" s="20">
        <v>5936</v>
      </c>
      <c r="P120" s="12">
        <v>0.92</v>
      </c>
      <c r="Q120" s="12">
        <v>1.92</v>
      </c>
      <c r="R120" s="9">
        <f t="shared" si="53"/>
        <v>2.7664</v>
      </c>
      <c r="S120" s="10">
        <v>1.225</v>
      </c>
      <c r="T120" s="21">
        <v>1.085</v>
      </c>
      <c r="U120" s="22">
        <f t="shared" si="54"/>
        <v>38799.2990054989</v>
      </c>
      <c r="AA120" s="12">
        <f t="shared" si="55"/>
        <v>44148</v>
      </c>
      <c r="AB120" s="12">
        <v>0.0253</v>
      </c>
      <c r="AC120" s="13">
        <v>1.35</v>
      </c>
      <c r="AD120" s="14">
        <v>1</v>
      </c>
      <c r="AE120" s="15">
        <f t="shared" si="56"/>
        <v>1507.87494</v>
      </c>
      <c r="AF120" s="12">
        <v>1</v>
      </c>
      <c r="AG120" s="12">
        <v>280</v>
      </c>
      <c r="AH120" s="12">
        <v>1.43</v>
      </c>
      <c r="AI120" s="19">
        <f t="shared" si="57"/>
        <v>3.16684210526316</v>
      </c>
      <c r="AJ120" s="20">
        <v>5936</v>
      </c>
      <c r="AK120" s="12">
        <v>0.92</v>
      </c>
      <c r="AL120" s="12">
        <v>1.92</v>
      </c>
      <c r="AM120" s="9">
        <f t="shared" si="58"/>
        <v>2.7664</v>
      </c>
      <c r="AN120" s="10">
        <v>1.225</v>
      </c>
      <c r="AO120" s="21">
        <v>1.085</v>
      </c>
      <c r="AP120" s="22">
        <f t="shared" si="59"/>
        <v>39383.9259639552</v>
      </c>
    </row>
    <row r="121" s="1" customFormat="1" customHeight="1" spans="6:42">
      <c r="F121" s="12">
        <f t="shared" si="50"/>
        <v>42678</v>
      </c>
      <c r="G121" s="12">
        <v>0.0253</v>
      </c>
      <c r="H121" s="13">
        <v>1.35</v>
      </c>
      <c r="I121" s="14">
        <v>1</v>
      </c>
      <c r="J121" s="15">
        <f t="shared" si="51"/>
        <v>1457.66709</v>
      </c>
      <c r="K121" s="12">
        <v>1</v>
      </c>
      <c r="L121" s="12">
        <v>280</v>
      </c>
      <c r="M121" s="12">
        <v>1.43</v>
      </c>
      <c r="N121" s="19">
        <f t="shared" si="52"/>
        <v>3.16684210526316</v>
      </c>
      <c r="O121" s="20">
        <v>5936</v>
      </c>
      <c r="P121" s="12">
        <v>0.92</v>
      </c>
      <c r="Q121" s="12">
        <v>1.92</v>
      </c>
      <c r="R121" s="9">
        <f t="shared" si="53"/>
        <v>2.7664</v>
      </c>
      <c r="S121" s="10">
        <v>1.225</v>
      </c>
      <c r="T121" s="21">
        <v>1.085</v>
      </c>
      <c r="U121" s="22">
        <f t="shared" si="54"/>
        <v>38799.2990054989</v>
      </c>
      <c r="AA121" s="12">
        <f t="shared" si="55"/>
        <v>44148</v>
      </c>
      <c r="AB121" s="12">
        <v>0.0253</v>
      </c>
      <c r="AC121" s="13">
        <v>1.35</v>
      </c>
      <c r="AD121" s="14">
        <v>1</v>
      </c>
      <c r="AE121" s="15">
        <f t="shared" si="56"/>
        <v>1507.87494</v>
      </c>
      <c r="AF121" s="12">
        <v>1</v>
      </c>
      <c r="AG121" s="12">
        <v>280</v>
      </c>
      <c r="AH121" s="12">
        <v>1.43</v>
      </c>
      <c r="AI121" s="19">
        <f t="shared" si="57"/>
        <v>3.16684210526316</v>
      </c>
      <c r="AJ121" s="20">
        <v>5936</v>
      </c>
      <c r="AK121" s="12">
        <v>0.92</v>
      </c>
      <c r="AL121" s="12">
        <v>1.92</v>
      </c>
      <c r="AM121" s="9">
        <f t="shared" si="58"/>
        <v>2.7664</v>
      </c>
      <c r="AN121" s="10">
        <v>1.225</v>
      </c>
      <c r="AO121" s="21">
        <v>1.085</v>
      </c>
      <c r="AP121" s="22">
        <f t="shared" si="59"/>
        <v>39383.9259639552</v>
      </c>
    </row>
    <row r="122" s="1" customFormat="1" customHeight="1" spans="6:42">
      <c r="F122" s="12">
        <f t="shared" si="50"/>
        <v>42678</v>
      </c>
      <c r="G122" s="12">
        <v>0.0253</v>
      </c>
      <c r="H122" s="13">
        <v>1.35</v>
      </c>
      <c r="I122" s="14">
        <v>1</v>
      </c>
      <c r="J122" s="15">
        <f t="shared" si="51"/>
        <v>1457.66709</v>
      </c>
      <c r="K122" s="12">
        <v>1</v>
      </c>
      <c r="L122" s="12">
        <v>280</v>
      </c>
      <c r="M122" s="12">
        <v>1.43</v>
      </c>
      <c r="N122" s="19">
        <f t="shared" si="52"/>
        <v>3.16684210526316</v>
      </c>
      <c r="O122" s="20">
        <v>5936</v>
      </c>
      <c r="P122" s="12">
        <v>0.92</v>
      </c>
      <c r="Q122" s="12">
        <v>1.92</v>
      </c>
      <c r="R122" s="9">
        <f t="shared" si="53"/>
        <v>2.7664</v>
      </c>
      <c r="S122" s="10">
        <v>1.225</v>
      </c>
      <c r="T122" s="21">
        <v>1.085</v>
      </c>
      <c r="U122" s="22">
        <f t="shared" si="54"/>
        <v>38799.2990054989</v>
      </c>
      <c r="AA122" s="12">
        <f t="shared" si="55"/>
        <v>44148</v>
      </c>
      <c r="AB122" s="12">
        <v>0.0253</v>
      </c>
      <c r="AC122" s="13">
        <v>1.35</v>
      </c>
      <c r="AD122" s="14">
        <v>1</v>
      </c>
      <c r="AE122" s="15">
        <f t="shared" si="56"/>
        <v>1507.87494</v>
      </c>
      <c r="AF122" s="12">
        <v>1</v>
      </c>
      <c r="AG122" s="12">
        <v>280</v>
      </c>
      <c r="AH122" s="12">
        <v>1.43</v>
      </c>
      <c r="AI122" s="19">
        <f t="shared" si="57"/>
        <v>3.16684210526316</v>
      </c>
      <c r="AJ122" s="20">
        <v>5936</v>
      </c>
      <c r="AK122" s="12">
        <v>0.92</v>
      </c>
      <c r="AL122" s="12">
        <v>1.92</v>
      </c>
      <c r="AM122" s="9">
        <f t="shared" si="58"/>
        <v>2.7664</v>
      </c>
      <c r="AN122" s="10">
        <v>1.225</v>
      </c>
      <c r="AO122" s="21">
        <v>1.085</v>
      </c>
      <c r="AP122" s="22">
        <f t="shared" si="59"/>
        <v>39383.9259639552</v>
      </c>
    </row>
    <row r="123" s="1" customFormat="1" customHeight="1" spans="6:42">
      <c r="F123" s="12">
        <f t="shared" si="50"/>
        <v>42678</v>
      </c>
      <c r="G123" s="12">
        <v>0.0253</v>
      </c>
      <c r="H123" s="13">
        <v>1.35</v>
      </c>
      <c r="I123" s="14">
        <v>1</v>
      </c>
      <c r="J123" s="15">
        <f t="shared" si="51"/>
        <v>1457.66709</v>
      </c>
      <c r="K123" s="12">
        <v>1</v>
      </c>
      <c r="L123" s="12">
        <v>280</v>
      </c>
      <c r="M123" s="12">
        <v>1.43</v>
      </c>
      <c r="N123" s="19">
        <f t="shared" si="52"/>
        <v>3.16684210526316</v>
      </c>
      <c r="O123" s="20">
        <v>5936</v>
      </c>
      <c r="P123" s="12">
        <v>0.92</v>
      </c>
      <c r="Q123" s="12">
        <v>1.92</v>
      </c>
      <c r="R123" s="9">
        <f t="shared" si="53"/>
        <v>2.7664</v>
      </c>
      <c r="S123" s="10">
        <v>1.225</v>
      </c>
      <c r="T123" s="21">
        <v>1.085</v>
      </c>
      <c r="U123" s="22">
        <f t="shared" si="54"/>
        <v>38799.2990054989</v>
      </c>
      <c r="AA123" s="12">
        <f t="shared" si="55"/>
        <v>44148</v>
      </c>
      <c r="AB123" s="12">
        <v>0.0253</v>
      </c>
      <c r="AC123" s="13">
        <v>1.35</v>
      </c>
      <c r="AD123" s="14">
        <v>1</v>
      </c>
      <c r="AE123" s="15">
        <f t="shared" si="56"/>
        <v>1507.87494</v>
      </c>
      <c r="AF123" s="12">
        <v>1</v>
      </c>
      <c r="AG123" s="12">
        <v>280</v>
      </c>
      <c r="AH123" s="12">
        <v>1.43</v>
      </c>
      <c r="AI123" s="19">
        <f t="shared" si="57"/>
        <v>3.16684210526316</v>
      </c>
      <c r="AJ123" s="20">
        <v>5936</v>
      </c>
      <c r="AK123" s="12">
        <v>0.92</v>
      </c>
      <c r="AL123" s="12">
        <v>1.92</v>
      </c>
      <c r="AM123" s="9">
        <f t="shared" si="58"/>
        <v>2.7664</v>
      </c>
      <c r="AN123" s="10">
        <v>1.225</v>
      </c>
      <c r="AO123" s="21">
        <v>1.085</v>
      </c>
      <c r="AP123" s="22">
        <f t="shared" si="59"/>
        <v>39383.9259639552</v>
      </c>
    </row>
    <row r="124" s="1" customFormat="1" customHeight="1" spans="6:42">
      <c r="F124" s="12">
        <f t="shared" si="50"/>
        <v>42678</v>
      </c>
      <c r="G124" s="12">
        <v>0.0253</v>
      </c>
      <c r="H124" s="13">
        <v>1.35</v>
      </c>
      <c r="I124" s="14">
        <v>1</v>
      </c>
      <c r="J124" s="15">
        <f t="shared" si="51"/>
        <v>1457.66709</v>
      </c>
      <c r="K124" s="12">
        <v>1</v>
      </c>
      <c r="L124" s="12">
        <v>280</v>
      </c>
      <c r="M124" s="12">
        <v>1.43</v>
      </c>
      <c r="N124" s="19">
        <f t="shared" si="52"/>
        <v>3.16684210526316</v>
      </c>
      <c r="O124" s="20">
        <v>5936</v>
      </c>
      <c r="P124" s="12">
        <v>0.92</v>
      </c>
      <c r="Q124" s="12">
        <v>1.92</v>
      </c>
      <c r="R124" s="9">
        <f t="shared" si="53"/>
        <v>2.7664</v>
      </c>
      <c r="S124" s="10">
        <v>1.225</v>
      </c>
      <c r="T124" s="21">
        <v>1.085</v>
      </c>
      <c r="U124" s="22">
        <f t="shared" si="54"/>
        <v>38799.2990054989</v>
      </c>
      <c r="AA124" s="12">
        <f t="shared" si="55"/>
        <v>44148</v>
      </c>
      <c r="AB124" s="12">
        <v>0.0253</v>
      </c>
      <c r="AC124" s="13">
        <v>1.35</v>
      </c>
      <c r="AD124" s="14">
        <v>1</v>
      </c>
      <c r="AE124" s="15">
        <f t="shared" si="56"/>
        <v>1507.87494</v>
      </c>
      <c r="AF124" s="12">
        <v>1</v>
      </c>
      <c r="AG124" s="12">
        <v>280</v>
      </c>
      <c r="AH124" s="12">
        <v>1.43</v>
      </c>
      <c r="AI124" s="19">
        <f t="shared" si="57"/>
        <v>3.16684210526316</v>
      </c>
      <c r="AJ124" s="20">
        <v>5936</v>
      </c>
      <c r="AK124" s="12">
        <v>0.92</v>
      </c>
      <c r="AL124" s="12">
        <v>1.92</v>
      </c>
      <c r="AM124" s="9">
        <f t="shared" si="58"/>
        <v>2.7664</v>
      </c>
      <c r="AN124" s="10">
        <v>1.225</v>
      </c>
      <c r="AO124" s="21">
        <v>1.085</v>
      </c>
      <c r="AP124" s="22">
        <f t="shared" si="59"/>
        <v>39383.9259639552</v>
      </c>
    </row>
    <row r="125" s="1" customFormat="1" customHeight="1" spans="6:42">
      <c r="F125" s="12">
        <f t="shared" si="50"/>
        <v>42678</v>
      </c>
      <c r="G125" s="12">
        <v>0.0253</v>
      </c>
      <c r="H125" s="13">
        <v>1.35</v>
      </c>
      <c r="I125" s="14">
        <v>1</v>
      </c>
      <c r="J125" s="15">
        <f t="shared" si="51"/>
        <v>1457.66709</v>
      </c>
      <c r="K125" s="12">
        <v>1</v>
      </c>
      <c r="L125" s="12">
        <v>280</v>
      </c>
      <c r="M125" s="12">
        <v>1.43</v>
      </c>
      <c r="N125" s="19">
        <f t="shared" si="52"/>
        <v>3.16684210526316</v>
      </c>
      <c r="O125" s="20">
        <v>5936</v>
      </c>
      <c r="P125" s="12">
        <v>0.92</v>
      </c>
      <c r="Q125" s="12">
        <v>1.92</v>
      </c>
      <c r="R125" s="9">
        <f t="shared" si="53"/>
        <v>2.7664</v>
      </c>
      <c r="S125" s="10">
        <v>1.225</v>
      </c>
      <c r="T125" s="21">
        <v>1.085</v>
      </c>
      <c r="U125" s="22">
        <f t="shared" si="54"/>
        <v>38799.2990054989</v>
      </c>
      <c r="AA125" s="12">
        <f t="shared" si="55"/>
        <v>44148</v>
      </c>
      <c r="AB125" s="12">
        <v>0.0253</v>
      </c>
      <c r="AC125" s="13">
        <v>1.35</v>
      </c>
      <c r="AD125" s="14">
        <v>1</v>
      </c>
      <c r="AE125" s="15">
        <f t="shared" si="56"/>
        <v>1507.87494</v>
      </c>
      <c r="AF125" s="12">
        <v>1</v>
      </c>
      <c r="AG125" s="12">
        <v>280</v>
      </c>
      <c r="AH125" s="12">
        <v>1.43</v>
      </c>
      <c r="AI125" s="19">
        <f t="shared" si="57"/>
        <v>3.16684210526316</v>
      </c>
      <c r="AJ125" s="20">
        <v>5936</v>
      </c>
      <c r="AK125" s="12">
        <v>0.92</v>
      </c>
      <c r="AL125" s="12">
        <v>1.92</v>
      </c>
      <c r="AM125" s="9">
        <f t="shared" si="58"/>
        <v>2.7664</v>
      </c>
      <c r="AN125" s="10">
        <v>1.225</v>
      </c>
      <c r="AO125" s="21">
        <v>1.085</v>
      </c>
      <c r="AP125" s="22">
        <f t="shared" si="59"/>
        <v>39383.9259639552</v>
      </c>
    </row>
    <row r="126" s="1" customFormat="1" customHeight="1" spans="6:42">
      <c r="F126" s="12">
        <f t="shared" si="50"/>
        <v>42678</v>
      </c>
      <c r="G126" s="12">
        <v>0.0253</v>
      </c>
      <c r="H126" s="13">
        <v>1.35</v>
      </c>
      <c r="I126" s="14">
        <v>1</v>
      </c>
      <c r="J126" s="15">
        <f t="shared" si="51"/>
        <v>1457.66709</v>
      </c>
      <c r="K126" s="12">
        <v>1</v>
      </c>
      <c r="L126" s="12">
        <v>280</v>
      </c>
      <c r="M126" s="12">
        <v>1.43</v>
      </c>
      <c r="N126" s="19">
        <f t="shared" si="52"/>
        <v>3.16684210526316</v>
      </c>
      <c r="O126" s="20">
        <v>5936</v>
      </c>
      <c r="P126" s="12">
        <v>0.92</v>
      </c>
      <c r="Q126" s="12">
        <v>1.92</v>
      </c>
      <c r="R126" s="9">
        <f t="shared" si="53"/>
        <v>2.7664</v>
      </c>
      <c r="S126" s="10">
        <v>1.225</v>
      </c>
      <c r="T126" s="21">
        <v>1.085</v>
      </c>
      <c r="U126" s="22">
        <f t="shared" si="54"/>
        <v>38799.2990054989</v>
      </c>
      <c r="AA126" s="12">
        <f t="shared" si="55"/>
        <v>44148</v>
      </c>
      <c r="AB126" s="12">
        <v>0.0253</v>
      </c>
      <c r="AC126" s="13">
        <v>1.35</v>
      </c>
      <c r="AD126" s="14">
        <v>1</v>
      </c>
      <c r="AE126" s="15">
        <f t="shared" si="56"/>
        <v>1507.87494</v>
      </c>
      <c r="AF126" s="12">
        <v>1</v>
      </c>
      <c r="AG126" s="12">
        <v>280</v>
      </c>
      <c r="AH126" s="12">
        <v>1.43</v>
      </c>
      <c r="AI126" s="19">
        <f t="shared" si="57"/>
        <v>3.16684210526316</v>
      </c>
      <c r="AJ126" s="20">
        <v>5936</v>
      </c>
      <c r="AK126" s="12">
        <v>0.92</v>
      </c>
      <c r="AL126" s="12">
        <v>1.92</v>
      </c>
      <c r="AM126" s="9">
        <f t="shared" si="58"/>
        <v>2.7664</v>
      </c>
      <c r="AN126" s="10">
        <v>1.225</v>
      </c>
      <c r="AO126" s="21">
        <v>1.085</v>
      </c>
      <c r="AP126" s="22">
        <f t="shared" si="59"/>
        <v>39383.9259639552</v>
      </c>
    </row>
    <row r="127" s="1" customFormat="1" customHeight="1" spans="6:42">
      <c r="F127" s="12">
        <f t="shared" si="50"/>
        <v>42678</v>
      </c>
      <c r="G127" s="12">
        <v>0.0253</v>
      </c>
      <c r="H127" s="13">
        <v>1.35</v>
      </c>
      <c r="I127" s="14">
        <v>1</v>
      </c>
      <c r="J127" s="15">
        <f t="shared" si="51"/>
        <v>1457.66709</v>
      </c>
      <c r="K127" s="12">
        <v>1</v>
      </c>
      <c r="L127" s="12">
        <v>280</v>
      </c>
      <c r="M127" s="12">
        <v>1.43</v>
      </c>
      <c r="N127" s="19">
        <f t="shared" si="52"/>
        <v>3.16684210526316</v>
      </c>
      <c r="O127" s="20">
        <v>5936</v>
      </c>
      <c r="P127" s="12">
        <v>0.92</v>
      </c>
      <c r="Q127" s="12">
        <v>1.92</v>
      </c>
      <c r="R127" s="9">
        <f t="shared" si="53"/>
        <v>2.7664</v>
      </c>
      <c r="S127" s="10">
        <v>1.225</v>
      </c>
      <c r="T127" s="21">
        <v>1.085</v>
      </c>
      <c r="U127" s="22">
        <f t="shared" si="54"/>
        <v>38799.2990054989</v>
      </c>
      <c r="AA127" s="12">
        <f t="shared" si="55"/>
        <v>44148</v>
      </c>
      <c r="AB127" s="12">
        <v>0.0253</v>
      </c>
      <c r="AC127" s="13">
        <v>1.35</v>
      </c>
      <c r="AD127" s="14">
        <v>1</v>
      </c>
      <c r="AE127" s="15">
        <f t="shared" si="56"/>
        <v>1507.87494</v>
      </c>
      <c r="AF127" s="12">
        <v>1</v>
      </c>
      <c r="AG127" s="12">
        <v>280</v>
      </c>
      <c r="AH127" s="12">
        <v>1.43</v>
      </c>
      <c r="AI127" s="19">
        <f t="shared" si="57"/>
        <v>3.16684210526316</v>
      </c>
      <c r="AJ127" s="20">
        <v>5936</v>
      </c>
      <c r="AK127" s="12">
        <v>0.92</v>
      </c>
      <c r="AL127" s="12">
        <v>1.92</v>
      </c>
      <c r="AM127" s="9">
        <f t="shared" si="58"/>
        <v>2.7664</v>
      </c>
      <c r="AN127" s="10">
        <v>1.225</v>
      </c>
      <c r="AO127" s="21">
        <v>1.085</v>
      </c>
      <c r="AP127" s="22">
        <f t="shared" si="59"/>
        <v>39383.9259639552</v>
      </c>
    </row>
    <row r="128" s="1" customFormat="1" customHeight="1" spans="6:42">
      <c r="F128" s="12">
        <f t="shared" si="50"/>
        <v>42678</v>
      </c>
      <c r="G128" s="12">
        <v>0.0253</v>
      </c>
      <c r="H128" s="13">
        <v>1.35</v>
      </c>
      <c r="I128" s="14">
        <v>1</v>
      </c>
      <c r="J128" s="15">
        <f t="shared" si="51"/>
        <v>1457.66709</v>
      </c>
      <c r="K128" s="12">
        <v>1</v>
      </c>
      <c r="L128" s="12">
        <v>280</v>
      </c>
      <c r="M128" s="12">
        <v>1.43</v>
      </c>
      <c r="N128" s="19">
        <f t="shared" si="52"/>
        <v>3.16684210526316</v>
      </c>
      <c r="O128" s="20">
        <v>5936</v>
      </c>
      <c r="P128" s="12">
        <v>0.92</v>
      </c>
      <c r="Q128" s="12">
        <v>1.92</v>
      </c>
      <c r="R128" s="9">
        <f t="shared" si="53"/>
        <v>2.7664</v>
      </c>
      <c r="S128" s="10">
        <v>1.225</v>
      </c>
      <c r="T128" s="21">
        <v>1.085</v>
      </c>
      <c r="U128" s="22">
        <f t="shared" si="54"/>
        <v>38799.2990054989</v>
      </c>
      <c r="AA128" s="12">
        <f t="shared" si="55"/>
        <v>44148</v>
      </c>
      <c r="AB128" s="12">
        <v>0.0253</v>
      </c>
      <c r="AC128" s="13">
        <v>1.35</v>
      </c>
      <c r="AD128" s="14">
        <v>1</v>
      </c>
      <c r="AE128" s="15">
        <f t="shared" si="56"/>
        <v>1507.87494</v>
      </c>
      <c r="AF128" s="12">
        <v>1</v>
      </c>
      <c r="AG128" s="12">
        <v>280</v>
      </c>
      <c r="AH128" s="12">
        <v>1.43</v>
      </c>
      <c r="AI128" s="19">
        <f t="shared" si="57"/>
        <v>3.16684210526316</v>
      </c>
      <c r="AJ128" s="20">
        <v>5936</v>
      </c>
      <c r="AK128" s="12">
        <v>0.92</v>
      </c>
      <c r="AL128" s="12">
        <v>1.92</v>
      </c>
      <c r="AM128" s="9">
        <f t="shared" si="58"/>
        <v>2.7664</v>
      </c>
      <c r="AN128" s="10">
        <v>1.225</v>
      </c>
      <c r="AO128" s="21">
        <v>1.085</v>
      </c>
      <c r="AP128" s="22">
        <f t="shared" si="59"/>
        <v>39383.9259639552</v>
      </c>
    </row>
    <row r="129" s="1" customFormat="1" customHeight="1" spans="6:42">
      <c r="F129" s="12">
        <f t="shared" si="50"/>
        <v>42678</v>
      </c>
      <c r="G129" s="12">
        <v>0.0253</v>
      </c>
      <c r="H129" s="13">
        <v>1.35</v>
      </c>
      <c r="I129" s="14">
        <v>1</v>
      </c>
      <c r="J129" s="15">
        <f t="shared" si="51"/>
        <v>1457.66709</v>
      </c>
      <c r="K129" s="12">
        <v>1</v>
      </c>
      <c r="L129" s="12">
        <v>280</v>
      </c>
      <c r="M129" s="12">
        <v>1.43</v>
      </c>
      <c r="N129" s="19">
        <f t="shared" si="52"/>
        <v>3.16684210526316</v>
      </c>
      <c r="O129" s="20">
        <v>5936</v>
      </c>
      <c r="P129" s="12">
        <v>0.92</v>
      </c>
      <c r="Q129" s="12">
        <v>1.92</v>
      </c>
      <c r="R129" s="9">
        <f t="shared" si="53"/>
        <v>2.7664</v>
      </c>
      <c r="S129" s="10">
        <v>1.225</v>
      </c>
      <c r="T129" s="21">
        <v>1.085</v>
      </c>
      <c r="U129" s="22">
        <f t="shared" si="54"/>
        <v>38799.2990054989</v>
      </c>
      <c r="AA129" s="12">
        <f t="shared" si="55"/>
        <v>44148</v>
      </c>
      <c r="AB129" s="12">
        <v>0.0253</v>
      </c>
      <c r="AC129" s="13">
        <v>1.35</v>
      </c>
      <c r="AD129" s="14">
        <v>1</v>
      </c>
      <c r="AE129" s="15">
        <f t="shared" si="56"/>
        <v>1507.87494</v>
      </c>
      <c r="AF129" s="12">
        <v>1</v>
      </c>
      <c r="AG129" s="12">
        <v>280</v>
      </c>
      <c r="AH129" s="12">
        <v>1.43</v>
      </c>
      <c r="AI129" s="19">
        <f t="shared" si="57"/>
        <v>3.16684210526316</v>
      </c>
      <c r="AJ129" s="20">
        <v>5936</v>
      </c>
      <c r="AK129" s="12">
        <v>0.92</v>
      </c>
      <c r="AL129" s="12">
        <v>1.92</v>
      </c>
      <c r="AM129" s="9">
        <f t="shared" si="58"/>
        <v>2.7664</v>
      </c>
      <c r="AN129" s="10">
        <v>1.225</v>
      </c>
      <c r="AO129" s="21">
        <v>1.085</v>
      </c>
      <c r="AP129" s="22">
        <f t="shared" si="59"/>
        <v>39383.9259639552</v>
      </c>
    </row>
    <row r="130" s="1" customFormat="1" customHeight="1" spans="6:42">
      <c r="F130" s="12">
        <f t="shared" si="50"/>
        <v>42678</v>
      </c>
      <c r="G130" s="12">
        <v>0.0253</v>
      </c>
      <c r="H130" s="13">
        <v>1.35</v>
      </c>
      <c r="I130" s="14">
        <v>1</v>
      </c>
      <c r="J130" s="15">
        <f t="shared" si="51"/>
        <v>1457.66709</v>
      </c>
      <c r="K130" s="12">
        <v>1</v>
      </c>
      <c r="L130" s="12">
        <v>280</v>
      </c>
      <c r="M130" s="12">
        <v>1.43</v>
      </c>
      <c r="N130" s="19">
        <f t="shared" si="52"/>
        <v>3.16684210526316</v>
      </c>
      <c r="O130" s="20">
        <v>5936</v>
      </c>
      <c r="P130" s="12">
        <v>0.92</v>
      </c>
      <c r="Q130" s="12">
        <v>1.92</v>
      </c>
      <c r="R130" s="9">
        <f t="shared" si="53"/>
        <v>2.7664</v>
      </c>
      <c r="S130" s="10">
        <v>1.225</v>
      </c>
      <c r="T130" s="21">
        <v>1.085</v>
      </c>
      <c r="U130" s="22">
        <f t="shared" si="54"/>
        <v>38799.2990054989</v>
      </c>
      <c r="AA130" s="12">
        <f t="shared" si="55"/>
        <v>44148</v>
      </c>
      <c r="AB130" s="12">
        <v>0.0253</v>
      </c>
      <c r="AC130" s="13">
        <v>1.35</v>
      </c>
      <c r="AD130" s="14">
        <v>1</v>
      </c>
      <c r="AE130" s="15">
        <f t="shared" si="56"/>
        <v>1507.87494</v>
      </c>
      <c r="AF130" s="12">
        <v>1</v>
      </c>
      <c r="AG130" s="12">
        <v>280</v>
      </c>
      <c r="AH130" s="12">
        <v>1.43</v>
      </c>
      <c r="AI130" s="19">
        <f t="shared" si="57"/>
        <v>3.16684210526316</v>
      </c>
      <c r="AJ130" s="20">
        <v>5936</v>
      </c>
      <c r="AK130" s="12">
        <v>0.92</v>
      </c>
      <c r="AL130" s="12">
        <v>1.92</v>
      </c>
      <c r="AM130" s="9">
        <f t="shared" si="58"/>
        <v>2.7664</v>
      </c>
      <c r="AN130" s="10">
        <v>1.225</v>
      </c>
      <c r="AO130" s="21">
        <v>1.085</v>
      </c>
      <c r="AP130" s="22">
        <f t="shared" si="59"/>
        <v>39383.9259639552</v>
      </c>
    </row>
    <row r="131" s="1" customFormat="1" customHeight="1" spans="6:42">
      <c r="F131" s="12">
        <f t="shared" si="50"/>
        <v>42678</v>
      </c>
      <c r="G131" s="12">
        <v>0.0253</v>
      </c>
      <c r="H131" s="13">
        <v>1.35</v>
      </c>
      <c r="I131" s="14">
        <v>1</v>
      </c>
      <c r="J131" s="15">
        <f t="shared" si="51"/>
        <v>1457.66709</v>
      </c>
      <c r="K131" s="12">
        <v>1</v>
      </c>
      <c r="L131" s="12">
        <v>280</v>
      </c>
      <c r="M131" s="12">
        <v>1.43</v>
      </c>
      <c r="N131" s="19">
        <f t="shared" si="52"/>
        <v>3.16684210526316</v>
      </c>
      <c r="O131" s="20">
        <v>5936</v>
      </c>
      <c r="P131" s="12">
        <v>0.92</v>
      </c>
      <c r="Q131" s="12">
        <v>1.92</v>
      </c>
      <c r="R131" s="9">
        <f t="shared" si="53"/>
        <v>2.7664</v>
      </c>
      <c r="S131" s="10">
        <v>1.225</v>
      </c>
      <c r="T131" s="21">
        <v>1.085</v>
      </c>
      <c r="U131" s="22">
        <f t="shared" si="54"/>
        <v>38799.2990054989</v>
      </c>
      <c r="AA131" s="12">
        <f t="shared" si="55"/>
        <v>44148</v>
      </c>
      <c r="AB131" s="12">
        <v>0.0253</v>
      </c>
      <c r="AC131" s="13">
        <v>1.35</v>
      </c>
      <c r="AD131" s="14">
        <v>1</v>
      </c>
      <c r="AE131" s="15">
        <f t="shared" si="56"/>
        <v>1507.87494</v>
      </c>
      <c r="AF131" s="12">
        <v>1</v>
      </c>
      <c r="AG131" s="12">
        <v>280</v>
      </c>
      <c r="AH131" s="12">
        <v>1.43</v>
      </c>
      <c r="AI131" s="19">
        <f t="shared" si="57"/>
        <v>3.16684210526316</v>
      </c>
      <c r="AJ131" s="20">
        <v>5936</v>
      </c>
      <c r="AK131" s="12">
        <v>0.92</v>
      </c>
      <c r="AL131" s="12">
        <v>1.92</v>
      </c>
      <c r="AM131" s="9">
        <f t="shared" si="58"/>
        <v>2.7664</v>
      </c>
      <c r="AN131" s="10">
        <v>1.225</v>
      </c>
      <c r="AO131" s="21">
        <v>1.085</v>
      </c>
      <c r="AP131" s="22">
        <f t="shared" si="59"/>
        <v>39383.9259639552</v>
      </c>
    </row>
    <row r="132" s="1" customFormat="1" customHeight="1" spans="6:42">
      <c r="F132" s="12">
        <f t="shared" si="50"/>
        <v>42678</v>
      </c>
      <c r="G132" s="12">
        <v>0.0253</v>
      </c>
      <c r="H132" s="13">
        <v>1.35</v>
      </c>
      <c r="I132" s="14">
        <v>1</v>
      </c>
      <c r="J132" s="15">
        <f t="shared" si="51"/>
        <v>1457.66709</v>
      </c>
      <c r="K132" s="12">
        <v>1</v>
      </c>
      <c r="L132" s="12">
        <v>280</v>
      </c>
      <c r="M132" s="12">
        <v>1.43</v>
      </c>
      <c r="N132" s="19">
        <f t="shared" si="52"/>
        <v>3.16684210526316</v>
      </c>
      <c r="O132" s="20">
        <v>5936</v>
      </c>
      <c r="P132" s="12">
        <v>0.92</v>
      </c>
      <c r="Q132" s="12">
        <v>1.92</v>
      </c>
      <c r="R132" s="9">
        <f t="shared" si="53"/>
        <v>2.7664</v>
      </c>
      <c r="S132" s="10">
        <v>1.225</v>
      </c>
      <c r="T132" s="21">
        <v>1.085</v>
      </c>
      <c r="U132" s="22">
        <f t="shared" si="54"/>
        <v>38799.2990054989</v>
      </c>
      <c r="AA132" s="12">
        <f t="shared" si="55"/>
        <v>44148</v>
      </c>
      <c r="AB132" s="12">
        <v>0.0253</v>
      </c>
      <c r="AC132" s="13">
        <v>1.35</v>
      </c>
      <c r="AD132" s="14">
        <v>1</v>
      </c>
      <c r="AE132" s="15">
        <f t="shared" si="56"/>
        <v>1507.87494</v>
      </c>
      <c r="AF132" s="12">
        <v>1</v>
      </c>
      <c r="AG132" s="12">
        <v>280</v>
      </c>
      <c r="AH132" s="12">
        <v>1.43</v>
      </c>
      <c r="AI132" s="19">
        <f t="shared" si="57"/>
        <v>3.16684210526316</v>
      </c>
      <c r="AJ132" s="20">
        <v>5936</v>
      </c>
      <c r="AK132" s="12">
        <v>0.92</v>
      </c>
      <c r="AL132" s="12">
        <v>1.92</v>
      </c>
      <c r="AM132" s="9">
        <f t="shared" si="58"/>
        <v>2.7664</v>
      </c>
      <c r="AN132" s="10">
        <v>1.225</v>
      </c>
      <c r="AO132" s="21">
        <v>1.085</v>
      </c>
      <c r="AP132" s="22">
        <f t="shared" si="59"/>
        <v>39383.9259639552</v>
      </c>
    </row>
    <row r="133" s="1" customFormat="1" customHeight="1" spans="6:42">
      <c r="F133" s="12">
        <f t="shared" si="50"/>
        <v>42678</v>
      </c>
      <c r="G133" s="12">
        <v>0.0253</v>
      </c>
      <c r="H133" s="13">
        <v>1.35</v>
      </c>
      <c r="I133" s="14">
        <v>1</v>
      </c>
      <c r="J133" s="15">
        <f t="shared" si="51"/>
        <v>1457.66709</v>
      </c>
      <c r="K133" s="12">
        <v>1</v>
      </c>
      <c r="L133" s="12">
        <v>280</v>
      </c>
      <c r="M133" s="12">
        <v>1.43</v>
      </c>
      <c r="N133" s="19">
        <f t="shared" si="52"/>
        <v>3.16684210526316</v>
      </c>
      <c r="O133" s="20">
        <v>5936</v>
      </c>
      <c r="P133" s="12">
        <v>0.92</v>
      </c>
      <c r="Q133" s="12">
        <v>1.92</v>
      </c>
      <c r="R133" s="9">
        <f t="shared" si="53"/>
        <v>2.7664</v>
      </c>
      <c r="S133" s="10">
        <v>1.225</v>
      </c>
      <c r="T133" s="21">
        <v>1.085</v>
      </c>
      <c r="U133" s="22">
        <f t="shared" si="54"/>
        <v>38799.2990054989</v>
      </c>
      <c r="AA133" s="12">
        <f t="shared" si="55"/>
        <v>44148</v>
      </c>
      <c r="AB133" s="12">
        <v>0.0253</v>
      </c>
      <c r="AC133" s="13">
        <v>1.35</v>
      </c>
      <c r="AD133" s="14">
        <v>1</v>
      </c>
      <c r="AE133" s="15">
        <f t="shared" si="56"/>
        <v>1507.87494</v>
      </c>
      <c r="AF133" s="12">
        <v>1</v>
      </c>
      <c r="AG133" s="12">
        <v>280</v>
      </c>
      <c r="AH133" s="12">
        <v>1.43</v>
      </c>
      <c r="AI133" s="19">
        <f t="shared" si="57"/>
        <v>3.16684210526316</v>
      </c>
      <c r="AJ133" s="20">
        <v>5936</v>
      </c>
      <c r="AK133" s="12">
        <v>0.92</v>
      </c>
      <c r="AL133" s="12">
        <v>1.92</v>
      </c>
      <c r="AM133" s="9">
        <f t="shared" si="58"/>
        <v>2.7664</v>
      </c>
      <c r="AN133" s="10">
        <v>1.225</v>
      </c>
      <c r="AO133" s="21">
        <v>1.085</v>
      </c>
      <c r="AP133" s="22">
        <f t="shared" si="59"/>
        <v>39383.9259639552</v>
      </c>
    </row>
    <row r="134" s="1" customFormat="1" customHeight="1" spans="6:42">
      <c r="F134" s="12">
        <f t="shared" si="50"/>
        <v>42678</v>
      </c>
      <c r="G134" s="12">
        <v>0.0253</v>
      </c>
      <c r="H134" s="13">
        <v>1.35</v>
      </c>
      <c r="I134" s="14">
        <v>1</v>
      </c>
      <c r="J134" s="15">
        <f t="shared" si="51"/>
        <v>1457.66709</v>
      </c>
      <c r="K134" s="12">
        <v>1</v>
      </c>
      <c r="L134" s="12">
        <v>280</v>
      </c>
      <c r="M134" s="12">
        <v>1.43</v>
      </c>
      <c r="N134" s="19">
        <f t="shared" si="52"/>
        <v>3.16684210526316</v>
      </c>
      <c r="O134" s="20">
        <v>5936</v>
      </c>
      <c r="P134" s="12">
        <v>0.92</v>
      </c>
      <c r="Q134" s="12">
        <v>1.92</v>
      </c>
      <c r="R134" s="9">
        <f t="shared" si="53"/>
        <v>2.7664</v>
      </c>
      <c r="S134" s="10">
        <v>1.225</v>
      </c>
      <c r="T134" s="21">
        <v>1.085</v>
      </c>
      <c r="U134" s="22">
        <f t="shared" si="54"/>
        <v>38799.2990054989</v>
      </c>
      <c r="AA134" s="12">
        <f t="shared" si="55"/>
        <v>44148</v>
      </c>
      <c r="AB134" s="12">
        <v>0.0253</v>
      </c>
      <c r="AC134" s="13">
        <v>1.35</v>
      </c>
      <c r="AD134" s="14">
        <v>1</v>
      </c>
      <c r="AE134" s="15">
        <f t="shared" si="56"/>
        <v>1507.87494</v>
      </c>
      <c r="AF134" s="12">
        <v>1</v>
      </c>
      <c r="AG134" s="12">
        <v>280</v>
      </c>
      <c r="AH134" s="12">
        <v>1.43</v>
      </c>
      <c r="AI134" s="19">
        <f t="shared" si="57"/>
        <v>3.16684210526316</v>
      </c>
      <c r="AJ134" s="20">
        <v>5936</v>
      </c>
      <c r="AK134" s="12">
        <v>0.92</v>
      </c>
      <c r="AL134" s="12">
        <v>1.92</v>
      </c>
      <c r="AM134" s="9">
        <f t="shared" si="58"/>
        <v>2.7664</v>
      </c>
      <c r="AN134" s="10">
        <v>1.225</v>
      </c>
      <c r="AO134" s="21">
        <v>1.085</v>
      </c>
      <c r="AP134" s="22">
        <f t="shared" si="59"/>
        <v>39383.9259639552</v>
      </c>
    </row>
    <row r="135" s="1" customFormat="1" customHeight="1" spans="6:42">
      <c r="F135" s="12">
        <f t="shared" si="50"/>
        <v>42678</v>
      </c>
      <c r="G135" s="12">
        <v>0.0253</v>
      </c>
      <c r="H135" s="13">
        <v>1.35</v>
      </c>
      <c r="I135" s="14">
        <v>1</v>
      </c>
      <c r="J135" s="15">
        <f t="shared" si="51"/>
        <v>1457.66709</v>
      </c>
      <c r="K135" s="12">
        <v>1</v>
      </c>
      <c r="L135" s="12">
        <v>280</v>
      </c>
      <c r="M135" s="12">
        <v>1.43</v>
      </c>
      <c r="N135" s="19">
        <f t="shared" si="52"/>
        <v>3.16684210526316</v>
      </c>
      <c r="O135" s="20">
        <v>5936</v>
      </c>
      <c r="P135" s="12">
        <v>0.92</v>
      </c>
      <c r="Q135" s="12">
        <v>1.92</v>
      </c>
      <c r="R135" s="9">
        <f t="shared" si="53"/>
        <v>2.7664</v>
      </c>
      <c r="S135" s="10">
        <v>1.225</v>
      </c>
      <c r="T135" s="21">
        <v>1.085</v>
      </c>
      <c r="U135" s="22">
        <f t="shared" si="54"/>
        <v>38799.2990054989</v>
      </c>
      <c r="AA135" s="12">
        <f t="shared" si="55"/>
        <v>44148</v>
      </c>
      <c r="AB135" s="12">
        <v>0.0253</v>
      </c>
      <c r="AC135" s="13">
        <v>1.35</v>
      </c>
      <c r="AD135" s="14">
        <v>1</v>
      </c>
      <c r="AE135" s="15">
        <f t="shared" si="56"/>
        <v>1507.87494</v>
      </c>
      <c r="AF135" s="12">
        <v>1</v>
      </c>
      <c r="AG135" s="12">
        <v>280</v>
      </c>
      <c r="AH135" s="12">
        <v>1.43</v>
      </c>
      <c r="AI135" s="19">
        <f t="shared" si="57"/>
        <v>3.16684210526316</v>
      </c>
      <c r="AJ135" s="20">
        <v>5936</v>
      </c>
      <c r="AK135" s="12">
        <v>0.92</v>
      </c>
      <c r="AL135" s="12">
        <v>1.92</v>
      </c>
      <c r="AM135" s="9">
        <f t="shared" si="58"/>
        <v>2.7664</v>
      </c>
      <c r="AN135" s="10">
        <v>1.225</v>
      </c>
      <c r="AO135" s="21">
        <v>1.085</v>
      </c>
      <c r="AP135" s="22">
        <f t="shared" si="59"/>
        <v>39383.9259639552</v>
      </c>
    </row>
    <row r="136" s="1" customFormat="1" customHeight="1" spans="6:42">
      <c r="F136" s="12">
        <f t="shared" si="50"/>
        <v>42678</v>
      </c>
      <c r="G136" s="12">
        <v>0.0253</v>
      </c>
      <c r="H136" s="13">
        <v>1.35</v>
      </c>
      <c r="I136" s="14">
        <v>1</v>
      </c>
      <c r="J136" s="15">
        <f t="shared" si="51"/>
        <v>1457.66709</v>
      </c>
      <c r="K136" s="12">
        <v>1</v>
      </c>
      <c r="L136" s="12">
        <v>280</v>
      </c>
      <c r="M136" s="12">
        <v>1.43</v>
      </c>
      <c r="N136" s="19">
        <f t="shared" si="52"/>
        <v>3.16684210526316</v>
      </c>
      <c r="O136" s="20">
        <v>0</v>
      </c>
      <c r="P136" s="12">
        <v>0.92</v>
      </c>
      <c r="Q136" s="12">
        <v>1.92</v>
      </c>
      <c r="R136" s="9">
        <f t="shared" si="53"/>
        <v>2.7664</v>
      </c>
      <c r="S136" s="10">
        <v>1.225</v>
      </c>
      <c r="T136" s="21">
        <v>1.085</v>
      </c>
      <c r="U136" s="22">
        <f t="shared" si="54"/>
        <v>16973.2716550989</v>
      </c>
      <c r="AA136" s="12">
        <f t="shared" si="55"/>
        <v>44148</v>
      </c>
      <c r="AB136" s="12">
        <v>0.0253</v>
      </c>
      <c r="AC136" s="13">
        <v>1.35</v>
      </c>
      <c r="AD136" s="14">
        <v>1</v>
      </c>
      <c r="AE136" s="15">
        <f t="shared" si="56"/>
        <v>1507.87494</v>
      </c>
      <c r="AF136" s="12">
        <v>1</v>
      </c>
      <c r="AG136" s="12">
        <v>280</v>
      </c>
      <c r="AH136" s="12">
        <v>1.43</v>
      </c>
      <c r="AI136" s="19">
        <f t="shared" si="57"/>
        <v>3.16684210526316</v>
      </c>
      <c r="AJ136" s="20">
        <v>0</v>
      </c>
      <c r="AK136" s="12">
        <v>0.92</v>
      </c>
      <c r="AL136" s="12">
        <v>1.92</v>
      </c>
      <c r="AM136" s="9">
        <f t="shared" si="58"/>
        <v>2.7664</v>
      </c>
      <c r="AN136" s="10">
        <v>1.225</v>
      </c>
      <c r="AO136" s="21">
        <v>1.085</v>
      </c>
      <c r="AP136" s="22">
        <f t="shared" si="59"/>
        <v>17557.8986135552</v>
      </c>
    </row>
    <row r="137" s="1" customFormat="1" customHeight="1" spans="6:42">
      <c r="F137" s="12">
        <f t="shared" si="50"/>
        <v>42678</v>
      </c>
      <c r="G137" s="12">
        <v>0.0253</v>
      </c>
      <c r="H137" s="13">
        <v>1.35</v>
      </c>
      <c r="I137" s="14">
        <v>1</v>
      </c>
      <c r="J137" s="15">
        <f t="shared" si="51"/>
        <v>1457.66709</v>
      </c>
      <c r="K137" s="12">
        <v>1</v>
      </c>
      <c r="L137" s="12">
        <v>280</v>
      </c>
      <c r="M137" s="12">
        <v>1.43</v>
      </c>
      <c r="N137" s="19">
        <f t="shared" si="52"/>
        <v>3.16684210526316</v>
      </c>
      <c r="O137" s="20">
        <v>0</v>
      </c>
      <c r="P137" s="12">
        <v>0.92</v>
      </c>
      <c r="Q137" s="12">
        <v>1.92</v>
      </c>
      <c r="R137" s="9">
        <f t="shared" si="53"/>
        <v>2.7664</v>
      </c>
      <c r="S137" s="10">
        <v>1.225</v>
      </c>
      <c r="T137" s="21">
        <v>1.085</v>
      </c>
      <c r="U137" s="22">
        <f t="shared" si="54"/>
        <v>16973.2716550989</v>
      </c>
      <c r="AA137" s="12">
        <f t="shared" si="55"/>
        <v>44148</v>
      </c>
      <c r="AB137" s="12">
        <v>0.0253</v>
      </c>
      <c r="AC137" s="13">
        <v>1.35</v>
      </c>
      <c r="AD137" s="14">
        <v>1</v>
      </c>
      <c r="AE137" s="15">
        <f t="shared" si="56"/>
        <v>1507.87494</v>
      </c>
      <c r="AF137" s="12">
        <v>1</v>
      </c>
      <c r="AG137" s="12">
        <v>280</v>
      </c>
      <c r="AH137" s="12">
        <v>1.43</v>
      </c>
      <c r="AI137" s="19">
        <f t="shared" si="57"/>
        <v>3.16684210526316</v>
      </c>
      <c r="AJ137" s="20">
        <v>0</v>
      </c>
      <c r="AK137" s="12">
        <v>0.92</v>
      </c>
      <c r="AL137" s="12">
        <v>1.92</v>
      </c>
      <c r="AM137" s="9">
        <f t="shared" si="58"/>
        <v>2.7664</v>
      </c>
      <c r="AN137" s="10">
        <v>1.225</v>
      </c>
      <c r="AO137" s="21">
        <v>1.085</v>
      </c>
      <c r="AP137" s="22">
        <f t="shared" si="59"/>
        <v>17557.8986135552</v>
      </c>
    </row>
    <row r="138" s="1" customFormat="1" customHeight="1" spans="6:42">
      <c r="F138" s="12">
        <f t="shared" si="50"/>
        <v>42678</v>
      </c>
      <c r="G138" s="12">
        <v>0.0253</v>
      </c>
      <c r="H138" s="13">
        <v>1.35</v>
      </c>
      <c r="I138" s="14">
        <v>1</v>
      </c>
      <c r="J138" s="15">
        <f t="shared" si="51"/>
        <v>1457.66709</v>
      </c>
      <c r="K138" s="12">
        <v>1</v>
      </c>
      <c r="L138" s="12">
        <v>280</v>
      </c>
      <c r="M138" s="12">
        <v>1.43</v>
      </c>
      <c r="N138" s="19">
        <f t="shared" si="52"/>
        <v>3.16684210526316</v>
      </c>
      <c r="O138" s="20">
        <v>0</v>
      </c>
      <c r="P138" s="12">
        <v>0.92</v>
      </c>
      <c r="Q138" s="12">
        <v>1.92</v>
      </c>
      <c r="R138" s="9">
        <f t="shared" si="53"/>
        <v>2.7664</v>
      </c>
      <c r="S138" s="10">
        <v>1.225</v>
      </c>
      <c r="T138" s="21">
        <v>1.085</v>
      </c>
      <c r="U138" s="22">
        <f t="shared" si="54"/>
        <v>16973.2716550989</v>
      </c>
      <c r="AA138" s="12">
        <f t="shared" si="55"/>
        <v>44148</v>
      </c>
      <c r="AB138" s="12">
        <v>0.0253</v>
      </c>
      <c r="AC138" s="13">
        <v>1.35</v>
      </c>
      <c r="AD138" s="14">
        <v>1</v>
      </c>
      <c r="AE138" s="15">
        <f t="shared" si="56"/>
        <v>1507.87494</v>
      </c>
      <c r="AF138" s="12">
        <v>1</v>
      </c>
      <c r="AG138" s="12">
        <v>280</v>
      </c>
      <c r="AH138" s="12">
        <v>1.43</v>
      </c>
      <c r="AI138" s="19">
        <f t="shared" si="57"/>
        <v>3.16684210526316</v>
      </c>
      <c r="AJ138" s="20">
        <v>0</v>
      </c>
      <c r="AK138" s="12">
        <v>0.92</v>
      </c>
      <c r="AL138" s="12">
        <v>1.92</v>
      </c>
      <c r="AM138" s="9">
        <f t="shared" si="58"/>
        <v>2.7664</v>
      </c>
      <c r="AN138" s="10">
        <v>1.225</v>
      </c>
      <c r="AO138" s="21">
        <v>1.085</v>
      </c>
      <c r="AP138" s="22">
        <f t="shared" si="59"/>
        <v>17557.8986135552</v>
      </c>
    </row>
    <row r="139" s="1" customFormat="1" customHeight="1" spans="6:42">
      <c r="F139" s="12">
        <f t="shared" si="50"/>
        <v>42678</v>
      </c>
      <c r="G139" s="12">
        <v>0.0253</v>
      </c>
      <c r="H139" s="13">
        <v>1.35</v>
      </c>
      <c r="I139" s="14">
        <v>1</v>
      </c>
      <c r="J139" s="15">
        <f t="shared" si="51"/>
        <v>1457.66709</v>
      </c>
      <c r="K139" s="12">
        <v>1</v>
      </c>
      <c r="L139" s="12">
        <v>280</v>
      </c>
      <c r="M139" s="12">
        <v>1.43</v>
      </c>
      <c r="N139" s="19">
        <f t="shared" si="52"/>
        <v>3.16684210526316</v>
      </c>
      <c r="O139" s="20">
        <v>0</v>
      </c>
      <c r="P139" s="12">
        <v>0.92</v>
      </c>
      <c r="Q139" s="12">
        <v>1.92</v>
      </c>
      <c r="R139" s="9">
        <f t="shared" si="53"/>
        <v>2.7664</v>
      </c>
      <c r="S139" s="10">
        <v>1.225</v>
      </c>
      <c r="T139" s="21">
        <v>1.085</v>
      </c>
      <c r="U139" s="22">
        <f t="shared" si="54"/>
        <v>16973.2716550989</v>
      </c>
      <c r="AA139" s="12">
        <f t="shared" si="55"/>
        <v>44148</v>
      </c>
      <c r="AB139" s="12">
        <v>0.0253</v>
      </c>
      <c r="AC139" s="13">
        <v>1.35</v>
      </c>
      <c r="AD139" s="14">
        <v>1</v>
      </c>
      <c r="AE139" s="15">
        <f t="shared" si="56"/>
        <v>1507.87494</v>
      </c>
      <c r="AF139" s="12">
        <v>1</v>
      </c>
      <c r="AG139" s="12">
        <v>280</v>
      </c>
      <c r="AH139" s="12">
        <v>1.43</v>
      </c>
      <c r="AI139" s="19">
        <f t="shared" si="57"/>
        <v>3.16684210526316</v>
      </c>
      <c r="AJ139" s="20">
        <v>0</v>
      </c>
      <c r="AK139" s="12">
        <v>0.92</v>
      </c>
      <c r="AL139" s="12">
        <v>1.92</v>
      </c>
      <c r="AM139" s="9">
        <f t="shared" si="58"/>
        <v>2.7664</v>
      </c>
      <c r="AN139" s="10">
        <v>1.225</v>
      </c>
      <c r="AO139" s="21">
        <v>1.085</v>
      </c>
      <c r="AP139" s="22">
        <f t="shared" si="59"/>
        <v>17557.8986135552</v>
      </c>
    </row>
    <row r="140" s="1" customFormat="1" customHeight="1" spans="6:42">
      <c r="F140" s="12">
        <f t="shared" si="50"/>
        <v>42678</v>
      </c>
      <c r="G140" s="12">
        <v>0.0253</v>
      </c>
      <c r="H140" s="13">
        <v>1.35</v>
      </c>
      <c r="I140" s="14">
        <v>1</v>
      </c>
      <c r="J140" s="15">
        <f t="shared" si="51"/>
        <v>1457.66709</v>
      </c>
      <c r="K140" s="12">
        <v>1</v>
      </c>
      <c r="L140" s="12">
        <v>280</v>
      </c>
      <c r="M140" s="12">
        <v>1.43</v>
      </c>
      <c r="N140" s="19">
        <f t="shared" si="52"/>
        <v>3.16684210526316</v>
      </c>
      <c r="O140" s="20">
        <v>0</v>
      </c>
      <c r="P140" s="12">
        <v>0.92</v>
      </c>
      <c r="Q140" s="12">
        <v>1.92</v>
      </c>
      <c r="R140" s="9">
        <f t="shared" si="53"/>
        <v>2.7664</v>
      </c>
      <c r="S140" s="10">
        <v>1.225</v>
      </c>
      <c r="T140" s="21">
        <v>1.085</v>
      </c>
      <c r="U140" s="22">
        <f t="shared" si="54"/>
        <v>16973.2716550989</v>
      </c>
      <c r="AA140" s="12">
        <f t="shared" si="55"/>
        <v>44148</v>
      </c>
      <c r="AB140" s="12">
        <v>0.0253</v>
      </c>
      <c r="AC140" s="13">
        <v>1.35</v>
      </c>
      <c r="AD140" s="14">
        <v>1</v>
      </c>
      <c r="AE140" s="15">
        <f t="shared" si="56"/>
        <v>1507.87494</v>
      </c>
      <c r="AF140" s="12">
        <v>1</v>
      </c>
      <c r="AG140" s="12">
        <v>280</v>
      </c>
      <c r="AH140" s="12">
        <v>1.43</v>
      </c>
      <c r="AI140" s="19">
        <f t="shared" si="57"/>
        <v>3.16684210526316</v>
      </c>
      <c r="AJ140" s="20">
        <v>0</v>
      </c>
      <c r="AK140" s="12">
        <v>0.92</v>
      </c>
      <c r="AL140" s="12">
        <v>1.92</v>
      </c>
      <c r="AM140" s="9">
        <f t="shared" si="58"/>
        <v>2.7664</v>
      </c>
      <c r="AN140" s="10">
        <v>1.225</v>
      </c>
      <c r="AO140" s="21">
        <v>1.085</v>
      </c>
      <c r="AP140" s="22">
        <f t="shared" si="59"/>
        <v>17557.8986135552</v>
      </c>
    </row>
    <row r="141" s="1" customFormat="1" customHeight="1" spans="6:42">
      <c r="F141" s="12">
        <f t="shared" si="50"/>
        <v>42678</v>
      </c>
      <c r="G141" s="12">
        <v>0.0253</v>
      </c>
      <c r="H141" s="13">
        <v>1.35</v>
      </c>
      <c r="I141" s="14">
        <v>1</v>
      </c>
      <c r="J141" s="15">
        <f t="shared" si="51"/>
        <v>1457.66709</v>
      </c>
      <c r="K141" s="12">
        <v>1</v>
      </c>
      <c r="L141" s="12">
        <v>280</v>
      </c>
      <c r="M141" s="12">
        <v>1.43</v>
      </c>
      <c r="N141" s="19">
        <f t="shared" si="52"/>
        <v>3.16684210526316</v>
      </c>
      <c r="O141" s="20">
        <v>0</v>
      </c>
      <c r="P141" s="12">
        <v>0.92</v>
      </c>
      <c r="Q141" s="12">
        <v>1.92</v>
      </c>
      <c r="R141" s="9">
        <f t="shared" si="53"/>
        <v>2.7664</v>
      </c>
      <c r="S141" s="10">
        <v>1.225</v>
      </c>
      <c r="T141" s="21">
        <v>1.085</v>
      </c>
      <c r="U141" s="22">
        <f t="shared" si="54"/>
        <v>16973.2716550989</v>
      </c>
      <c r="AA141" s="12">
        <f t="shared" si="55"/>
        <v>44148</v>
      </c>
      <c r="AB141" s="12">
        <v>0.0253</v>
      </c>
      <c r="AC141" s="13">
        <v>1.35</v>
      </c>
      <c r="AD141" s="14">
        <v>1</v>
      </c>
      <c r="AE141" s="15">
        <f t="shared" si="56"/>
        <v>1507.87494</v>
      </c>
      <c r="AF141" s="12">
        <v>1</v>
      </c>
      <c r="AG141" s="12">
        <v>280</v>
      </c>
      <c r="AH141" s="12">
        <v>1.43</v>
      </c>
      <c r="AI141" s="19">
        <f t="shared" si="57"/>
        <v>3.16684210526316</v>
      </c>
      <c r="AJ141" s="20">
        <v>0</v>
      </c>
      <c r="AK141" s="12">
        <v>0.92</v>
      </c>
      <c r="AL141" s="12">
        <v>1.92</v>
      </c>
      <c r="AM141" s="9">
        <f t="shared" si="58"/>
        <v>2.7664</v>
      </c>
      <c r="AN141" s="10">
        <v>1.225</v>
      </c>
      <c r="AO141" s="21">
        <v>1.085</v>
      </c>
      <c r="AP141" s="22">
        <f t="shared" si="59"/>
        <v>17557.8986135552</v>
      </c>
    </row>
    <row r="142" s="1" customFormat="1" customHeight="1" spans="6:42">
      <c r="F142" s="12">
        <f t="shared" si="50"/>
        <v>42678</v>
      </c>
      <c r="G142" s="12">
        <v>0.0253</v>
      </c>
      <c r="H142" s="13">
        <v>1.35</v>
      </c>
      <c r="I142" s="14">
        <v>1</v>
      </c>
      <c r="J142" s="15">
        <f t="shared" si="51"/>
        <v>1457.66709</v>
      </c>
      <c r="K142" s="12">
        <v>1</v>
      </c>
      <c r="L142" s="12">
        <v>280</v>
      </c>
      <c r="M142" s="12">
        <v>1.43</v>
      </c>
      <c r="N142" s="19">
        <f t="shared" si="52"/>
        <v>3.16684210526316</v>
      </c>
      <c r="O142" s="20">
        <v>0</v>
      </c>
      <c r="P142" s="12">
        <v>0.92</v>
      </c>
      <c r="Q142" s="12">
        <v>1.92</v>
      </c>
      <c r="R142" s="9">
        <f t="shared" si="53"/>
        <v>2.7664</v>
      </c>
      <c r="S142" s="10">
        <v>1.225</v>
      </c>
      <c r="T142" s="21">
        <v>1.085</v>
      </c>
      <c r="U142" s="22">
        <f t="shared" si="54"/>
        <v>16973.2716550989</v>
      </c>
      <c r="AA142" s="12">
        <f t="shared" si="55"/>
        <v>44148</v>
      </c>
      <c r="AB142" s="12">
        <v>0.0253</v>
      </c>
      <c r="AC142" s="13">
        <v>1.35</v>
      </c>
      <c r="AD142" s="14">
        <v>1</v>
      </c>
      <c r="AE142" s="15">
        <f t="shared" si="56"/>
        <v>1507.87494</v>
      </c>
      <c r="AF142" s="12">
        <v>1</v>
      </c>
      <c r="AG142" s="12">
        <v>280</v>
      </c>
      <c r="AH142" s="12">
        <v>1.43</v>
      </c>
      <c r="AI142" s="19">
        <f t="shared" si="57"/>
        <v>3.16684210526316</v>
      </c>
      <c r="AJ142" s="20">
        <v>0</v>
      </c>
      <c r="AK142" s="12">
        <v>0.92</v>
      </c>
      <c r="AL142" s="12">
        <v>1.92</v>
      </c>
      <c r="AM142" s="9">
        <f t="shared" si="58"/>
        <v>2.7664</v>
      </c>
      <c r="AN142" s="10">
        <v>1.225</v>
      </c>
      <c r="AO142" s="21">
        <v>1.085</v>
      </c>
      <c r="AP142" s="22">
        <f t="shared" si="59"/>
        <v>17557.8986135552</v>
      </c>
    </row>
    <row r="143" s="1" customFormat="1" customHeight="1" spans="6:42">
      <c r="F143" s="28" t="s">
        <v>28</v>
      </c>
      <c r="G143" s="29"/>
      <c r="H143" s="29"/>
      <c r="I143" s="29"/>
      <c r="J143" s="29"/>
      <c r="K143" s="29"/>
      <c r="L143" s="29"/>
      <c r="M143" s="29"/>
      <c r="N143" s="30">
        <f>SUM(U118:U142)</f>
        <v>817200.283684674</v>
      </c>
      <c r="O143" s="30"/>
      <c r="P143" s="30"/>
      <c r="Q143" s="30"/>
      <c r="R143" s="30"/>
      <c r="S143" s="30"/>
      <c r="T143" s="30"/>
      <c r="U143" s="30"/>
      <c r="AA143" s="28" t="s">
        <v>28</v>
      </c>
      <c r="AB143" s="29"/>
      <c r="AC143" s="29"/>
      <c r="AD143" s="29"/>
      <c r="AE143" s="29"/>
      <c r="AF143" s="29"/>
      <c r="AG143" s="29"/>
      <c r="AH143" s="29"/>
      <c r="AI143" s="30">
        <f>SUM(AP118:AP142)</f>
        <v>831815.957646079</v>
      </c>
      <c r="AJ143" s="30"/>
      <c r="AK143" s="30"/>
      <c r="AL143" s="30"/>
      <c r="AM143" s="30"/>
      <c r="AN143" s="30"/>
      <c r="AO143" s="30"/>
      <c r="AP143" s="30"/>
    </row>
    <row r="144" s="1" customFormat="1" customHeight="1" spans="6:42">
      <c r="F144" s="29"/>
      <c r="G144" s="29"/>
      <c r="H144" s="29"/>
      <c r="I144" s="29"/>
      <c r="J144" s="29"/>
      <c r="K144" s="29"/>
      <c r="L144" s="29"/>
      <c r="M144" s="29"/>
      <c r="N144" s="30"/>
      <c r="O144" s="30"/>
      <c r="P144" s="30"/>
      <c r="Q144" s="30"/>
      <c r="R144" s="30"/>
      <c r="S144" s="30"/>
      <c r="T144" s="30"/>
      <c r="U144" s="30"/>
      <c r="AA144" s="29"/>
      <c r="AB144" s="29"/>
      <c r="AC144" s="29"/>
      <c r="AD144" s="29"/>
      <c r="AE144" s="29"/>
      <c r="AF144" s="29"/>
      <c r="AG144" s="29"/>
      <c r="AH144" s="29"/>
      <c r="AI144" s="30"/>
      <c r="AJ144" s="30"/>
      <c r="AK144" s="30"/>
      <c r="AL144" s="30"/>
      <c r="AM144" s="30"/>
      <c r="AN144" s="30"/>
      <c r="AO144" s="30"/>
      <c r="AP144" s="30"/>
    </row>
    <row r="145" s="1" customFormat="1" customHeight="1" spans="6:42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="1" customFormat="1" customHeight="1" spans="6:42">
      <c r="F146" s="15" t="s">
        <v>3</v>
      </c>
      <c r="G146" s="15"/>
      <c r="H146" s="15"/>
      <c r="I146" s="15"/>
      <c r="J146" s="15"/>
      <c r="K146" s="9" t="s">
        <v>30</v>
      </c>
      <c r="L146" s="9"/>
      <c r="M146" s="9"/>
      <c r="N146" s="9"/>
      <c r="O146" s="10" t="s">
        <v>31</v>
      </c>
      <c r="P146" s="10"/>
      <c r="Q146" s="31" t="s">
        <v>9</v>
      </c>
      <c r="R146"/>
      <c r="S146"/>
      <c r="T146"/>
      <c r="U146"/>
      <c r="AA146" s="15" t="s">
        <v>3</v>
      </c>
      <c r="AB146" s="15"/>
      <c r="AC146" s="15"/>
      <c r="AD146" s="15"/>
      <c r="AE146" s="15"/>
      <c r="AF146" s="9" t="s">
        <v>30</v>
      </c>
      <c r="AG146" s="9"/>
      <c r="AH146" s="9"/>
      <c r="AI146" s="9"/>
      <c r="AJ146" s="10" t="s">
        <v>31</v>
      </c>
      <c r="AK146" s="10"/>
      <c r="AL146" s="31" t="s">
        <v>9</v>
      </c>
      <c r="AM146"/>
      <c r="AN146"/>
      <c r="AO146"/>
      <c r="AP146"/>
    </row>
    <row r="147" s="1" customFormat="1" customHeight="1" spans="6:42">
      <c r="F147" s="12" t="s">
        <v>32</v>
      </c>
      <c r="G147" s="12" t="s">
        <v>15</v>
      </c>
      <c r="H147" s="32" t="s">
        <v>33</v>
      </c>
      <c r="I147" s="33" t="s">
        <v>34</v>
      </c>
      <c r="J147" s="15" t="s">
        <v>3</v>
      </c>
      <c r="K147" s="12" t="s">
        <v>35</v>
      </c>
      <c r="L147" s="12" t="s">
        <v>22</v>
      </c>
      <c r="M147" s="12" t="s">
        <v>23</v>
      </c>
      <c r="N147" s="9" t="s">
        <v>36</v>
      </c>
      <c r="O147" s="12" t="s">
        <v>25</v>
      </c>
      <c r="P147" s="12" t="s">
        <v>37</v>
      </c>
      <c r="Q147" s="31"/>
      <c r="R147"/>
      <c r="S147"/>
      <c r="T147"/>
      <c r="U147"/>
      <c r="AA147" s="12" t="s">
        <v>32</v>
      </c>
      <c r="AB147" s="12" t="s">
        <v>15</v>
      </c>
      <c r="AC147" s="32" t="s">
        <v>33</v>
      </c>
      <c r="AD147" s="33" t="s">
        <v>34</v>
      </c>
      <c r="AE147" s="15" t="s">
        <v>3</v>
      </c>
      <c r="AF147" s="12" t="s">
        <v>35</v>
      </c>
      <c r="AG147" s="12" t="s">
        <v>22</v>
      </c>
      <c r="AH147" s="12" t="s">
        <v>23</v>
      </c>
      <c r="AI147" s="9" t="s">
        <v>36</v>
      </c>
      <c r="AJ147" s="12" t="s">
        <v>25</v>
      </c>
      <c r="AK147" s="12" t="s">
        <v>37</v>
      </c>
      <c r="AL147" s="31"/>
      <c r="AM147"/>
      <c r="AN147"/>
      <c r="AO147"/>
      <c r="AP147"/>
    </row>
    <row r="148" s="1" customFormat="1" customHeight="1" spans="6:42">
      <c r="F148" s="12">
        <v>1197</v>
      </c>
      <c r="G148" s="12">
        <f t="shared" ref="G148:G161" si="60">1354+149</f>
        <v>1503</v>
      </c>
      <c r="H148" s="32">
        <v>0.444</v>
      </c>
      <c r="I148" s="33">
        <v>0.887</v>
      </c>
      <c r="J148" s="34">
        <f t="shared" ref="J148:J161" si="61">F148*H148+G148*I148</f>
        <v>1864.629</v>
      </c>
      <c r="K148" s="12">
        <v>1</v>
      </c>
      <c r="L148" s="12">
        <v>0.89</v>
      </c>
      <c r="M148" s="12">
        <v>3.21</v>
      </c>
      <c r="N148" s="35">
        <f t="shared" ref="N148:N161" si="62">1+L148*M148</f>
        <v>3.8569</v>
      </c>
      <c r="O148" s="12">
        <v>1.225</v>
      </c>
      <c r="P148" s="12">
        <v>0.5</v>
      </c>
      <c r="Q148" s="36">
        <f t="shared" ref="Q148:Q161" si="63">J148*K148*N148*O148*P148</f>
        <v>4404.90864893625</v>
      </c>
      <c r="R148"/>
      <c r="S148"/>
      <c r="T148"/>
      <c r="U148"/>
      <c r="AA148" s="12">
        <v>1197</v>
      </c>
      <c r="AB148" s="12">
        <f t="shared" ref="AB148:AB161" si="64">1354+154</f>
        <v>1508</v>
      </c>
      <c r="AC148" s="32">
        <v>0.444</v>
      </c>
      <c r="AD148" s="33">
        <v>0.887</v>
      </c>
      <c r="AE148" s="34">
        <f t="shared" ref="AE148:AE161" si="65">AA148*AC148+AB148*AD148</f>
        <v>1869.064</v>
      </c>
      <c r="AF148" s="12">
        <v>1</v>
      </c>
      <c r="AG148" s="12">
        <v>0.89</v>
      </c>
      <c r="AH148" s="12">
        <v>3.21</v>
      </c>
      <c r="AI148" s="35">
        <f t="shared" ref="AI148:AI161" si="66">1+AG148*AH148</f>
        <v>3.8569</v>
      </c>
      <c r="AJ148" s="12">
        <v>1.225</v>
      </c>
      <c r="AK148" s="12">
        <v>0.5</v>
      </c>
      <c r="AL148" s="36">
        <f t="shared" ref="AL148:AL161" si="67">AE148*AF148*AI148*AJ148*AK148</f>
        <v>4415.38567673</v>
      </c>
      <c r="AM148"/>
      <c r="AN148"/>
      <c r="AO148"/>
      <c r="AP148"/>
    </row>
    <row r="149" s="1" customFormat="1" customHeight="1" spans="6:42">
      <c r="F149" s="12">
        <v>1197</v>
      </c>
      <c r="G149" s="12">
        <f t="shared" si="60"/>
        <v>1503</v>
      </c>
      <c r="H149" s="32">
        <v>0.577</v>
      </c>
      <c r="I149" s="33">
        <v>1.153</v>
      </c>
      <c r="J149" s="34">
        <f t="shared" si="61"/>
        <v>2423.628</v>
      </c>
      <c r="K149" s="12">
        <v>1</v>
      </c>
      <c r="L149" s="12">
        <v>0.89</v>
      </c>
      <c r="M149" s="12">
        <v>3.21</v>
      </c>
      <c r="N149" s="35">
        <f t="shared" si="62"/>
        <v>3.8569</v>
      </c>
      <c r="O149" s="12">
        <v>1.225</v>
      </c>
      <c r="P149" s="12">
        <v>0.5</v>
      </c>
      <c r="Q149" s="36">
        <f t="shared" si="63"/>
        <v>5725.460635335</v>
      </c>
      <c r="R149"/>
      <c r="S149"/>
      <c r="T149"/>
      <c r="U149"/>
      <c r="AA149" s="12">
        <v>1197</v>
      </c>
      <c r="AB149" s="12">
        <f t="shared" si="64"/>
        <v>1508</v>
      </c>
      <c r="AC149" s="32">
        <v>0.577</v>
      </c>
      <c r="AD149" s="33">
        <v>1.153</v>
      </c>
      <c r="AE149" s="34">
        <f t="shared" si="65"/>
        <v>2429.393</v>
      </c>
      <c r="AF149" s="12">
        <v>1</v>
      </c>
      <c r="AG149" s="12">
        <v>0.89</v>
      </c>
      <c r="AH149" s="12">
        <v>3.21</v>
      </c>
      <c r="AI149" s="35">
        <f t="shared" si="66"/>
        <v>3.8569</v>
      </c>
      <c r="AJ149" s="12">
        <v>1.225</v>
      </c>
      <c r="AK149" s="12">
        <v>0.5</v>
      </c>
      <c r="AL149" s="36">
        <f t="shared" si="67"/>
        <v>5739.07959029125</v>
      </c>
      <c r="AM149"/>
      <c r="AN149"/>
      <c r="AO149"/>
      <c r="AP149"/>
    </row>
    <row r="150" s="1" customFormat="1" customHeight="1" spans="6:42">
      <c r="F150" s="12">
        <v>1197</v>
      </c>
      <c r="G150" s="12">
        <f t="shared" si="60"/>
        <v>1503</v>
      </c>
      <c r="H150" s="32">
        <v>0.444</v>
      </c>
      <c r="I150" s="33">
        <v>0.887</v>
      </c>
      <c r="J150" s="34">
        <f t="shared" si="61"/>
        <v>1864.629</v>
      </c>
      <c r="K150" s="12">
        <v>1</v>
      </c>
      <c r="L150" s="12">
        <v>0.89</v>
      </c>
      <c r="M150" s="12">
        <v>3.21</v>
      </c>
      <c r="N150" s="35">
        <f t="shared" si="62"/>
        <v>3.8569</v>
      </c>
      <c r="O150" s="12">
        <v>1.225</v>
      </c>
      <c r="P150" s="12">
        <v>0.5</v>
      </c>
      <c r="Q150" s="36">
        <f t="shared" si="63"/>
        <v>4404.90864893625</v>
      </c>
      <c r="R150"/>
      <c r="S150"/>
      <c r="T150"/>
      <c r="U150"/>
      <c r="AA150" s="12">
        <v>1197</v>
      </c>
      <c r="AB150" s="12">
        <f t="shared" si="64"/>
        <v>1508</v>
      </c>
      <c r="AC150" s="32">
        <v>0.444</v>
      </c>
      <c r="AD150" s="33">
        <v>0.887</v>
      </c>
      <c r="AE150" s="34">
        <f t="shared" si="65"/>
        <v>1869.064</v>
      </c>
      <c r="AF150" s="12">
        <v>1</v>
      </c>
      <c r="AG150" s="12">
        <v>0.89</v>
      </c>
      <c r="AH150" s="12">
        <v>3.21</v>
      </c>
      <c r="AI150" s="35">
        <f t="shared" si="66"/>
        <v>3.8569</v>
      </c>
      <c r="AJ150" s="12">
        <v>1.225</v>
      </c>
      <c r="AK150" s="12">
        <v>0.5</v>
      </c>
      <c r="AL150" s="36">
        <f t="shared" si="67"/>
        <v>4415.38567673</v>
      </c>
      <c r="AM150"/>
      <c r="AN150"/>
      <c r="AO150"/>
      <c r="AP150"/>
    </row>
    <row r="151" s="1" customFormat="1" customHeight="1" spans="6:42">
      <c r="F151" s="12">
        <v>1197</v>
      </c>
      <c r="G151" s="12">
        <f t="shared" si="60"/>
        <v>1503</v>
      </c>
      <c r="H151" s="32">
        <v>0.577</v>
      </c>
      <c r="I151" s="33">
        <v>1.153</v>
      </c>
      <c r="J151" s="34">
        <f t="shared" si="61"/>
        <v>2423.628</v>
      </c>
      <c r="K151" s="12">
        <v>1</v>
      </c>
      <c r="L151" s="12">
        <v>0.89</v>
      </c>
      <c r="M151" s="12">
        <v>3.21</v>
      </c>
      <c r="N151" s="35">
        <f t="shared" si="62"/>
        <v>3.8569</v>
      </c>
      <c r="O151" s="12">
        <v>1.225</v>
      </c>
      <c r="P151" s="12">
        <v>0.5</v>
      </c>
      <c r="Q151" s="36">
        <f t="shared" si="63"/>
        <v>5725.460635335</v>
      </c>
      <c r="R151"/>
      <c r="S151"/>
      <c r="T151"/>
      <c r="U151"/>
      <c r="AA151" s="12">
        <v>1197</v>
      </c>
      <c r="AB151" s="12">
        <f t="shared" si="64"/>
        <v>1508</v>
      </c>
      <c r="AC151" s="32">
        <v>0.577</v>
      </c>
      <c r="AD151" s="33">
        <v>1.153</v>
      </c>
      <c r="AE151" s="34">
        <f t="shared" si="65"/>
        <v>2429.393</v>
      </c>
      <c r="AF151" s="12">
        <v>1</v>
      </c>
      <c r="AG151" s="12">
        <v>0.89</v>
      </c>
      <c r="AH151" s="12">
        <v>3.21</v>
      </c>
      <c r="AI151" s="35">
        <f t="shared" si="66"/>
        <v>3.8569</v>
      </c>
      <c r="AJ151" s="12">
        <v>1.225</v>
      </c>
      <c r="AK151" s="12">
        <v>0.5</v>
      </c>
      <c r="AL151" s="36">
        <f t="shared" si="67"/>
        <v>5739.07959029125</v>
      </c>
      <c r="AM151"/>
      <c r="AN151"/>
      <c r="AO151"/>
      <c r="AP151"/>
    </row>
    <row r="152" s="1" customFormat="1" customHeight="1" spans="6:42">
      <c r="F152" s="12">
        <v>1197</v>
      </c>
      <c r="G152" s="12">
        <f t="shared" si="60"/>
        <v>1503</v>
      </c>
      <c r="H152" s="32">
        <v>0.444</v>
      </c>
      <c r="I152" s="33">
        <v>0.887</v>
      </c>
      <c r="J152" s="34">
        <f t="shared" si="61"/>
        <v>1864.629</v>
      </c>
      <c r="K152" s="12">
        <v>1</v>
      </c>
      <c r="L152" s="12">
        <v>0.89</v>
      </c>
      <c r="M152" s="12">
        <v>3.21</v>
      </c>
      <c r="N152" s="35">
        <f t="shared" si="62"/>
        <v>3.8569</v>
      </c>
      <c r="O152" s="12">
        <v>1.225</v>
      </c>
      <c r="P152" s="12">
        <v>0.5</v>
      </c>
      <c r="Q152" s="36">
        <f t="shared" si="63"/>
        <v>4404.90864893625</v>
      </c>
      <c r="R152"/>
      <c r="S152"/>
      <c r="T152"/>
      <c r="U152"/>
      <c r="AA152" s="12">
        <v>1197</v>
      </c>
      <c r="AB152" s="12">
        <f t="shared" si="64"/>
        <v>1508</v>
      </c>
      <c r="AC152" s="32">
        <v>0.444</v>
      </c>
      <c r="AD152" s="33">
        <v>0.887</v>
      </c>
      <c r="AE152" s="34">
        <f t="shared" si="65"/>
        <v>1869.064</v>
      </c>
      <c r="AF152" s="12">
        <v>1</v>
      </c>
      <c r="AG152" s="12">
        <v>0.89</v>
      </c>
      <c r="AH152" s="12">
        <v>3.21</v>
      </c>
      <c r="AI152" s="35">
        <f t="shared" si="66"/>
        <v>3.8569</v>
      </c>
      <c r="AJ152" s="12">
        <v>1.225</v>
      </c>
      <c r="AK152" s="12">
        <v>0.5</v>
      </c>
      <c r="AL152" s="36">
        <f t="shared" si="67"/>
        <v>4415.38567673</v>
      </c>
      <c r="AM152"/>
      <c r="AN152"/>
      <c r="AO152"/>
      <c r="AP152"/>
    </row>
    <row r="153" s="1" customFormat="1" customHeight="1" spans="6:42">
      <c r="F153" s="12">
        <v>1197</v>
      </c>
      <c r="G153" s="12">
        <f t="shared" si="60"/>
        <v>1503</v>
      </c>
      <c r="H153" s="32">
        <v>0.577</v>
      </c>
      <c r="I153" s="33">
        <v>1.153</v>
      </c>
      <c r="J153" s="34">
        <f t="shared" si="61"/>
        <v>2423.628</v>
      </c>
      <c r="K153" s="12">
        <v>1</v>
      </c>
      <c r="L153" s="12">
        <v>0.89</v>
      </c>
      <c r="M153" s="12">
        <v>3.21</v>
      </c>
      <c r="N153" s="35">
        <f t="shared" si="62"/>
        <v>3.8569</v>
      </c>
      <c r="O153" s="12">
        <v>1.225</v>
      </c>
      <c r="P153" s="12">
        <v>0.5</v>
      </c>
      <c r="Q153" s="36">
        <f t="shared" si="63"/>
        <v>5725.460635335</v>
      </c>
      <c r="R153"/>
      <c r="S153"/>
      <c r="T153"/>
      <c r="U153"/>
      <c r="AA153" s="12">
        <v>1197</v>
      </c>
      <c r="AB153" s="12">
        <f t="shared" si="64"/>
        <v>1508</v>
      </c>
      <c r="AC153" s="32">
        <v>0.577</v>
      </c>
      <c r="AD153" s="33">
        <v>1.153</v>
      </c>
      <c r="AE153" s="34">
        <f t="shared" si="65"/>
        <v>2429.393</v>
      </c>
      <c r="AF153" s="12">
        <v>1</v>
      </c>
      <c r="AG153" s="12">
        <v>0.89</v>
      </c>
      <c r="AH153" s="12">
        <v>3.21</v>
      </c>
      <c r="AI153" s="35">
        <f t="shared" si="66"/>
        <v>3.8569</v>
      </c>
      <c r="AJ153" s="12">
        <v>1.225</v>
      </c>
      <c r="AK153" s="12">
        <v>0.5</v>
      </c>
      <c r="AL153" s="36">
        <f t="shared" si="67"/>
        <v>5739.07959029125</v>
      </c>
      <c r="AM153"/>
      <c r="AN153"/>
      <c r="AO153"/>
      <c r="AP153"/>
    </row>
    <row r="154" s="1" customFormat="1" customHeight="1" spans="6:42">
      <c r="F154" s="12">
        <v>1197</v>
      </c>
      <c r="G154" s="12">
        <f t="shared" si="60"/>
        <v>1503</v>
      </c>
      <c r="H154" s="32">
        <v>0.444</v>
      </c>
      <c r="I154" s="33">
        <v>0.887</v>
      </c>
      <c r="J154" s="34">
        <f t="shared" si="61"/>
        <v>1864.629</v>
      </c>
      <c r="K154" s="12">
        <v>1</v>
      </c>
      <c r="L154" s="12">
        <v>0.89</v>
      </c>
      <c r="M154" s="12">
        <v>3.21</v>
      </c>
      <c r="N154" s="35">
        <f t="shared" si="62"/>
        <v>3.8569</v>
      </c>
      <c r="O154" s="12">
        <v>1.225</v>
      </c>
      <c r="P154" s="12">
        <v>0.5</v>
      </c>
      <c r="Q154" s="36">
        <f t="shared" si="63"/>
        <v>4404.90864893625</v>
      </c>
      <c r="R154"/>
      <c r="S154"/>
      <c r="T154"/>
      <c r="U154"/>
      <c r="AA154" s="12">
        <v>1197</v>
      </c>
      <c r="AB154" s="12">
        <f t="shared" si="64"/>
        <v>1508</v>
      </c>
      <c r="AC154" s="32">
        <v>0.444</v>
      </c>
      <c r="AD154" s="33">
        <v>0.887</v>
      </c>
      <c r="AE154" s="34">
        <f t="shared" si="65"/>
        <v>1869.064</v>
      </c>
      <c r="AF154" s="12">
        <v>1</v>
      </c>
      <c r="AG154" s="12">
        <v>0.89</v>
      </c>
      <c r="AH154" s="12">
        <v>3.21</v>
      </c>
      <c r="AI154" s="35">
        <f t="shared" si="66"/>
        <v>3.8569</v>
      </c>
      <c r="AJ154" s="12">
        <v>1.225</v>
      </c>
      <c r="AK154" s="12">
        <v>0.5</v>
      </c>
      <c r="AL154" s="36">
        <f t="shared" si="67"/>
        <v>4415.38567673</v>
      </c>
      <c r="AM154"/>
      <c r="AN154"/>
      <c r="AO154"/>
      <c r="AP154"/>
    </row>
    <row r="155" s="1" customFormat="1" customHeight="1" spans="6:42">
      <c r="F155" s="12">
        <v>1197</v>
      </c>
      <c r="G155" s="12">
        <f t="shared" si="60"/>
        <v>1503</v>
      </c>
      <c r="H155" s="32">
        <v>0.577</v>
      </c>
      <c r="I155" s="33">
        <v>1.153</v>
      </c>
      <c r="J155" s="34">
        <f t="shared" si="61"/>
        <v>2423.628</v>
      </c>
      <c r="K155" s="12">
        <v>1</v>
      </c>
      <c r="L155" s="12">
        <v>0.89</v>
      </c>
      <c r="M155" s="12">
        <v>3.21</v>
      </c>
      <c r="N155" s="35">
        <f t="shared" si="62"/>
        <v>3.8569</v>
      </c>
      <c r="O155" s="12">
        <v>1.225</v>
      </c>
      <c r="P155" s="12">
        <v>0.5</v>
      </c>
      <c r="Q155" s="36">
        <f t="shared" si="63"/>
        <v>5725.460635335</v>
      </c>
      <c r="R155"/>
      <c r="S155"/>
      <c r="T155"/>
      <c r="U155"/>
      <c r="AA155" s="12">
        <v>1197</v>
      </c>
      <c r="AB155" s="12">
        <f t="shared" si="64"/>
        <v>1508</v>
      </c>
      <c r="AC155" s="32">
        <v>0.577</v>
      </c>
      <c r="AD155" s="33">
        <v>1.153</v>
      </c>
      <c r="AE155" s="34">
        <f t="shared" si="65"/>
        <v>2429.393</v>
      </c>
      <c r="AF155" s="12">
        <v>1</v>
      </c>
      <c r="AG155" s="12">
        <v>0.89</v>
      </c>
      <c r="AH155" s="12">
        <v>3.21</v>
      </c>
      <c r="AI155" s="35">
        <f t="shared" si="66"/>
        <v>3.8569</v>
      </c>
      <c r="AJ155" s="12">
        <v>1.225</v>
      </c>
      <c r="AK155" s="12">
        <v>0.5</v>
      </c>
      <c r="AL155" s="36">
        <f t="shared" si="67"/>
        <v>5739.07959029125</v>
      </c>
      <c r="AM155"/>
      <c r="AN155"/>
      <c r="AO155"/>
      <c r="AP155"/>
    </row>
    <row r="156" s="1" customFormat="1" customHeight="1" spans="6:42">
      <c r="F156" s="12">
        <v>1197</v>
      </c>
      <c r="G156" s="12">
        <f t="shared" si="60"/>
        <v>1503</v>
      </c>
      <c r="H156" s="32">
        <v>0.444</v>
      </c>
      <c r="I156" s="33">
        <v>0.887</v>
      </c>
      <c r="J156" s="34">
        <f t="shared" si="61"/>
        <v>1864.629</v>
      </c>
      <c r="K156" s="12">
        <v>1</v>
      </c>
      <c r="L156" s="12">
        <v>0.89</v>
      </c>
      <c r="M156" s="12">
        <v>3.21</v>
      </c>
      <c r="N156" s="35">
        <f t="shared" si="62"/>
        <v>3.8569</v>
      </c>
      <c r="O156" s="12">
        <v>1.225</v>
      </c>
      <c r="P156" s="12">
        <v>0.5</v>
      </c>
      <c r="Q156" s="36">
        <f t="shared" si="63"/>
        <v>4404.90864893625</v>
      </c>
      <c r="R156"/>
      <c r="S156"/>
      <c r="T156"/>
      <c r="U156"/>
      <c r="AA156" s="12">
        <v>1197</v>
      </c>
      <c r="AB156" s="12">
        <f t="shared" si="64"/>
        <v>1508</v>
      </c>
      <c r="AC156" s="32">
        <v>0.444</v>
      </c>
      <c r="AD156" s="33">
        <v>0.887</v>
      </c>
      <c r="AE156" s="34">
        <f t="shared" si="65"/>
        <v>1869.064</v>
      </c>
      <c r="AF156" s="12">
        <v>1</v>
      </c>
      <c r="AG156" s="12">
        <v>0.89</v>
      </c>
      <c r="AH156" s="12">
        <v>3.21</v>
      </c>
      <c r="AI156" s="35">
        <f t="shared" si="66"/>
        <v>3.8569</v>
      </c>
      <c r="AJ156" s="12">
        <v>1.225</v>
      </c>
      <c r="AK156" s="12">
        <v>0.5</v>
      </c>
      <c r="AL156" s="36">
        <f t="shared" si="67"/>
        <v>4415.38567673</v>
      </c>
      <c r="AM156"/>
      <c r="AN156"/>
      <c r="AO156"/>
      <c r="AP156"/>
    </row>
    <row r="157" s="1" customFormat="1" customHeight="1" spans="6:42">
      <c r="F157" s="12">
        <v>1197</v>
      </c>
      <c r="G157" s="12">
        <f t="shared" si="60"/>
        <v>1503</v>
      </c>
      <c r="H157" s="32">
        <v>0.577</v>
      </c>
      <c r="I157" s="33">
        <v>1.153</v>
      </c>
      <c r="J157" s="34">
        <f t="shared" si="61"/>
        <v>2423.628</v>
      </c>
      <c r="K157" s="12">
        <v>1</v>
      </c>
      <c r="L157" s="12">
        <v>0.89</v>
      </c>
      <c r="M157" s="12">
        <v>3.21</v>
      </c>
      <c r="N157" s="35">
        <f t="shared" si="62"/>
        <v>3.8569</v>
      </c>
      <c r="O157" s="12">
        <v>1.225</v>
      </c>
      <c r="P157" s="12">
        <v>0.5</v>
      </c>
      <c r="Q157" s="36">
        <f t="shared" si="63"/>
        <v>5725.460635335</v>
      </c>
      <c r="R157"/>
      <c r="S157"/>
      <c r="T157"/>
      <c r="U157"/>
      <c r="AA157" s="12">
        <v>1197</v>
      </c>
      <c r="AB157" s="12">
        <f t="shared" si="64"/>
        <v>1508</v>
      </c>
      <c r="AC157" s="32">
        <v>0.577</v>
      </c>
      <c r="AD157" s="33">
        <v>1.153</v>
      </c>
      <c r="AE157" s="34">
        <f t="shared" si="65"/>
        <v>2429.393</v>
      </c>
      <c r="AF157" s="12">
        <v>1</v>
      </c>
      <c r="AG157" s="12">
        <v>0.89</v>
      </c>
      <c r="AH157" s="12">
        <v>3.21</v>
      </c>
      <c r="AI157" s="35">
        <f t="shared" si="66"/>
        <v>3.8569</v>
      </c>
      <c r="AJ157" s="12">
        <v>1.225</v>
      </c>
      <c r="AK157" s="12">
        <v>0.5</v>
      </c>
      <c r="AL157" s="36">
        <f t="shared" si="67"/>
        <v>5739.07959029125</v>
      </c>
      <c r="AM157"/>
      <c r="AN157"/>
      <c r="AO157"/>
      <c r="AP157"/>
    </row>
    <row r="158" s="1" customFormat="1" customHeight="1" spans="6:42">
      <c r="F158" s="12">
        <v>1197</v>
      </c>
      <c r="G158" s="12">
        <f t="shared" si="60"/>
        <v>1503</v>
      </c>
      <c r="H158" s="32">
        <v>0.444</v>
      </c>
      <c r="I158" s="33">
        <v>0.887</v>
      </c>
      <c r="J158" s="34">
        <f t="shared" si="61"/>
        <v>1864.629</v>
      </c>
      <c r="K158" s="12">
        <v>1</v>
      </c>
      <c r="L158" s="12">
        <v>0.89</v>
      </c>
      <c r="M158" s="12">
        <v>3.21</v>
      </c>
      <c r="N158" s="35">
        <f t="shared" si="62"/>
        <v>3.8569</v>
      </c>
      <c r="O158" s="12">
        <v>1.225</v>
      </c>
      <c r="P158" s="12">
        <v>0.5</v>
      </c>
      <c r="Q158" s="36">
        <f t="shared" si="63"/>
        <v>4404.90864893625</v>
      </c>
      <c r="R158"/>
      <c r="S158"/>
      <c r="T158"/>
      <c r="U158"/>
      <c r="AA158" s="12">
        <v>1197</v>
      </c>
      <c r="AB158" s="12">
        <f t="shared" si="64"/>
        <v>1508</v>
      </c>
      <c r="AC158" s="32">
        <v>0.444</v>
      </c>
      <c r="AD158" s="33">
        <v>0.887</v>
      </c>
      <c r="AE158" s="34">
        <f t="shared" si="65"/>
        <v>1869.064</v>
      </c>
      <c r="AF158" s="12">
        <v>1</v>
      </c>
      <c r="AG158" s="12">
        <v>0.89</v>
      </c>
      <c r="AH158" s="12">
        <v>3.21</v>
      </c>
      <c r="AI158" s="35">
        <f t="shared" si="66"/>
        <v>3.8569</v>
      </c>
      <c r="AJ158" s="12">
        <v>1.225</v>
      </c>
      <c r="AK158" s="12">
        <v>0.5</v>
      </c>
      <c r="AL158" s="36">
        <f t="shared" si="67"/>
        <v>4415.38567673</v>
      </c>
      <c r="AM158"/>
      <c r="AN158"/>
      <c r="AO158"/>
      <c r="AP158"/>
    </row>
    <row r="159" s="1" customFormat="1" customHeight="1" spans="6:42">
      <c r="F159" s="12">
        <v>1197</v>
      </c>
      <c r="G159" s="12">
        <f t="shared" si="60"/>
        <v>1503</v>
      </c>
      <c r="H159" s="32">
        <v>0.577</v>
      </c>
      <c r="I159" s="33">
        <v>1.153</v>
      </c>
      <c r="J159" s="34">
        <f t="shared" si="61"/>
        <v>2423.628</v>
      </c>
      <c r="K159" s="12">
        <v>1</v>
      </c>
      <c r="L159" s="12">
        <v>0.89</v>
      </c>
      <c r="M159" s="12">
        <v>3.21</v>
      </c>
      <c r="N159" s="35">
        <f t="shared" si="62"/>
        <v>3.8569</v>
      </c>
      <c r="O159" s="12">
        <v>1.225</v>
      </c>
      <c r="P159" s="12">
        <v>0.5</v>
      </c>
      <c r="Q159" s="36">
        <f t="shared" si="63"/>
        <v>5725.460635335</v>
      </c>
      <c r="R159"/>
      <c r="S159"/>
      <c r="T159"/>
      <c r="U159"/>
      <c r="AA159" s="12">
        <v>1197</v>
      </c>
      <c r="AB159" s="12">
        <f t="shared" si="64"/>
        <v>1508</v>
      </c>
      <c r="AC159" s="32">
        <v>0.577</v>
      </c>
      <c r="AD159" s="33">
        <v>1.153</v>
      </c>
      <c r="AE159" s="34">
        <f t="shared" si="65"/>
        <v>2429.393</v>
      </c>
      <c r="AF159" s="12">
        <v>1</v>
      </c>
      <c r="AG159" s="12">
        <v>0.89</v>
      </c>
      <c r="AH159" s="12">
        <v>3.21</v>
      </c>
      <c r="AI159" s="35">
        <f t="shared" si="66"/>
        <v>3.8569</v>
      </c>
      <c r="AJ159" s="12">
        <v>1.225</v>
      </c>
      <c r="AK159" s="12">
        <v>0.5</v>
      </c>
      <c r="AL159" s="36">
        <f t="shared" si="67"/>
        <v>5739.07959029125</v>
      </c>
      <c r="AM159"/>
      <c r="AN159"/>
      <c r="AO159"/>
      <c r="AP159"/>
    </row>
    <row r="160" s="1" customFormat="1" customHeight="1" spans="6:42">
      <c r="F160" s="12">
        <v>1197</v>
      </c>
      <c r="G160" s="12">
        <f t="shared" si="60"/>
        <v>1503</v>
      </c>
      <c r="H160" s="32">
        <v>4.04</v>
      </c>
      <c r="I160" s="33">
        <v>8.09</v>
      </c>
      <c r="J160" s="34">
        <f t="shared" si="61"/>
        <v>16995.15</v>
      </c>
      <c r="K160" s="12">
        <v>2.2</v>
      </c>
      <c r="L160" s="12">
        <v>0.89</v>
      </c>
      <c r="M160" s="12">
        <v>3.21</v>
      </c>
      <c r="N160" s="35">
        <f t="shared" si="62"/>
        <v>3.8569</v>
      </c>
      <c r="O160" s="12">
        <v>1.225</v>
      </c>
      <c r="P160" s="12">
        <v>0.5</v>
      </c>
      <c r="Q160" s="36">
        <f t="shared" si="63"/>
        <v>88326.7304621625</v>
      </c>
      <c r="R160"/>
      <c r="S160"/>
      <c r="T160"/>
      <c r="U160"/>
      <c r="AA160" s="12">
        <v>1197</v>
      </c>
      <c r="AB160" s="12">
        <f t="shared" si="64"/>
        <v>1508</v>
      </c>
      <c r="AC160" s="32">
        <v>4.04</v>
      </c>
      <c r="AD160" s="33">
        <v>8.09</v>
      </c>
      <c r="AE160" s="34">
        <f t="shared" si="65"/>
        <v>17035.6</v>
      </c>
      <c r="AF160" s="12">
        <v>2.2</v>
      </c>
      <c r="AG160" s="12">
        <v>0.89</v>
      </c>
      <c r="AH160" s="12">
        <v>3.21</v>
      </c>
      <c r="AI160" s="35">
        <f t="shared" si="66"/>
        <v>3.8569</v>
      </c>
      <c r="AJ160" s="12">
        <v>1.225</v>
      </c>
      <c r="AK160" s="12">
        <v>0.5</v>
      </c>
      <c r="AL160" s="36">
        <f t="shared" si="67"/>
        <v>88536.9560999</v>
      </c>
      <c r="AM160"/>
      <c r="AN160"/>
      <c r="AO160"/>
      <c r="AP160"/>
    </row>
    <row r="161" s="1" customFormat="1" customHeight="1" spans="6:42">
      <c r="F161" s="12">
        <v>1197</v>
      </c>
      <c r="G161" s="12">
        <f t="shared" si="60"/>
        <v>1503</v>
      </c>
      <c r="H161" s="32">
        <v>6.07</v>
      </c>
      <c r="I161" s="33">
        <v>12.13</v>
      </c>
      <c r="J161" s="34">
        <f t="shared" si="61"/>
        <v>25497.18</v>
      </c>
      <c r="K161" s="12">
        <v>2.2</v>
      </c>
      <c r="L161" s="12">
        <v>0.89</v>
      </c>
      <c r="M161" s="12">
        <v>3.21</v>
      </c>
      <c r="N161" s="35">
        <f t="shared" si="62"/>
        <v>3.8569</v>
      </c>
      <c r="O161" s="12">
        <v>1.225</v>
      </c>
      <c r="P161" s="12">
        <v>0.5</v>
      </c>
      <c r="Q161" s="36">
        <f t="shared" si="63"/>
        <v>132513.249097845</v>
      </c>
      <c r="R161"/>
      <c r="S161"/>
      <c r="T161"/>
      <c r="U161"/>
      <c r="AA161" s="12">
        <v>1197</v>
      </c>
      <c r="AB161" s="12">
        <f t="shared" si="64"/>
        <v>1508</v>
      </c>
      <c r="AC161" s="32">
        <v>6.07</v>
      </c>
      <c r="AD161" s="33">
        <v>12.13</v>
      </c>
      <c r="AE161" s="34">
        <f t="shared" si="65"/>
        <v>25557.83</v>
      </c>
      <c r="AF161" s="12">
        <v>2.2</v>
      </c>
      <c r="AG161" s="12">
        <v>0.89</v>
      </c>
      <c r="AH161" s="12">
        <v>3.21</v>
      </c>
      <c r="AI161" s="35">
        <f t="shared" si="66"/>
        <v>3.8569</v>
      </c>
      <c r="AJ161" s="12">
        <v>1.225</v>
      </c>
      <c r="AK161" s="12">
        <v>0.5</v>
      </c>
      <c r="AL161" s="36">
        <f t="shared" si="67"/>
        <v>132828.457625133</v>
      </c>
      <c r="AM161"/>
      <c r="AN161"/>
      <c r="AO161"/>
      <c r="AP161"/>
    </row>
    <row r="162" s="1" customFormat="1" customHeight="1" spans="6:42">
      <c r="F162" s="37" t="s">
        <v>38</v>
      </c>
      <c r="G162" s="37"/>
      <c r="H162" s="37"/>
      <c r="I162" s="37"/>
      <c r="J162" s="37"/>
      <c r="K162" s="38">
        <f>SUM(Q148:Q161)</f>
        <v>281622.195265635</v>
      </c>
      <c r="L162" s="38"/>
      <c r="M162" s="38"/>
      <c r="N162" s="38"/>
      <c r="O162" s="38"/>
      <c r="P162" s="38"/>
      <c r="Q162" s="38"/>
      <c r="R162"/>
      <c r="S162"/>
      <c r="T162"/>
      <c r="U162"/>
      <c r="AA162" s="37" t="s">
        <v>38</v>
      </c>
      <c r="AB162" s="37"/>
      <c r="AC162" s="37"/>
      <c r="AD162" s="37"/>
      <c r="AE162" s="37"/>
      <c r="AF162" s="38">
        <f>SUM(AL148:AL161)</f>
        <v>282292.20532716</v>
      </c>
      <c r="AG162" s="38"/>
      <c r="AH162" s="38"/>
      <c r="AI162" s="38"/>
      <c r="AJ162" s="38"/>
      <c r="AK162" s="38"/>
      <c r="AL162" s="38"/>
      <c r="AM162"/>
      <c r="AN162"/>
      <c r="AO162"/>
      <c r="AP162"/>
    </row>
    <row r="163" s="1" customFormat="1" customHeight="1" spans="6:42">
      <c r="F163" s="37"/>
      <c r="G163" s="37"/>
      <c r="H163" s="37"/>
      <c r="I163" s="37"/>
      <c r="J163" s="37"/>
      <c r="K163" s="38"/>
      <c r="L163" s="38"/>
      <c r="M163" s="38"/>
      <c r="N163" s="38"/>
      <c r="O163" s="38"/>
      <c r="P163" s="38"/>
      <c r="Q163" s="38"/>
      <c r="R163"/>
      <c r="S163"/>
      <c r="T163"/>
      <c r="U163"/>
      <c r="AA163" s="37"/>
      <c r="AB163" s="37"/>
      <c r="AC163" s="37"/>
      <c r="AD163" s="37"/>
      <c r="AE163" s="37"/>
      <c r="AF163" s="38"/>
      <c r="AG163" s="38"/>
      <c r="AH163" s="38"/>
      <c r="AI163" s="38"/>
      <c r="AJ163" s="38"/>
      <c r="AK163" s="38"/>
      <c r="AL163" s="38"/>
      <c r="AM163"/>
      <c r="AN163"/>
      <c r="AO163"/>
      <c r="AP163"/>
    </row>
    <row r="164" s="1" customFormat="1" customHeight="1" spans="6:42">
      <c r="F164" s="37"/>
      <c r="G164" s="37"/>
      <c r="H164" s="37"/>
      <c r="I164" s="37"/>
      <c r="J164" s="37"/>
      <c r="K164" s="38"/>
      <c r="L164" s="38"/>
      <c r="M164" s="38"/>
      <c r="N164" s="38"/>
      <c r="O164" s="38"/>
      <c r="P164" s="38"/>
      <c r="Q164" s="38"/>
      <c r="R164"/>
      <c r="S164"/>
      <c r="T164"/>
      <c r="U164"/>
      <c r="AA164" s="37"/>
      <c r="AB164" s="37"/>
      <c r="AC164" s="37"/>
      <c r="AD164" s="37"/>
      <c r="AE164" s="37"/>
      <c r="AF164" s="38"/>
      <c r="AG164" s="38"/>
      <c r="AH164" s="38"/>
      <c r="AI164" s="38"/>
      <c r="AJ164" s="38"/>
      <c r="AK164" s="38"/>
      <c r="AL164" s="38"/>
      <c r="AM164"/>
      <c r="AN164"/>
      <c r="AO164"/>
      <c r="AP164"/>
    </row>
    <row r="165" s="1" customFormat="1" customHeight="1" spans="6:42">
      <c r="F165" s="39" t="s">
        <v>13</v>
      </c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/>
      <c r="S165"/>
      <c r="T165"/>
      <c r="U165"/>
      <c r="AA165" s="39" t="s">
        <v>13</v>
      </c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/>
      <c r="AN165"/>
      <c r="AO165"/>
      <c r="AP165"/>
    </row>
    <row r="166" s="1" customFormat="1" customHeight="1" spans="6:42">
      <c r="F166" s="15" t="s">
        <v>3</v>
      </c>
      <c r="G166" s="15"/>
      <c r="H166" s="15"/>
      <c r="I166" s="15"/>
      <c r="J166" s="15"/>
      <c r="K166" s="9" t="s">
        <v>30</v>
      </c>
      <c r="L166" s="9"/>
      <c r="M166" s="9"/>
      <c r="N166" s="9"/>
      <c r="O166" s="10" t="s">
        <v>31</v>
      </c>
      <c r="P166" s="10"/>
      <c r="Q166" s="40" t="s">
        <v>9</v>
      </c>
      <c r="R166"/>
      <c r="S166"/>
      <c r="T166"/>
      <c r="U166"/>
      <c r="AA166" s="15" t="s">
        <v>3</v>
      </c>
      <c r="AB166" s="15"/>
      <c r="AC166" s="15"/>
      <c r="AD166" s="15"/>
      <c r="AE166" s="15"/>
      <c r="AF166" s="9" t="s">
        <v>30</v>
      </c>
      <c r="AG166" s="9"/>
      <c r="AH166" s="9"/>
      <c r="AI166" s="9"/>
      <c r="AJ166" s="10" t="s">
        <v>31</v>
      </c>
      <c r="AK166" s="10"/>
      <c r="AL166" s="40" t="s">
        <v>9</v>
      </c>
      <c r="AM166"/>
      <c r="AN166"/>
      <c r="AO166"/>
      <c r="AP166"/>
    </row>
    <row r="167" s="1" customFormat="1" customHeight="1" spans="6:42">
      <c r="F167" s="15" t="s">
        <v>39</v>
      </c>
      <c r="G167" s="15" t="s">
        <v>40</v>
      </c>
      <c r="H167" s="15" t="s">
        <v>41</v>
      </c>
      <c r="I167" s="15" t="s">
        <v>42</v>
      </c>
      <c r="J167" s="15" t="s">
        <v>3</v>
      </c>
      <c r="K167" s="9" t="s">
        <v>35</v>
      </c>
      <c r="L167" s="9" t="s">
        <v>22</v>
      </c>
      <c r="M167" s="9" t="s">
        <v>23</v>
      </c>
      <c r="N167" s="35" t="s">
        <v>24</v>
      </c>
      <c r="O167" s="10" t="s">
        <v>43</v>
      </c>
      <c r="P167" s="10" t="s">
        <v>44</v>
      </c>
      <c r="Q167" s="40"/>
      <c r="R167"/>
      <c r="S167"/>
      <c r="T167"/>
      <c r="U167"/>
      <c r="AA167" s="15" t="s">
        <v>39</v>
      </c>
      <c r="AB167" s="15" t="s">
        <v>40</v>
      </c>
      <c r="AC167" s="15" t="s">
        <v>41</v>
      </c>
      <c r="AD167" s="15" t="s">
        <v>42</v>
      </c>
      <c r="AE167" s="15" t="s">
        <v>3</v>
      </c>
      <c r="AF167" s="9" t="s">
        <v>35</v>
      </c>
      <c r="AG167" s="9" t="s">
        <v>22</v>
      </c>
      <c r="AH167" s="9" t="s">
        <v>23</v>
      </c>
      <c r="AI167" s="35" t="s">
        <v>24</v>
      </c>
      <c r="AJ167" s="10" t="s">
        <v>43</v>
      </c>
      <c r="AK167" s="10" t="s">
        <v>44</v>
      </c>
      <c r="AL167" s="40"/>
      <c r="AM167"/>
      <c r="AN167"/>
      <c r="AO167"/>
      <c r="AP167"/>
    </row>
    <row r="168" s="1" customFormat="1" customHeight="1" spans="6:42">
      <c r="F168" s="12">
        <f t="shared" ref="F168:F177" si="68">36800+5878</f>
        <v>42678</v>
      </c>
      <c r="G168" s="13">
        <v>0.168</v>
      </c>
      <c r="H168" s="12">
        <v>1</v>
      </c>
      <c r="I168" s="12">
        <v>0</v>
      </c>
      <c r="J168" s="15">
        <f t="shared" ref="J168:J177" si="69">F168*G168*H168+I168</f>
        <v>7169.904</v>
      </c>
      <c r="K168" s="12">
        <v>1</v>
      </c>
      <c r="L168" s="12">
        <v>0.92</v>
      </c>
      <c r="M168" s="12">
        <v>1.92</v>
      </c>
      <c r="N168" s="35">
        <f t="shared" ref="N168:N177" si="70">L168*M168+1</f>
        <v>2.7664</v>
      </c>
      <c r="O168" s="12">
        <v>0.9</v>
      </c>
      <c r="P168" s="10">
        <v>0.5</v>
      </c>
      <c r="Q168" s="41">
        <f t="shared" ref="Q168:Q177" si="71">J168*K168*N168*O168*P168</f>
        <v>8925.67009152</v>
      </c>
      <c r="R168"/>
      <c r="S168"/>
      <c r="T168"/>
      <c r="U168"/>
      <c r="AA168" s="12">
        <f t="shared" ref="AA168:AA177" si="72">38270+5878</f>
        <v>44148</v>
      </c>
      <c r="AB168" s="13">
        <v>0.168</v>
      </c>
      <c r="AC168" s="12">
        <v>1</v>
      </c>
      <c r="AD168" s="12">
        <v>0</v>
      </c>
      <c r="AE168" s="15">
        <f t="shared" ref="AE168:AE177" si="73">AA168*AB168*AC168+AD168</f>
        <v>7416.864</v>
      </c>
      <c r="AF168" s="12">
        <v>1</v>
      </c>
      <c r="AG168" s="12">
        <v>0.92</v>
      </c>
      <c r="AH168" s="12">
        <v>1.92</v>
      </c>
      <c r="AI168" s="35">
        <f t="shared" ref="AI168:AI177" si="74">AG168*AH168+1</f>
        <v>2.7664</v>
      </c>
      <c r="AJ168" s="12">
        <v>0.9</v>
      </c>
      <c r="AK168" s="10">
        <v>0.5</v>
      </c>
      <c r="AL168" s="41">
        <f t="shared" ref="AL168:AL177" si="75">AE168*AF168*AI168*AJ168*AK168</f>
        <v>9233.10565632</v>
      </c>
      <c r="AM168"/>
      <c r="AN168"/>
      <c r="AO168"/>
      <c r="AP168"/>
    </row>
    <row r="169" s="1" customFormat="1" customHeight="1" spans="6:42">
      <c r="F169" s="12">
        <f t="shared" si="68"/>
        <v>42678</v>
      </c>
      <c r="G169" s="13">
        <v>0.168</v>
      </c>
      <c r="H169" s="12">
        <v>1</v>
      </c>
      <c r="I169" s="12">
        <v>0</v>
      </c>
      <c r="J169" s="15">
        <f t="shared" si="69"/>
        <v>7169.904</v>
      </c>
      <c r="K169" s="12">
        <v>1</v>
      </c>
      <c r="L169" s="12">
        <v>0.92</v>
      </c>
      <c r="M169" s="12">
        <v>1.92</v>
      </c>
      <c r="N169" s="35">
        <f t="shared" si="70"/>
        <v>2.7664</v>
      </c>
      <c r="O169" s="12">
        <v>0.9</v>
      </c>
      <c r="P169" s="10">
        <v>0.5</v>
      </c>
      <c r="Q169" s="41">
        <f t="shared" si="71"/>
        <v>8925.67009152</v>
      </c>
      <c r="R169"/>
      <c r="S169"/>
      <c r="T169"/>
      <c r="U169"/>
      <c r="AA169" s="12">
        <f t="shared" si="72"/>
        <v>44148</v>
      </c>
      <c r="AB169" s="13">
        <v>0.168</v>
      </c>
      <c r="AC169" s="12">
        <v>1</v>
      </c>
      <c r="AD169" s="12">
        <v>0</v>
      </c>
      <c r="AE169" s="15">
        <f t="shared" si="73"/>
        <v>7416.864</v>
      </c>
      <c r="AF169" s="12">
        <v>1</v>
      </c>
      <c r="AG169" s="12">
        <v>0.92</v>
      </c>
      <c r="AH169" s="12">
        <v>1.92</v>
      </c>
      <c r="AI169" s="35">
        <f t="shared" si="74"/>
        <v>2.7664</v>
      </c>
      <c r="AJ169" s="12">
        <v>0.9</v>
      </c>
      <c r="AK169" s="10">
        <v>0.5</v>
      </c>
      <c r="AL169" s="41">
        <f t="shared" si="75"/>
        <v>9233.10565632</v>
      </c>
      <c r="AM169"/>
      <c r="AN169"/>
      <c r="AO169"/>
      <c r="AP169"/>
    </row>
    <row r="170" s="1" customFormat="1" customHeight="1" spans="6:42">
      <c r="F170" s="12">
        <f t="shared" si="68"/>
        <v>42678</v>
      </c>
      <c r="G170" s="13">
        <v>0.168</v>
      </c>
      <c r="H170" s="12">
        <v>1</v>
      </c>
      <c r="I170" s="12">
        <v>0</v>
      </c>
      <c r="J170" s="15">
        <f t="shared" si="69"/>
        <v>7169.904</v>
      </c>
      <c r="K170" s="12">
        <v>1</v>
      </c>
      <c r="L170" s="12">
        <v>0.92</v>
      </c>
      <c r="M170" s="12">
        <v>1.92</v>
      </c>
      <c r="N170" s="35">
        <f t="shared" si="70"/>
        <v>2.7664</v>
      </c>
      <c r="O170" s="12">
        <v>0.9</v>
      </c>
      <c r="P170" s="10">
        <v>0.5</v>
      </c>
      <c r="Q170" s="41">
        <f t="shared" si="71"/>
        <v>8925.67009152</v>
      </c>
      <c r="AA170" s="12">
        <f t="shared" si="72"/>
        <v>44148</v>
      </c>
      <c r="AB170" s="13">
        <v>0.168</v>
      </c>
      <c r="AC170" s="12">
        <v>1</v>
      </c>
      <c r="AD170" s="12">
        <v>0</v>
      </c>
      <c r="AE170" s="15">
        <f t="shared" si="73"/>
        <v>7416.864</v>
      </c>
      <c r="AF170" s="12">
        <v>1</v>
      </c>
      <c r="AG170" s="12">
        <v>0.92</v>
      </c>
      <c r="AH170" s="12">
        <v>1.92</v>
      </c>
      <c r="AI170" s="35">
        <f t="shared" si="74"/>
        <v>2.7664</v>
      </c>
      <c r="AJ170" s="12">
        <v>0.9</v>
      </c>
      <c r="AK170" s="10">
        <v>0.5</v>
      </c>
      <c r="AL170" s="41">
        <f t="shared" si="75"/>
        <v>9233.10565632</v>
      </c>
    </row>
    <row r="171" s="1" customFormat="1" customHeight="1" spans="6:42">
      <c r="F171" s="12">
        <f t="shared" si="68"/>
        <v>42678</v>
      </c>
      <c r="G171" s="13">
        <v>0.168</v>
      </c>
      <c r="H171" s="12">
        <v>1</v>
      </c>
      <c r="I171" s="12">
        <v>0</v>
      </c>
      <c r="J171" s="15">
        <f t="shared" si="69"/>
        <v>7169.904</v>
      </c>
      <c r="K171" s="12">
        <v>1</v>
      </c>
      <c r="L171" s="12">
        <v>0.92</v>
      </c>
      <c r="M171" s="12">
        <v>1.92</v>
      </c>
      <c r="N171" s="35">
        <f t="shared" si="70"/>
        <v>2.7664</v>
      </c>
      <c r="O171" s="12">
        <v>0.9</v>
      </c>
      <c r="P171" s="10">
        <v>0.5</v>
      </c>
      <c r="Q171" s="41">
        <f t="shared" si="71"/>
        <v>8925.67009152</v>
      </c>
      <c r="AA171" s="12">
        <f t="shared" si="72"/>
        <v>44148</v>
      </c>
      <c r="AB171" s="13">
        <v>0.168</v>
      </c>
      <c r="AC171" s="12">
        <v>1</v>
      </c>
      <c r="AD171" s="12">
        <v>0</v>
      </c>
      <c r="AE171" s="15">
        <f t="shared" si="73"/>
        <v>7416.864</v>
      </c>
      <c r="AF171" s="12">
        <v>1</v>
      </c>
      <c r="AG171" s="12">
        <v>0.92</v>
      </c>
      <c r="AH171" s="12">
        <v>1.92</v>
      </c>
      <c r="AI171" s="35">
        <f t="shared" si="74"/>
        <v>2.7664</v>
      </c>
      <c r="AJ171" s="12">
        <v>0.9</v>
      </c>
      <c r="AK171" s="10">
        <v>0.5</v>
      </c>
      <c r="AL171" s="41">
        <f t="shared" si="75"/>
        <v>9233.10565632</v>
      </c>
    </row>
    <row r="172" s="1" customFormat="1" customHeight="1" spans="6:42">
      <c r="F172" s="12">
        <f t="shared" si="68"/>
        <v>42678</v>
      </c>
      <c r="G172" s="13">
        <v>0.168</v>
      </c>
      <c r="H172" s="12">
        <v>1</v>
      </c>
      <c r="I172" s="12">
        <v>0</v>
      </c>
      <c r="J172" s="15">
        <f t="shared" si="69"/>
        <v>7169.904</v>
      </c>
      <c r="K172" s="12">
        <v>1</v>
      </c>
      <c r="L172" s="12">
        <v>0.92</v>
      </c>
      <c r="M172" s="12">
        <v>1.92</v>
      </c>
      <c r="N172" s="35">
        <f t="shared" si="70"/>
        <v>2.7664</v>
      </c>
      <c r="O172" s="12">
        <v>0.9</v>
      </c>
      <c r="P172" s="10">
        <v>0.5</v>
      </c>
      <c r="Q172" s="41">
        <f t="shared" si="71"/>
        <v>8925.67009152</v>
      </c>
      <c r="AA172" s="12">
        <f t="shared" si="72"/>
        <v>44148</v>
      </c>
      <c r="AB172" s="13">
        <v>0.168</v>
      </c>
      <c r="AC172" s="12">
        <v>1</v>
      </c>
      <c r="AD172" s="12">
        <v>0</v>
      </c>
      <c r="AE172" s="15">
        <f t="shared" si="73"/>
        <v>7416.864</v>
      </c>
      <c r="AF172" s="12">
        <v>1</v>
      </c>
      <c r="AG172" s="12">
        <v>0.92</v>
      </c>
      <c r="AH172" s="12">
        <v>1.92</v>
      </c>
      <c r="AI172" s="35">
        <f t="shared" si="74"/>
        <v>2.7664</v>
      </c>
      <c r="AJ172" s="12">
        <v>0.9</v>
      </c>
      <c r="AK172" s="10">
        <v>0.5</v>
      </c>
      <c r="AL172" s="41">
        <f t="shared" si="75"/>
        <v>9233.10565632</v>
      </c>
    </row>
    <row r="173" s="1" customFormat="1" customHeight="1" spans="6:42">
      <c r="F173" s="12">
        <f t="shared" si="68"/>
        <v>42678</v>
      </c>
      <c r="G173" s="13">
        <v>0.168</v>
      </c>
      <c r="H173" s="12">
        <v>1</v>
      </c>
      <c r="I173" s="12">
        <v>0</v>
      </c>
      <c r="J173" s="15">
        <f t="shared" si="69"/>
        <v>7169.904</v>
      </c>
      <c r="K173" s="12">
        <v>1</v>
      </c>
      <c r="L173" s="12">
        <v>0.92</v>
      </c>
      <c r="M173" s="12">
        <v>1.92</v>
      </c>
      <c r="N173" s="35">
        <f t="shared" si="70"/>
        <v>2.7664</v>
      </c>
      <c r="O173" s="12">
        <v>0.9</v>
      </c>
      <c r="P173" s="10">
        <v>0.5</v>
      </c>
      <c r="Q173" s="41">
        <f t="shared" si="71"/>
        <v>8925.67009152</v>
      </c>
      <c r="AA173" s="12">
        <f t="shared" si="72"/>
        <v>44148</v>
      </c>
      <c r="AB173" s="13">
        <v>0.168</v>
      </c>
      <c r="AC173" s="12">
        <v>1</v>
      </c>
      <c r="AD173" s="12">
        <v>0</v>
      </c>
      <c r="AE173" s="15">
        <f t="shared" si="73"/>
        <v>7416.864</v>
      </c>
      <c r="AF173" s="12">
        <v>1</v>
      </c>
      <c r="AG173" s="12">
        <v>0.92</v>
      </c>
      <c r="AH173" s="12">
        <v>1.92</v>
      </c>
      <c r="AI173" s="35">
        <f t="shared" si="74"/>
        <v>2.7664</v>
      </c>
      <c r="AJ173" s="12">
        <v>0.9</v>
      </c>
      <c r="AK173" s="10">
        <v>0.5</v>
      </c>
      <c r="AL173" s="41">
        <f t="shared" si="75"/>
        <v>9233.10565632</v>
      </c>
    </row>
    <row r="174" s="1" customFormat="1" customHeight="1" spans="6:42">
      <c r="F174" s="12">
        <f t="shared" si="68"/>
        <v>42678</v>
      </c>
      <c r="G174" s="13">
        <v>0.168</v>
      </c>
      <c r="H174" s="12">
        <v>1</v>
      </c>
      <c r="I174" s="12">
        <v>0</v>
      </c>
      <c r="J174" s="15">
        <f t="shared" si="69"/>
        <v>7169.904</v>
      </c>
      <c r="K174" s="12">
        <v>1</v>
      </c>
      <c r="L174" s="12">
        <v>0.92</v>
      </c>
      <c r="M174" s="12">
        <v>1.92</v>
      </c>
      <c r="N174" s="35">
        <f t="shared" si="70"/>
        <v>2.7664</v>
      </c>
      <c r="O174" s="12">
        <v>0.9</v>
      </c>
      <c r="P174" s="10">
        <v>0.5</v>
      </c>
      <c r="Q174" s="41">
        <f t="shared" si="71"/>
        <v>8925.67009152</v>
      </c>
      <c r="AA174" s="12">
        <f t="shared" si="72"/>
        <v>44148</v>
      </c>
      <c r="AB174" s="13">
        <v>0.168</v>
      </c>
      <c r="AC174" s="12">
        <v>1</v>
      </c>
      <c r="AD174" s="12">
        <v>0</v>
      </c>
      <c r="AE174" s="15">
        <f t="shared" si="73"/>
        <v>7416.864</v>
      </c>
      <c r="AF174" s="12">
        <v>1</v>
      </c>
      <c r="AG174" s="12">
        <v>0.92</v>
      </c>
      <c r="AH174" s="12">
        <v>1.92</v>
      </c>
      <c r="AI174" s="35">
        <f t="shared" si="74"/>
        <v>2.7664</v>
      </c>
      <c r="AJ174" s="12">
        <v>0.9</v>
      </c>
      <c r="AK174" s="10">
        <v>0.5</v>
      </c>
      <c r="AL174" s="41">
        <f t="shared" si="75"/>
        <v>9233.10565632</v>
      </c>
    </row>
    <row r="175" s="1" customFormat="1" customHeight="1" spans="6:42">
      <c r="F175" s="12">
        <f t="shared" si="68"/>
        <v>42678</v>
      </c>
      <c r="G175" s="13">
        <v>0.168</v>
      </c>
      <c r="H175" s="12">
        <v>1</v>
      </c>
      <c r="I175" s="12">
        <v>0</v>
      </c>
      <c r="J175" s="15">
        <f t="shared" si="69"/>
        <v>7169.904</v>
      </c>
      <c r="K175" s="12">
        <v>1</v>
      </c>
      <c r="L175" s="12">
        <v>0.92</v>
      </c>
      <c r="M175" s="12">
        <v>1.92</v>
      </c>
      <c r="N175" s="35">
        <f t="shared" si="70"/>
        <v>2.7664</v>
      </c>
      <c r="O175" s="12">
        <v>0.9</v>
      </c>
      <c r="P175" s="10">
        <v>0.5</v>
      </c>
      <c r="Q175" s="41">
        <f t="shared" si="71"/>
        <v>8925.67009152</v>
      </c>
      <c r="AA175" s="12">
        <f t="shared" si="72"/>
        <v>44148</v>
      </c>
      <c r="AB175" s="13">
        <v>0.168</v>
      </c>
      <c r="AC175" s="12">
        <v>1</v>
      </c>
      <c r="AD175" s="12">
        <v>0</v>
      </c>
      <c r="AE175" s="15">
        <f t="shared" si="73"/>
        <v>7416.864</v>
      </c>
      <c r="AF175" s="12">
        <v>1</v>
      </c>
      <c r="AG175" s="12">
        <v>0.92</v>
      </c>
      <c r="AH175" s="12">
        <v>1.92</v>
      </c>
      <c r="AI175" s="35">
        <f t="shared" si="74"/>
        <v>2.7664</v>
      </c>
      <c r="AJ175" s="12">
        <v>0.9</v>
      </c>
      <c r="AK175" s="10">
        <v>0.5</v>
      </c>
      <c r="AL175" s="41">
        <f t="shared" si="75"/>
        <v>9233.10565632</v>
      </c>
    </row>
    <row r="176" s="1" customFormat="1" customHeight="1" spans="6:42">
      <c r="F176" s="12">
        <f t="shared" si="68"/>
        <v>42678</v>
      </c>
      <c r="G176" s="13">
        <v>0.3</v>
      </c>
      <c r="H176" s="12">
        <v>1</v>
      </c>
      <c r="I176" s="12">
        <v>0</v>
      </c>
      <c r="J176" s="15">
        <f t="shared" si="69"/>
        <v>12803.4</v>
      </c>
      <c r="K176" s="12">
        <v>1</v>
      </c>
      <c r="L176" s="12">
        <v>0.92</v>
      </c>
      <c r="M176" s="12">
        <v>1.92</v>
      </c>
      <c r="N176" s="35">
        <f t="shared" si="70"/>
        <v>2.7664</v>
      </c>
      <c r="O176" s="12">
        <v>0.9</v>
      </c>
      <c r="P176" s="10">
        <v>0.5</v>
      </c>
      <c r="Q176" s="41">
        <f t="shared" si="71"/>
        <v>15938.696592</v>
      </c>
      <c r="AA176" s="12">
        <f t="shared" si="72"/>
        <v>44148</v>
      </c>
      <c r="AB176" s="13">
        <v>0.3</v>
      </c>
      <c r="AC176" s="12">
        <v>1</v>
      </c>
      <c r="AD176" s="12">
        <v>0</v>
      </c>
      <c r="AE176" s="15">
        <f t="shared" si="73"/>
        <v>13244.4</v>
      </c>
      <c r="AF176" s="12">
        <v>1</v>
      </c>
      <c r="AG176" s="12">
        <v>0.92</v>
      </c>
      <c r="AH176" s="12">
        <v>1.92</v>
      </c>
      <c r="AI176" s="35">
        <f t="shared" si="74"/>
        <v>2.7664</v>
      </c>
      <c r="AJ176" s="12">
        <v>0.9</v>
      </c>
      <c r="AK176" s="10">
        <v>0.5</v>
      </c>
      <c r="AL176" s="41">
        <f t="shared" si="75"/>
        <v>16487.688672</v>
      </c>
    </row>
    <row r="177" s="1" customFormat="1" customHeight="1" spans="1:42">
      <c r="F177" s="12">
        <f t="shared" si="68"/>
        <v>42678</v>
      </c>
      <c r="G177" s="13">
        <v>0.58</v>
      </c>
      <c r="H177" s="12">
        <v>1</v>
      </c>
      <c r="I177" s="12">
        <v>0</v>
      </c>
      <c r="J177" s="15">
        <f t="shared" si="69"/>
        <v>24753.24</v>
      </c>
      <c r="K177" s="12">
        <v>1</v>
      </c>
      <c r="L177" s="12">
        <v>0.92</v>
      </c>
      <c r="M177" s="12">
        <v>1.92</v>
      </c>
      <c r="N177" s="35">
        <f t="shared" si="70"/>
        <v>2.7664</v>
      </c>
      <c r="O177" s="12">
        <v>0.9</v>
      </c>
      <c r="P177" s="10">
        <v>0.5</v>
      </c>
      <c r="Q177" s="41">
        <f t="shared" si="71"/>
        <v>30814.8134112</v>
      </c>
      <c r="AA177" s="12">
        <f t="shared" si="72"/>
        <v>44148</v>
      </c>
      <c r="AB177" s="13">
        <v>0.58</v>
      </c>
      <c r="AC177" s="12">
        <v>1</v>
      </c>
      <c r="AD177" s="12">
        <v>0</v>
      </c>
      <c r="AE177" s="15">
        <f t="shared" si="73"/>
        <v>25605.84</v>
      </c>
      <c r="AF177" s="12">
        <v>1</v>
      </c>
      <c r="AG177" s="12">
        <v>0.92</v>
      </c>
      <c r="AH177" s="12">
        <v>1.92</v>
      </c>
      <c r="AI177" s="35">
        <f t="shared" si="74"/>
        <v>2.7664</v>
      </c>
      <c r="AJ177" s="12">
        <v>0.9</v>
      </c>
      <c r="AK177" s="10">
        <v>0.5</v>
      </c>
      <c r="AL177" s="41">
        <f t="shared" si="75"/>
        <v>31876.1980992</v>
      </c>
    </row>
    <row r="178" s="1" customFormat="1" customHeight="1" spans="1:42">
      <c r="F178" s="42" t="s">
        <v>45</v>
      </c>
      <c r="G178" s="37"/>
      <c r="H178" s="37"/>
      <c r="I178" s="37"/>
      <c r="J178" s="37"/>
      <c r="K178" s="37"/>
      <c r="L178" s="37"/>
      <c r="M178" s="38">
        <f>SUM(Q168:Q177)</f>
        <v>118158.87073536</v>
      </c>
      <c r="N178" s="38"/>
      <c r="O178" s="38"/>
      <c r="P178" s="38"/>
      <c r="Q178" s="38"/>
      <c r="AA178" s="42" t="s">
        <v>45</v>
      </c>
      <c r="AB178" s="37"/>
      <c r="AC178" s="37"/>
      <c r="AD178" s="37"/>
      <c r="AE178" s="37"/>
      <c r="AF178" s="37"/>
      <c r="AG178" s="37"/>
      <c r="AH178" s="38">
        <f>SUM(AL168:AL177)</f>
        <v>122228.73202176</v>
      </c>
      <c r="AI178" s="38"/>
      <c r="AJ178" s="38"/>
      <c r="AK178" s="38"/>
      <c r="AL178" s="38"/>
    </row>
    <row r="179" s="1" customFormat="1" customHeight="1" spans="1:42">
      <c r="F179" s="37"/>
      <c r="G179" s="37"/>
      <c r="H179" s="37"/>
      <c r="I179" s="37"/>
      <c r="J179" s="37"/>
      <c r="K179" s="37"/>
      <c r="L179" s="37"/>
      <c r="M179" s="38"/>
      <c r="N179" s="38"/>
      <c r="O179" s="38"/>
      <c r="P179" s="38"/>
      <c r="Q179" s="38"/>
      <c r="AA179" s="37"/>
      <c r="AB179" s="37"/>
      <c r="AC179" s="37"/>
      <c r="AD179" s="37"/>
      <c r="AE179" s="37"/>
      <c r="AF179" s="37"/>
      <c r="AG179" s="37"/>
      <c r="AH179" s="38"/>
      <c r="AI179" s="38"/>
      <c r="AJ179" s="38"/>
      <c r="AK179" s="38"/>
      <c r="AL179" s="38"/>
    </row>
    <row r="180" s="1" customFormat="1" customHeight="1" spans="1:42">
      <c r="F180" s="37"/>
      <c r="G180" s="37"/>
      <c r="H180" s="37"/>
      <c r="I180" s="37"/>
      <c r="J180" s="37"/>
      <c r="K180" s="37"/>
      <c r="L180" s="37"/>
      <c r="M180" s="38"/>
      <c r="N180" s="38"/>
      <c r="O180" s="38"/>
      <c r="P180" s="38"/>
      <c r="Q180" s="38"/>
      <c r="AA180" s="37"/>
      <c r="AB180" s="37"/>
      <c r="AC180" s="37"/>
      <c r="AD180" s="37"/>
      <c r="AE180" s="37"/>
      <c r="AF180" s="37"/>
      <c r="AG180" s="37"/>
      <c r="AH180" s="38"/>
      <c r="AI180" s="38"/>
      <c r="AJ180" s="38"/>
      <c r="AK180" s="38"/>
      <c r="AL180" s="38"/>
    </row>
    <row r="183" s="1" customFormat="1" customHeight="1" spans="1:42">
      <c r="A183" s="2" t="s">
        <v>48</v>
      </c>
      <c r="B183" s="2"/>
      <c r="C183" s="2"/>
      <c r="D183" s="2"/>
      <c r="E183" s="2"/>
      <c r="F183" s="3" t="s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 t="s">
        <v>49</v>
      </c>
      <c r="W183" s="2"/>
      <c r="X183" s="2"/>
      <c r="Y183" s="2"/>
      <c r="Z183" s="2"/>
      <c r="AA183" s="3" t="s">
        <v>1</v>
      </c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="1" customFormat="1" customHeight="1" spans="1:42">
      <c r="A184" s="2"/>
      <c r="B184" s="2"/>
      <c r="C184" s="2"/>
      <c r="D184" s="2"/>
      <c r="E184" s="2"/>
      <c r="F184" s="4" t="s">
        <v>3</v>
      </c>
      <c r="G184" s="5"/>
      <c r="H184" s="5"/>
      <c r="I184" s="5"/>
      <c r="J184" s="6"/>
      <c r="K184" s="7" t="s">
        <v>4</v>
      </c>
      <c r="L184" s="7"/>
      <c r="M184" s="7"/>
      <c r="N184" s="7"/>
      <c r="O184" s="8" t="s">
        <v>5</v>
      </c>
      <c r="P184" s="9" t="s">
        <v>6</v>
      </c>
      <c r="Q184" s="9"/>
      <c r="R184" s="9"/>
      <c r="S184" s="10" t="s">
        <v>7</v>
      </c>
      <c r="T184" s="8" t="s">
        <v>8</v>
      </c>
      <c r="U184" s="11" t="s">
        <v>9</v>
      </c>
      <c r="V184" s="2"/>
      <c r="W184" s="2"/>
      <c r="X184" s="2"/>
      <c r="Y184" s="2"/>
      <c r="Z184" s="2"/>
      <c r="AA184" s="4" t="s">
        <v>3</v>
      </c>
      <c r="AB184" s="5"/>
      <c r="AC184" s="5"/>
      <c r="AD184" s="5"/>
      <c r="AE184" s="6"/>
      <c r="AF184" s="7" t="s">
        <v>4</v>
      </c>
      <c r="AG184" s="7"/>
      <c r="AH184" s="7"/>
      <c r="AI184" s="7"/>
      <c r="AJ184" s="8" t="s">
        <v>5</v>
      </c>
      <c r="AK184" s="9" t="s">
        <v>6</v>
      </c>
      <c r="AL184" s="9"/>
      <c r="AM184" s="9"/>
      <c r="AN184" s="10" t="s">
        <v>7</v>
      </c>
      <c r="AO184" s="8" t="s">
        <v>8</v>
      </c>
      <c r="AP184" s="11" t="s">
        <v>9</v>
      </c>
    </row>
    <row r="185" s="1" customFormat="1" customHeight="1" spans="1:42">
      <c r="A185" s="1" t="s">
        <v>10</v>
      </c>
      <c r="B185" s="1" t="s">
        <v>11</v>
      </c>
      <c r="C185" s="1" t="s">
        <v>12</v>
      </c>
      <c r="D185" s="1" t="s">
        <v>13</v>
      </c>
      <c r="E185" s="1" t="s">
        <v>14</v>
      </c>
      <c r="F185" s="12" t="s">
        <v>15</v>
      </c>
      <c r="G185" s="12" t="s">
        <v>16</v>
      </c>
      <c r="H185" s="13" t="s">
        <v>17</v>
      </c>
      <c r="I185" s="14" t="s">
        <v>18</v>
      </c>
      <c r="J185" s="15" t="s">
        <v>3</v>
      </c>
      <c r="K185" s="12" t="s">
        <v>19</v>
      </c>
      <c r="L185" s="12" t="s">
        <v>15</v>
      </c>
      <c r="M185" s="12" t="s">
        <v>20</v>
      </c>
      <c r="N185" s="7" t="s">
        <v>21</v>
      </c>
      <c r="O185" s="16"/>
      <c r="P185" s="12" t="s">
        <v>22</v>
      </c>
      <c r="Q185" s="12" t="s">
        <v>23</v>
      </c>
      <c r="R185" s="9" t="s">
        <v>24</v>
      </c>
      <c r="S185" s="10" t="s">
        <v>25</v>
      </c>
      <c r="T185" s="16"/>
      <c r="U185" s="17"/>
      <c r="V185" s="1" t="s">
        <v>10</v>
      </c>
      <c r="W185" s="1" t="s">
        <v>11</v>
      </c>
      <c r="X185" s="1" t="s">
        <v>12</v>
      </c>
      <c r="Y185" s="1" t="s">
        <v>13</v>
      </c>
      <c r="Z185" s="1" t="s">
        <v>14</v>
      </c>
      <c r="AA185" s="12" t="s">
        <v>15</v>
      </c>
      <c r="AB185" s="12" t="s">
        <v>16</v>
      </c>
      <c r="AC185" s="13" t="s">
        <v>17</v>
      </c>
      <c r="AD185" s="14" t="s">
        <v>18</v>
      </c>
      <c r="AE185" s="15" t="s">
        <v>3</v>
      </c>
      <c r="AF185" s="12" t="s">
        <v>19</v>
      </c>
      <c r="AG185" s="12" t="s">
        <v>15</v>
      </c>
      <c r="AH185" s="12" t="s">
        <v>20</v>
      </c>
      <c r="AI185" s="7" t="s">
        <v>21</v>
      </c>
      <c r="AJ185" s="16"/>
      <c r="AK185" s="12" t="s">
        <v>22</v>
      </c>
      <c r="AL185" s="12" t="s">
        <v>23</v>
      </c>
      <c r="AM185" s="9" t="s">
        <v>24</v>
      </c>
      <c r="AN185" s="10" t="s">
        <v>25</v>
      </c>
      <c r="AO185" s="16"/>
      <c r="AP185" s="17"/>
    </row>
    <row r="186" s="1" customFormat="1" customHeight="1" spans="1:42">
      <c r="A186" s="18">
        <f>N204</f>
        <v>2838995.6159909</v>
      </c>
      <c r="B186" s="18">
        <f>K253</f>
        <v>280952.18520411</v>
      </c>
      <c r="C186" s="18">
        <f>N234</f>
        <v>722470.117738004</v>
      </c>
      <c r="D186" s="18">
        <f>M269</f>
        <v>98948.88302976</v>
      </c>
      <c r="E186" s="18">
        <v>18</v>
      </c>
      <c r="F186" s="12">
        <f t="shared" ref="F186:F203" si="76">1354+144</f>
        <v>1498</v>
      </c>
      <c r="G186" s="12">
        <v>1.728</v>
      </c>
      <c r="H186" s="13">
        <v>1.35</v>
      </c>
      <c r="I186" s="14">
        <v>1.24</v>
      </c>
      <c r="J186" s="15">
        <f t="shared" ref="J186:J203" si="77">F186*G186*H186*I186</f>
        <v>4333.222656</v>
      </c>
      <c r="K186" s="12">
        <v>1</v>
      </c>
      <c r="L186" s="12">
        <f t="shared" ref="L186:L203" si="78">1354+144</f>
        <v>1498</v>
      </c>
      <c r="M186" s="12">
        <v>0.83</v>
      </c>
      <c r="N186" s="19">
        <f t="shared" ref="N186:N203" si="79">1+6*L186/(L186+2000)+M186</f>
        <v>4.39946826758147</v>
      </c>
      <c r="O186" s="20">
        <v>5936</v>
      </c>
      <c r="P186" s="12">
        <v>0.99</v>
      </c>
      <c r="Q186" s="12">
        <v>3.41</v>
      </c>
      <c r="R186" s="9">
        <f t="shared" ref="R186:R203" si="80">1+P186*Q186</f>
        <v>4.3759</v>
      </c>
      <c r="S186" s="10">
        <v>1.225</v>
      </c>
      <c r="T186" s="21">
        <v>1.085</v>
      </c>
      <c r="U186" s="22">
        <f t="shared" ref="U186:U203" si="81">((J186*K186*N186)+O186)*R186*S186*T186</f>
        <v>145402.228496285</v>
      </c>
      <c r="V186" s="18">
        <f>AI204</f>
        <v>2838995.6159909</v>
      </c>
      <c r="W186" s="18">
        <f>AF253</f>
        <v>280952.18520411</v>
      </c>
      <c r="X186" s="18">
        <f>AI234</f>
        <v>745282.79901222</v>
      </c>
      <c r="Y186" s="18">
        <f>AH269</f>
        <v>98948.88302976</v>
      </c>
      <c r="Z186" s="18">
        <v>18</v>
      </c>
      <c r="AA186" s="12">
        <f t="shared" ref="AA186:AA203" si="82">1354+144</f>
        <v>1498</v>
      </c>
      <c r="AB186" s="12">
        <v>1.728</v>
      </c>
      <c r="AC186" s="13">
        <v>1.35</v>
      </c>
      <c r="AD186" s="14">
        <v>1.24</v>
      </c>
      <c r="AE186" s="15">
        <f t="shared" ref="AE186:AE203" si="83">AA186*AB186*AC186*AD186</f>
        <v>4333.222656</v>
      </c>
      <c r="AF186" s="12">
        <v>1</v>
      </c>
      <c r="AG186" s="12">
        <f t="shared" ref="AG186:AG203" si="84">1354+144</f>
        <v>1498</v>
      </c>
      <c r="AH186" s="12">
        <v>0.83</v>
      </c>
      <c r="AI186" s="19">
        <f t="shared" ref="AI186:AI203" si="85">1+6*AG186/(AG186+2000)+AH186</f>
        <v>4.39946826758147</v>
      </c>
      <c r="AJ186" s="20">
        <v>5936</v>
      </c>
      <c r="AK186" s="12">
        <v>0.99</v>
      </c>
      <c r="AL186" s="12">
        <v>3.41</v>
      </c>
      <c r="AM186" s="9">
        <f t="shared" ref="AM186:AM203" si="86">1+AK186*AL186</f>
        <v>4.3759</v>
      </c>
      <c r="AN186" s="10">
        <v>1.225</v>
      </c>
      <c r="AO186" s="21">
        <v>1.085</v>
      </c>
      <c r="AP186" s="22">
        <f t="shared" ref="AP186:AP203" si="87">((AE186*AF186*AI186)+AJ186)*AM186*AN186*AO186</f>
        <v>145402.228496285</v>
      </c>
    </row>
    <row r="187" s="1" customFormat="1" customHeight="1" spans="1:42">
      <c r="A187" s="23" t="s">
        <v>26</v>
      </c>
      <c r="B187" s="23"/>
      <c r="C187" s="23"/>
      <c r="D187" s="24" t="s">
        <v>27</v>
      </c>
      <c r="E187" s="24"/>
      <c r="F187" s="12">
        <f t="shared" si="76"/>
        <v>1498</v>
      </c>
      <c r="G187" s="12">
        <v>1.728</v>
      </c>
      <c r="H187" s="13">
        <v>1.35</v>
      </c>
      <c r="I187" s="14">
        <v>1.24</v>
      </c>
      <c r="J187" s="15">
        <f t="shared" si="77"/>
        <v>4333.222656</v>
      </c>
      <c r="K187" s="12">
        <v>1</v>
      </c>
      <c r="L187" s="12">
        <f t="shared" si="78"/>
        <v>1498</v>
      </c>
      <c r="M187" s="12">
        <v>0.83</v>
      </c>
      <c r="N187" s="19">
        <f t="shared" si="79"/>
        <v>4.39946826758147</v>
      </c>
      <c r="O187" s="20">
        <v>5936</v>
      </c>
      <c r="P187" s="12">
        <v>0.99</v>
      </c>
      <c r="Q187" s="12">
        <v>3.41</v>
      </c>
      <c r="R187" s="9">
        <f t="shared" si="80"/>
        <v>4.3759</v>
      </c>
      <c r="S187" s="10">
        <v>1.225</v>
      </c>
      <c r="T187" s="21">
        <v>1.085</v>
      </c>
      <c r="U187" s="22">
        <f t="shared" si="81"/>
        <v>145402.228496285</v>
      </c>
      <c r="V187" s="23" t="s">
        <v>26</v>
      </c>
      <c r="W187" s="23"/>
      <c r="X187" s="23"/>
      <c r="Y187" s="24" t="s">
        <v>27</v>
      </c>
      <c r="Z187" s="24"/>
      <c r="AA187" s="12">
        <f t="shared" si="82"/>
        <v>1498</v>
      </c>
      <c r="AB187" s="12">
        <v>1.728</v>
      </c>
      <c r="AC187" s="13">
        <v>1.35</v>
      </c>
      <c r="AD187" s="14">
        <v>1.24</v>
      </c>
      <c r="AE187" s="15">
        <f t="shared" si="83"/>
        <v>4333.222656</v>
      </c>
      <c r="AF187" s="12">
        <v>1</v>
      </c>
      <c r="AG187" s="12">
        <f t="shared" si="84"/>
        <v>1498</v>
      </c>
      <c r="AH187" s="12">
        <v>0.83</v>
      </c>
      <c r="AI187" s="19">
        <f t="shared" si="85"/>
        <v>4.39946826758147</v>
      </c>
      <c r="AJ187" s="20">
        <v>5936</v>
      </c>
      <c r="AK187" s="12">
        <v>0.99</v>
      </c>
      <c r="AL187" s="12">
        <v>3.41</v>
      </c>
      <c r="AM187" s="9">
        <f t="shared" si="86"/>
        <v>4.3759</v>
      </c>
      <c r="AN187" s="10">
        <v>1.225</v>
      </c>
      <c r="AO187" s="21">
        <v>1.085</v>
      </c>
      <c r="AP187" s="22">
        <f t="shared" si="87"/>
        <v>145402.228496285</v>
      </c>
    </row>
    <row r="188" s="1" customFormat="1" customHeight="1" spans="1:42">
      <c r="A188" s="23"/>
      <c r="B188" s="23"/>
      <c r="C188" s="23"/>
      <c r="D188" s="24"/>
      <c r="E188" s="24"/>
      <c r="F188" s="12">
        <f t="shared" si="76"/>
        <v>1498</v>
      </c>
      <c r="G188" s="12">
        <v>2.304</v>
      </c>
      <c r="H188" s="13">
        <v>1.35</v>
      </c>
      <c r="I188" s="14">
        <v>1.24</v>
      </c>
      <c r="J188" s="15">
        <f t="shared" si="77"/>
        <v>5777.630208</v>
      </c>
      <c r="K188" s="12">
        <v>1</v>
      </c>
      <c r="L188" s="12">
        <f t="shared" si="78"/>
        <v>1498</v>
      </c>
      <c r="M188" s="12">
        <v>0.83</v>
      </c>
      <c r="N188" s="19">
        <f t="shared" si="79"/>
        <v>4.39946826758147</v>
      </c>
      <c r="O188" s="20">
        <v>5936</v>
      </c>
      <c r="P188" s="12">
        <v>0.99</v>
      </c>
      <c r="Q188" s="12">
        <v>3.41</v>
      </c>
      <c r="R188" s="9">
        <f t="shared" si="80"/>
        <v>4.3759</v>
      </c>
      <c r="S188" s="10">
        <v>1.225</v>
      </c>
      <c r="T188" s="21">
        <v>1.085</v>
      </c>
      <c r="U188" s="22">
        <f t="shared" si="81"/>
        <v>182361.479005913</v>
      </c>
      <c r="V188" s="23"/>
      <c r="W188" s="23"/>
      <c r="X188" s="23"/>
      <c r="Y188" s="24"/>
      <c r="Z188" s="24"/>
      <c r="AA188" s="12">
        <f t="shared" si="82"/>
        <v>1498</v>
      </c>
      <c r="AB188" s="12">
        <v>2.304</v>
      </c>
      <c r="AC188" s="13">
        <v>1.35</v>
      </c>
      <c r="AD188" s="14">
        <v>1.24</v>
      </c>
      <c r="AE188" s="15">
        <f t="shared" si="83"/>
        <v>5777.630208</v>
      </c>
      <c r="AF188" s="12">
        <v>1</v>
      </c>
      <c r="AG188" s="12">
        <f t="shared" si="84"/>
        <v>1498</v>
      </c>
      <c r="AH188" s="12">
        <v>0.83</v>
      </c>
      <c r="AI188" s="19">
        <f t="shared" si="85"/>
        <v>4.39946826758147</v>
      </c>
      <c r="AJ188" s="20">
        <v>5936</v>
      </c>
      <c r="AK188" s="12">
        <v>0.99</v>
      </c>
      <c r="AL188" s="12">
        <v>3.41</v>
      </c>
      <c r="AM188" s="9">
        <f t="shared" si="86"/>
        <v>4.3759</v>
      </c>
      <c r="AN188" s="10">
        <v>1.225</v>
      </c>
      <c r="AO188" s="21">
        <v>1.085</v>
      </c>
      <c r="AP188" s="22">
        <f t="shared" si="87"/>
        <v>182361.479005913</v>
      </c>
    </row>
    <row r="189" s="1" customFormat="1" customHeight="1" spans="1:42">
      <c r="A189" s="25">
        <f>SUM(A186:D186)</f>
        <v>3941366.80196277</v>
      </c>
      <c r="B189" s="25"/>
      <c r="C189" s="25"/>
      <c r="D189" s="26">
        <f>A189/E186</f>
        <v>218964.822331265</v>
      </c>
      <c r="E189" s="26"/>
      <c r="F189" s="12">
        <f t="shared" si="76"/>
        <v>1498</v>
      </c>
      <c r="G189" s="12">
        <v>1.728</v>
      </c>
      <c r="H189" s="13">
        <v>1.35</v>
      </c>
      <c r="I189" s="14">
        <v>1.24</v>
      </c>
      <c r="J189" s="15">
        <f t="shared" si="77"/>
        <v>4333.222656</v>
      </c>
      <c r="K189" s="12">
        <v>1</v>
      </c>
      <c r="L189" s="12">
        <f t="shared" si="78"/>
        <v>1498</v>
      </c>
      <c r="M189" s="12">
        <v>0.83</v>
      </c>
      <c r="N189" s="19">
        <f t="shared" si="79"/>
        <v>4.39946826758147</v>
      </c>
      <c r="O189" s="20">
        <v>5936</v>
      </c>
      <c r="P189" s="12">
        <v>0.99</v>
      </c>
      <c r="Q189" s="12">
        <v>3.41</v>
      </c>
      <c r="R189" s="9">
        <f t="shared" si="80"/>
        <v>4.3759</v>
      </c>
      <c r="S189" s="10">
        <v>1.225</v>
      </c>
      <c r="T189" s="21">
        <v>1.085</v>
      </c>
      <c r="U189" s="22">
        <f t="shared" si="81"/>
        <v>145402.228496285</v>
      </c>
      <c r="V189" s="25">
        <f>SUM(V186:Y186)</f>
        <v>3964179.48323699</v>
      </c>
      <c r="W189" s="25"/>
      <c r="X189" s="25"/>
      <c r="Y189" s="26">
        <f>V189/Z186</f>
        <v>220232.193513166</v>
      </c>
      <c r="Z189" s="26"/>
      <c r="AA189" s="12">
        <f t="shared" si="82"/>
        <v>1498</v>
      </c>
      <c r="AB189" s="12">
        <v>1.728</v>
      </c>
      <c r="AC189" s="13">
        <v>1.35</v>
      </c>
      <c r="AD189" s="14">
        <v>1.24</v>
      </c>
      <c r="AE189" s="15">
        <f t="shared" si="83"/>
        <v>4333.222656</v>
      </c>
      <c r="AF189" s="12">
        <v>1</v>
      </c>
      <c r="AG189" s="12">
        <f t="shared" si="84"/>
        <v>1498</v>
      </c>
      <c r="AH189" s="12">
        <v>0.83</v>
      </c>
      <c r="AI189" s="19">
        <f t="shared" si="85"/>
        <v>4.39946826758147</v>
      </c>
      <c r="AJ189" s="20">
        <v>5936</v>
      </c>
      <c r="AK189" s="12">
        <v>0.99</v>
      </c>
      <c r="AL189" s="12">
        <v>3.41</v>
      </c>
      <c r="AM189" s="9">
        <f t="shared" si="86"/>
        <v>4.3759</v>
      </c>
      <c r="AN189" s="10">
        <v>1.225</v>
      </c>
      <c r="AO189" s="21">
        <v>1.085</v>
      </c>
      <c r="AP189" s="22">
        <f t="shared" si="87"/>
        <v>145402.228496285</v>
      </c>
    </row>
    <row r="190" s="1" customFormat="1" customHeight="1" spans="1:42">
      <c r="A190" s="25"/>
      <c r="B190" s="25"/>
      <c r="C190" s="25"/>
      <c r="D190" s="26"/>
      <c r="E190" s="26"/>
      <c r="F190" s="12">
        <f t="shared" si="76"/>
        <v>1498</v>
      </c>
      <c r="G190" s="12">
        <v>1.728</v>
      </c>
      <c r="H190" s="13">
        <v>1.35</v>
      </c>
      <c r="I190" s="14">
        <v>1.24</v>
      </c>
      <c r="J190" s="15">
        <f t="shared" si="77"/>
        <v>4333.222656</v>
      </c>
      <c r="K190" s="12">
        <v>1</v>
      </c>
      <c r="L190" s="12">
        <f t="shared" si="78"/>
        <v>1498</v>
      </c>
      <c r="M190" s="12">
        <v>0.83</v>
      </c>
      <c r="N190" s="19">
        <f t="shared" si="79"/>
        <v>4.39946826758147</v>
      </c>
      <c r="O190" s="20">
        <v>5936</v>
      </c>
      <c r="P190" s="12">
        <v>0.99</v>
      </c>
      <c r="Q190" s="12">
        <v>3.41</v>
      </c>
      <c r="R190" s="9">
        <f t="shared" si="80"/>
        <v>4.3759</v>
      </c>
      <c r="S190" s="10">
        <v>1.225</v>
      </c>
      <c r="T190" s="21">
        <v>1.085</v>
      </c>
      <c r="U190" s="22">
        <f t="shared" si="81"/>
        <v>145402.228496285</v>
      </c>
      <c r="V190" s="25"/>
      <c r="W190" s="25"/>
      <c r="X190" s="25"/>
      <c r="Y190" s="26"/>
      <c r="Z190" s="26"/>
      <c r="AA190" s="12">
        <f t="shared" si="82"/>
        <v>1498</v>
      </c>
      <c r="AB190" s="12">
        <v>1.728</v>
      </c>
      <c r="AC190" s="13">
        <v>1.35</v>
      </c>
      <c r="AD190" s="14">
        <v>1.24</v>
      </c>
      <c r="AE190" s="15">
        <f t="shared" si="83"/>
        <v>4333.222656</v>
      </c>
      <c r="AF190" s="12">
        <v>1</v>
      </c>
      <c r="AG190" s="12">
        <f t="shared" si="84"/>
        <v>1498</v>
      </c>
      <c r="AH190" s="12">
        <v>0.83</v>
      </c>
      <c r="AI190" s="19">
        <f t="shared" si="85"/>
        <v>4.39946826758147</v>
      </c>
      <c r="AJ190" s="20">
        <v>5936</v>
      </c>
      <c r="AK190" s="12">
        <v>0.99</v>
      </c>
      <c r="AL190" s="12">
        <v>3.41</v>
      </c>
      <c r="AM190" s="9">
        <f t="shared" si="86"/>
        <v>4.3759</v>
      </c>
      <c r="AN190" s="10">
        <v>1.225</v>
      </c>
      <c r="AO190" s="21">
        <v>1.085</v>
      </c>
      <c r="AP190" s="22">
        <f t="shared" si="87"/>
        <v>145402.228496285</v>
      </c>
    </row>
    <row r="191" s="1" customFormat="1" customHeight="1" spans="1:42">
      <c r="A191" s="27"/>
      <c r="B191" s="27"/>
      <c r="C191" s="27"/>
      <c r="D191" s="27"/>
      <c r="E191" s="27"/>
      <c r="F191" s="12">
        <f t="shared" si="76"/>
        <v>1498</v>
      </c>
      <c r="G191" s="12">
        <v>2.304</v>
      </c>
      <c r="H191" s="13">
        <v>1.35</v>
      </c>
      <c r="I191" s="14">
        <v>1.24</v>
      </c>
      <c r="J191" s="15">
        <f t="shared" si="77"/>
        <v>5777.630208</v>
      </c>
      <c r="K191" s="12">
        <v>1</v>
      </c>
      <c r="L191" s="12">
        <f t="shared" si="78"/>
        <v>1498</v>
      </c>
      <c r="M191" s="12">
        <v>0.83</v>
      </c>
      <c r="N191" s="19">
        <f t="shared" si="79"/>
        <v>4.39946826758147</v>
      </c>
      <c r="O191" s="20">
        <v>5936</v>
      </c>
      <c r="P191" s="12">
        <v>0.99</v>
      </c>
      <c r="Q191" s="12">
        <v>3.41</v>
      </c>
      <c r="R191" s="9">
        <f t="shared" si="80"/>
        <v>4.3759</v>
      </c>
      <c r="S191" s="10">
        <v>1.225</v>
      </c>
      <c r="T191" s="21">
        <v>1.085</v>
      </c>
      <c r="U191" s="22">
        <f t="shared" si="81"/>
        <v>182361.479005913</v>
      </c>
      <c r="V191" s="27"/>
      <c r="W191" s="27"/>
      <c r="X191" s="27"/>
      <c r="Y191" s="27"/>
      <c r="Z191" s="27"/>
      <c r="AA191" s="12">
        <f t="shared" si="82"/>
        <v>1498</v>
      </c>
      <c r="AB191" s="12">
        <v>2.304</v>
      </c>
      <c r="AC191" s="13">
        <v>1.35</v>
      </c>
      <c r="AD191" s="14">
        <v>1.24</v>
      </c>
      <c r="AE191" s="15">
        <f t="shared" si="83"/>
        <v>5777.630208</v>
      </c>
      <c r="AF191" s="12">
        <v>1</v>
      </c>
      <c r="AG191" s="12">
        <f t="shared" si="84"/>
        <v>1498</v>
      </c>
      <c r="AH191" s="12">
        <v>0.83</v>
      </c>
      <c r="AI191" s="19">
        <f t="shared" si="85"/>
        <v>4.39946826758147</v>
      </c>
      <c r="AJ191" s="20">
        <v>5936</v>
      </c>
      <c r="AK191" s="12">
        <v>0.99</v>
      </c>
      <c r="AL191" s="12">
        <v>3.41</v>
      </c>
      <c r="AM191" s="9">
        <f t="shared" si="86"/>
        <v>4.3759</v>
      </c>
      <c r="AN191" s="10">
        <v>1.225</v>
      </c>
      <c r="AO191" s="21">
        <v>1.085</v>
      </c>
      <c r="AP191" s="22">
        <f t="shared" si="87"/>
        <v>182361.479005913</v>
      </c>
    </row>
    <row r="192" s="1" customFormat="1" customHeight="1" spans="1:42">
      <c r="A192" s="27"/>
      <c r="B192" s="27"/>
      <c r="C192" s="27"/>
      <c r="D192" s="27"/>
      <c r="E192" s="27"/>
      <c r="F192" s="12">
        <f t="shared" si="76"/>
        <v>1498</v>
      </c>
      <c r="G192" s="12">
        <v>1.728</v>
      </c>
      <c r="H192" s="13">
        <v>1.35</v>
      </c>
      <c r="I192" s="14">
        <v>1.24</v>
      </c>
      <c r="J192" s="15">
        <f t="shared" si="77"/>
        <v>4333.222656</v>
      </c>
      <c r="K192" s="12">
        <v>1</v>
      </c>
      <c r="L192" s="12">
        <f t="shared" si="78"/>
        <v>1498</v>
      </c>
      <c r="M192" s="12">
        <v>0.83</v>
      </c>
      <c r="N192" s="19">
        <f t="shared" si="79"/>
        <v>4.39946826758147</v>
      </c>
      <c r="O192" s="20">
        <v>5936</v>
      </c>
      <c r="P192" s="12">
        <v>0.99</v>
      </c>
      <c r="Q192" s="12">
        <v>3.41</v>
      </c>
      <c r="R192" s="9">
        <f t="shared" si="80"/>
        <v>4.3759</v>
      </c>
      <c r="S192" s="10">
        <v>1.225</v>
      </c>
      <c r="T192" s="21">
        <v>1.085</v>
      </c>
      <c r="U192" s="22">
        <f t="shared" si="81"/>
        <v>145402.228496285</v>
      </c>
      <c r="V192" s="27"/>
      <c r="W192" s="27"/>
      <c r="X192" s="27"/>
      <c r="Y192" s="27"/>
      <c r="Z192" s="27"/>
      <c r="AA192" s="12">
        <f t="shared" si="82"/>
        <v>1498</v>
      </c>
      <c r="AB192" s="12">
        <v>1.728</v>
      </c>
      <c r="AC192" s="13">
        <v>1.35</v>
      </c>
      <c r="AD192" s="14">
        <v>1.24</v>
      </c>
      <c r="AE192" s="15">
        <f t="shared" si="83"/>
        <v>4333.222656</v>
      </c>
      <c r="AF192" s="12">
        <v>1</v>
      </c>
      <c r="AG192" s="12">
        <f t="shared" si="84"/>
        <v>1498</v>
      </c>
      <c r="AH192" s="12">
        <v>0.83</v>
      </c>
      <c r="AI192" s="19">
        <f t="shared" si="85"/>
        <v>4.39946826758147</v>
      </c>
      <c r="AJ192" s="20">
        <v>5936</v>
      </c>
      <c r="AK192" s="12">
        <v>0.99</v>
      </c>
      <c r="AL192" s="12">
        <v>3.41</v>
      </c>
      <c r="AM192" s="9">
        <f t="shared" si="86"/>
        <v>4.3759</v>
      </c>
      <c r="AN192" s="10">
        <v>1.225</v>
      </c>
      <c r="AO192" s="21">
        <v>1.085</v>
      </c>
      <c r="AP192" s="22">
        <f t="shared" si="87"/>
        <v>145402.228496285</v>
      </c>
    </row>
    <row r="193" s="1" customFormat="1" customHeight="1" spans="6:42">
      <c r="F193" s="12">
        <f t="shared" si="76"/>
        <v>1498</v>
      </c>
      <c r="G193" s="12">
        <v>1.728</v>
      </c>
      <c r="H193" s="13">
        <v>1.35</v>
      </c>
      <c r="I193" s="14">
        <v>1.24</v>
      </c>
      <c r="J193" s="15">
        <f t="shared" si="77"/>
        <v>4333.222656</v>
      </c>
      <c r="K193" s="12">
        <v>1</v>
      </c>
      <c r="L193" s="12">
        <f t="shared" si="78"/>
        <v>1498</v>
      </c>
      <c r="M193" s="12">
        <v>0.83</v>
      </c>
      <c r="N193" s="19">
        <f t="shared" si="79"/>
        <v>4.39946826758147</v>
      </c>
      <c r="O193" s="20">
        <v>5936</v>
      </c>
      <c r="P193" s="12">
        <v>0.99</v>
      </c>
      <c r="Q193" s="12">
        <v>3.41</v>
      </c>
      <c r="R193" s="9">
        <f t="shared" si="80"/>
        <v>4.3759</v>
      </c>
      <c r="S193" s="10">
        <v>1.225</v>
      </c>
      <c r="T193" s="21">
        <v>1.085</v>
      </c>
      <c r="U193" s="22">
        <f t="shared" si="81"/>
        <v>145402.228496285</v>
      </c>
      <c r="AA193" s="12">
        <f t="shared" si="82"/>
        <v>1498</v>
      </c>
      <c r="AB193" s="12">
        <v>1.728</v>
      </c>
      <c r="AC193" s="13">
        <v>1.35</v>
      </c>
      <c r="AD193" s="14">
        <v>1.24</v>
      </c>
      <c r="AE193" s="15">
        <f t="shared" si="83"/>
        <v>4333.222656</v>
      </c>
      <c r="AF193" s="12">
        <v>1</v>
      </c>
      <c r="AG193" s="12">
        <f t="shared" si="84"/>
        <v>1498</v>
      </c>
      <c r="AH193" s="12">
        <v>0.83</v>
      </c>
      <c r="AI193" s="19">
        <f t="shared" si="85"/>
        <v>4.39946826758147</v>
      </c>
      <c r="AJ193" s="20">
        <v>5936</v>
      </c>
      <c r="AK193" s="12">
        <v>0.99</v>
      </c>
      <c r="AL193" s="12">
        <v>3.41</v>
      </c>
      <c r="AM193" s="9">
        <f t="shared" si="86"/>
        <v>4.3759</v>
      </c>
      <c r="AN193" s="10">
        <v>1.225</v>
      </c>
      <c r="AO193" s="21">
        <v>1.085</v>
      </c>
      <c r="AP193" s="22">
        <f t="shared" si="87"/>
        <v>145402.228496285</v>
      </c>
    </row>
    <row r="194" s="1" customFormat="1" customHeight="1" spans="6:42">
      <c r="F194" s="12">
        <f t="shared" si="76"/>
        <v>1498</v>
      </c>
      <c r="G194" s="12">
        <v>2.304</v>
      </c>
      <c r="H194" s="13">
        <v>1.35</v>
      </c>
      <c r="I194" s="14">
        <v>1.24</v>
      </c>
      <c r="J194" s="15">
        <f t="shared" si="77"/>
        <v>5777.630208</v>
      </c>
      <c r="K194" s="12">
        <v>1</v>
      </c>
      <c r="L194" s="12">
        <f t="shared" si="78"/>
        <v>1498</v>
      </c>
      <c r="M194" s="12">
        <v>0.83</v>
      </c>
      <c r="N194" s="19">
        <f t="shared" si="79"/>
        <v>4.39946826758147</v>
      </c>
      <c r="O194" s="20">
        <v>5936</v>
      </c>
      <c r="P194" s="12">
        <v>0.99</v>
      </c>
      <c r="Q194" s="12">
        <v>3.41</v>
      </c>
      <c r="R194" s="9">
        <f t="shared" si="80"/>
        <v>4.3759</v>
      </c>
      <c r="S194" s="10">
        <v>1.225</v>
      </c>
      <c r="T194" s="21">
        <v>1.085</v>
      </c>
      <c r="U194" s="22">
        <f t="shared" si="81"/>
        <v>182361.479005913</v>
      </c>
      <c r="AA194" s="12">
        <f t="shared" si="82"/>
        <v>1498</v>
      </c>
      <c r="AB194" s="12">
        <v>2.304</v>
      </c>
      <c r="AC194" s="13">
        <v>1.35</v>
      </c>
      <c r="AD194" s="14">
        <v>1.24</v>
      </c>
      <c r="AE194" s="15">
        <f t="shared" si="83"/>
        <v>5777.630208</v>
      </c>
      <c r="AF194" s="12">
        <v>1</v>
      </c>
      <c r="AG194" s="12">
        <f t="shared" si="84"/>
        <v>1498</v>
      </c>
      <c r="AH194" s="12">
        <v>0.83</v>
      </c>
      <c r="AI194" s="19">
        <f t="shared" si="85"/>
        <v>4.39946826758147</v>
      </c>
      <c r="AJ194" s="20">
        <v>5936</v>
      </c>
      <c r="AK194" s="12">
        <v>0.99</v>
      </c>
      <c r="AL194" s="12">
        <v>3.41</v>
      </c>
      <c r="AM194" s="9">
        <f t="shared" si="86"/>
        <v>4.3759</v>
      </c>
      <c r="AN194" s="10">
        <v>1.225</v>
      </c>
      <c r="AO194" s="21">
        <v>1.085</v>
      </c>
      <c r="AP194" s="22">
        <f t="shared" si="87"/>
        <v>182361.479005913</v>
      </c>
    </row>
    <row r="195" s="1" customFormat="1" customHeight="1" spans="6:42">
      <c r="F195" s="12">
        <f t="shared" si="76"/>
        <v>1498</v>
      </c>
      <c r="G195" s="12">
        <v>1.728</v>
      </c>
      <c r="H195" s="13">
        <v>1.35</v>
      </c>
      <c r="I195" s="14">
        <v>1.24</v>
      </c>
      <c r="J195" s="15">
        <f t="shared" si="77"/>
        <v>4333.222656</v>
      </c>
      <c r="K195" s="12">
        <v>1</v>
      </c>
      <c r="L195" s="12">
        <f t="shared" si="78"/>
        <v>1498</v>
      </c>
      <c r="M195" s="12">
        <v>0.83</v>
      </c>
      <c r="N195" s="19">
        <f t="shared" si="79"/>
        <v>4.39946826758147</v>
      </c>
      <c r="O195" s="20">
        <v>5936</v>
      </c>
      <c r="P195" s="12">
        <v>0.99</v>
      </c>
      <c r="Q195" s="12">
        <v>3.41</v>
      </c>
      <c r="R195" s="9">
        <f t="shared" si="80"/>
        <v>4.3759</v>
      </c>
      <c r="S195" s="10">
        <v>1.225</v>
      </c>
      <c r="T195" s="21">
        <v>1.085</v>
      </c>
      <c r="U195" s="22">
        <f t="shared" si="81"/>
        <v>145402.228496285</v>
      </c>
      <c r="AA195" s="12">
        <f t="shared" si="82"/>
        <v>1498</v>
      </c>
      <c r="AB195" s="12">
        <v>1.728</v>
      </c>
      <c r="AC195" s="13">
        <v>1.35</v>
      </c>
      <c r="AD195" s="14">
        <v>1.24</v>
      </c>
      <c r="AE195" s="15">
        <f t="shared" si="83"/>
        <v>4333.222656</v>
      </c>
      <c r="AF195" s="12">
        <v>1</v>
      </c>
      <c r="AG195" s="12">
        <f t="shared" si="84"/>
        <v>1498</v>
      </c>
      <c r="AH195" s="12">
        <v>0.83</v>
      </c>
      <c r="AI195" s="19">
        <f t="shared" si="85"/>
        <v>4.39946826758147</v>
      </c>
      <c r="AJ195" s="20">
        <v>5936</v>
      </c>
      <c r="AK195" s="12">
        <v>0.99</v>
      </c>
      <c r="AL195" s="12">
        <v>3.41</v>
      </c>
      <c r="AM195" s="9">
        <f t="shared" si="86"/>
        <v>4.3759</v>
      </c>
      <c r="AN195" s="10">
        <v>1.225</v>
      </c>
      <c r="AO195" s="21">
        <v>1.085</v>
      </c>
      <c r="AP195" s="22">
        <f t="shared" si="87"/>
        <v>145402.228496285</v>
      </c>
    </row>
    <row r="196" s="1" customFormat="1" customHeight="1" spans="6:42">
      <c r="F196" s="12">
        <f t="shared" si="76"/>
        <v>1498</v>
      </c>
      <c r="G196" s="12">
        <v>1.728</v>
      </c>
      <c r="H196" s="13">
        <v>1.35</v>
      </c>
      <c r="I196" s="14">
        <v>1.24</v>
      </c>
      <c r="J196" s="15">
        <f t="shared" si="77"/>
        <v>4333.222656</v>
      </c>
      <c r="K196" s="12">
        <v>1</v>
      </c>
      <c r="L196" s="12">
        <f t="shared" si="78"/>
        <v>1498</v>
      </c>
      <c r="M196" s="12">
        <v>0.83</v>
      </c>
      <c r="N196" s="19">
        <f t="shared" si="79"/>
        <v>4.39946826758147</v>
      </c>
      <c r="O196" s="20">
        <v>5936</v>
      </c>
      <c r="P196" s="12">
        <v>0.99</v>
      </c>
      <c r="Q196" s="12">
        <v>3.41</v>
      </c>
      <c r="R196" s="9">
        <f t="shared" si="80"/>
        <v>4.3759</v>
      </c>
      <c r="S196" s="10">
        <v>1.225</v>
      </c>
      <c r="T196" s="21">
        <v>1.085</v>
      </c>
      <c r="U196" s="22">
        <f t="shared" si="81"/>
        <v>145402.228496285</v>
      </c>
      <c r="AA196" s="12">
        <f t="shared" si="82"/>
        <v>1498</v>
      </c>
      <c r="AB196" s="12">
        <v>1.728</v>
      </c>
      <c r="AC196" s="13">
        <v>1.35</v>
      </c>
      <c r="AD196" s="14">
        <v>1.24</v>
      </c>
      <c r="AE196" s="15">
        <f t="shared" si="83"/>
        <v>4333.222656</v>
      </c>
      <c r="AF196" s="12">
        <v>1</v>
      </c>
      <c r="AG196" s="12">
        <f t="shared" si="84"/>
        <v>1498</v>
      </c>
      <c r="AH196" s="12">
        <v>0.83</v>
      </c>
      <c r="AI196" s="19">
        <f t="shared" si="85"/>
        <v>4.39946826758147</v>
      </c>
      <c r="AJ196" s="20">
        <v>5936</v>
      </c>
      <c r="AK196" s="12">
        <v>0.99</v>
      </c>
      <c r="AL196" s="12">
        <v>3.41</v>
      </c>
      <c r="AM196" s="9">
        <f t="shared" si="86"/>
        <v>4.3759</v>
      </c>
      <c r="AN196" s="10">
        <v>1.225</v>
      </c>
      <c r="AO196" s="21">
        <v>1.085</v>
      </c>
      <c r="AP196" s="22">
        <f t="shared" si="87"/>
        <v>145402.228496285</v>
      </c>
    </row>
    <row r="197" s="1" customFormat="1" customHeight="1" spans="6:42">
      <c r="F197" s="12">
        <f t="shared" si="76"/>
        <v>1498</v>
      </c>
      <c r="G197" s="12">
        <v>2.304</v>
      </c>
      <c r="H197" s="13">
        <v>1.35</v>
      </c>
      <c r="I197" s="14">
        <v>1.24</v>
      </c>
      <c r="J197" s="15">
        <f t="shared" si="77"/>
        <v>5777.630208</v>
      </c>
      <c r="K197" s="12">
        <v>1</v>
      </c>
      <c r="L197" s="12">
        <f t="shared" si="78"/>
        <v>1498</v>
      </c>
      <c r="M197" s="12">
        <v>0.83</v>
      </c>
      <c r="N197" s="19">
        <f t="shared" si="79"/>
        <v>4.39946826758147</v>
      </c>
      <c r="O197" s="20">
        <v>5936</v>
      </c>
      <c r="P197" s="12">
        <v>0.99</v>
      </c>
      <c r="Q197" s="12">
        <v>3.41</v>
      </c>
      <c r="R197" s="9">
        <f t="shared" si="80"/>
        <v>4.3759</v>
      </c>
      <c r="S197" s="10">
        <v>1.225</v>
      </c>
      <c r="T197" s="21">
        <v>1.085</v>
      </c>
      <c r="U197" s="22">
        <f t="shared" si="81"/>
        <v>182361.479005913</v>
      </c>
      <c r="AA197" s="12">
        <f t="shared" si="82"/>
        <v>1498</v>
      </c>
      <c r="AB197" s="12">
        <v>2.304</v>
      </c>
      <c r="AC197" s="13">
        <v>1.35</v>
      </c>
      <c r="AD197" s="14">
        <v>1.24</v>
      </c>
      <c r="AE197" s="15">
        <f t="shared" si="83"/>
        <v>5777.630208</v>
      </c>
      <c r="AF197" s="12">
        <v>1</v>
      </c>
      <c r="AG197" s="12">
        <f t="shared" si="84"/>
        <v>1498</v>
      </c>
      <c r="AH197" s="12">
        <v>0.83</v>
      </c>
      <c r="AI197" s="19">
        <f t="shared" si="85"/>
        <v>4.39946826758147</v>
      </c>
      <c r="AJ197" s="20">
        <v>5936</v>
      </c>
      <c r="AK197" s="12">
        <v>0.99</v>
      </c>
      <c r="AL197" s="12">
        <v>3.41</v>
      </c>
      <c r="AM197" s="9">
        <f t="shared" si="86"/>
        <v>4.3759</v>
      </c>
      <c r="AN197" s="10">
        <v>1.225</v>
      </c>
      <c r="AO197" s="21">
        <v>1.085</v>
      </c>
      <c r="AP197" s="22">
        <f t="shared" si="87"/>
        <v>182361.479005913</v>
      </c>
    </row>
    <row r="198" s="1" customFormat="1" customHeight="1" spans="6:42">
      <c r="F198" s="12">
        <f t="shared" si="76"/>
        <v>1498</v>
      </c>
      <c r="G198" s="12">
        <v>1.728</v>
      </c>
      <c r="H198" s="13">
        <v>1.35</v>
      </c>
      <c r="I198" s="14">
        <v>1.24</v>
      </c>
      <c r="J198" s="15">
        <f t="shared" si="77"/>
        <v>4333.222656</v>
      </c>
      <c r="K198" s="12">
        <v>1</v>
      </c>
      <c r="L198" s="12">
        <f t="shared" si="78"/>
        <v>1498</v>
      </c>
      <c r="M198" s="12">
        <v>0.83</v>
      </c>
      <c r="N198" s="19">
        <f t="shared" si="79"/>
        <v>4.39946826758147</v>
      </c>
      <c r="O198" s="20">
        <v>5936</v>
      </c>
      <c r="P198" s="12">
        <v>0.99</v>
      </c>
      <c r="Q198" s="12">
        <v>3.41</v>
      </c>
      <c r="R198" s="9">
        <f t="shared" si="80"/>
        <v>4.3759</v>
      </c>
      <c r="S198" s="10">
        <v>1.225</v>
      </c>
      <c r="T198" s="21">
        <v>1.085</v>
      </c>
      <c r="U198" s="22">
        <f t="shared" si="81"/>
        <v>145402.228496285</v>
      </c>
      <c r="AA198" s="12">
        <f t="shared" si="82"/>
        <v>1498</v>
      </c>
      <c r="AB198" s="12">
        <v>1.728</v>
      </c>
      <c r="AC198" s="13">
        <v>1.35</v>
      </c>
      <c r="AD198" s="14">
        <v>1.24</v>
      </c>
      <c r="AE198" s="15">
        <f t="shared" si="83"/>
        <v>4333.222656</v>
      </c>
      <c r="AF198" s="12">
        <v>1</v>
      </c>
      <c r="AG198" s="12">
        <f t="shared" si="84"/>
        <v>1498</v>
      </c>
      <c r="AH198" s="12">
        <v>0.83</v>
      </c>
      <c r="AI198" s="19">
        <f t="shared" si="85"/>
        <v>4.39946826758147</v>
      </c>
      <c r="AJ198" s="20">
        <v>5936</v>
      </c>
      <c r="AK198" s="12">
        <v>0.99</v>
      </c>
      <c r="AL198" s="12">
        <v>3.41</v>
      </c>
      <c r="AM198" s="9">
        <f t="shared" si="86"/>
        <v>4.3759</v>
      </c>
      <c r="AN198" s="10">
        <v>1.225</v>
      </c>
      <c r="AO198" s="21">
        <v>1.085</v>
      </c>
      <c r="AP198" s="22">
        <f t="shared" si="87"/>
        <v>145402.228496285</v>
      </c>
    </row>
    <row r="199" s="1" customFormat="1" customHeight="1" spans="6:42">
      <c r="F199" s="12">
        <f t="shared" si="76"/>
        <v>1498</v>
      </c>
      <c r="G199" s="12">
        <v>1.728</v>
      </c>
      <c r="H199" s="13">
        <v>1.35</v>
      </c>
      <c r="I199" s="14">
        <v>1.24</v>
      </c>
      <c r="J199" s="15">
        <f t="shared" si="77"/>
        <v>4333.222656</v>
      </c>
      <c r="K199" s="12">
        <v>1</v>
      </c>
      <c r="L199" s="12">
        <f t="shared" si="78"/>
        <v>1498</v>
      </c>
      <c r="M199" s="12">
        <v>0.83</v>
      </c>
      <c r="N199" s="19">
        <f t="shared" si="79"/>
        <v>4.39946826758147</v>
      </c>
      <c r="O199" s="20">
        <v>5936</v>
      </c>
      <c r="P199" s="12">
        <v>0.99</v>
      </c>
      <c r="Q199" s="12">
        <v>3.41</v>
      </c>
      <c r="R199" s="9">
        <f t="shared" si="80"/>
        <v>4.3759</v>
      </c>
      <c r="S199" s="10">
        <v>1.225</v>
      </c>
      <c r="T199" s="21">
        <v>1.085</v>
      </c>
      <c r="U199" s="22">
        <f t="shared" si="81"/>
        <v>145402.228496285</v>
      </c>
      <c r="AA199" s="12">
        <f t="shared" si="82"/>
        <v>1498</v>
      </c>
      <c r="AB199" s="12">
        <v>1.728</v>
      </c>
      <c r="AC199" s="13">
        <v>1.35</v>
      </c>
      <c r="AD199" s="14">
        <v>1.24</v>
      </c>
      <c r="AE199" s="15">
        <f t="shared" si="83"/>
        <v>4333.222656</v>
      </c>
      <c r="AF199" s="12">
        <v>1</v>
      </c>
      <c r="AG199" s="12">
        <f t="shared" si="84"/>
        <v>1498</v>
      </c>
      <c r="AH199" s="12">
        <v>0.83</v>
      </c>
      <c r="AI199" s="19">
        <f t="shared" si="85"/>
        <v>4.39946826758147</v>
      </c>
      <c r="AJ199" s="20">
        <v>5936</v>
      </c>
      <c r="AK199" s="12">
        <v>0.99</v>
      </c>
      <c r="AL199" s="12">
        <v>3.41</v>
      </c>
      <c r="AM199" s="9">
        <f t="shared" si="86"/>
        <v>4.3759</v>
      </c>
      <c r="AN199" s="10">
        <v>1.225</v>
      </c>
      <c r="AO199" s="21">
        <v>1.085</v>
      </c>
      <c r="AP199" s="22">
        <f t="shared" si="87"/>
        <v>145402.228496285</v>
      </c>
    </row>
    <row r="200" s="1" customFormat="1" customHeight="1" spans="6:42">
      <c r="F200" s="12">
        <f t="shared" si="76"/>
        <v>1498</v>
      </c>
      <c r="G200" s="12">
        <v>2.304</v>
      </c>
      <c r="H200" s="13">
        <v>1.35</v>
      </c>
      <c r="I200" s="14">
        <v>1.24</v>
      </c>
      <c r="J200" s="15">
        <f t="shared" si="77"/>
        <v>5777.630208</v>
      </c>
      <c r="K200" s="12">
        <v>1</v>
      </c>
      <c r="L200" s="12">
        <f t="shared" si="78"/>
        <v>1498</v>
      </c>
      <c r="M200" s="12">
        <v>0.83</v>
      </c>
      <c r="N200" s="19">
        <f t="shared" si="79"/>
        <v>4.39946826758147</v>
      </c>
      <c r="O200" s="20">
        <v>5936</v>
      </c>
      <c r="P200" s="12">
        <v>0.99</v>
      </c>
      <c r="Q200" s="12">
        <v>3.41</v>
      </c>
      <c r="R200" s="9">
        <f t="shared" si="80"/>
        <v>4.3759</v>
      </c>
      <c r="S200" s="10">
        <v>1.225</v>
      </c>
      <c r="T200" s="21">
        <v>1.085</v>
      </c>
      <c r="U200" s="22">
        <f t="shared" si="81"/>
        <v>182361.479005913</v>
      </c>
      <c r="AA200" s="12">
        <f t="shared" si="82"/>
        <v>1498</v>
      </c>
      <c r="AB200" s="12">
        <v>2.304</v>
      </c>
      <c r="AC200" s="13">
        <v>1.35</v>
      </c>
      <c r="AD200" s="14">
        <v>1.24</v>
      </c>
      <c r="AE200" s="15">
        <f t="shared" si="83"/>
        <v>5777.630208</v>
      </c>
      <c r="AF200" s="12">
        <v>1</v>
      </c>
      <c r="AG200" s="12">
        <f t="shared" si="84"/>
        <v>1498</v>
      </c>
      <c r="AH200" s="12">
        <v>0.83</v>
      </c>
      <c r="AI200" s="19">
        <f t="shared" si="85"/>
        <v>4.39946826758147</v>
      </c>
      <c r="AJ200" s="20">
        <v>5936</v>
      </c>
      <c r="AK200" s="12">
        <v>0.99</v>
      </c>
      <c r="AL200" s="12">
        <v>3.41</v>
      </c>
      <c r="AM200" s="9">
        <f t="shared" si="86"/>
        <v>4.3759</v>
      </c>
      <c r="AN200" s="10">
        <v>1.225</v>
      </c>
      <c r="AO200" s="21">
        <v>1.085</v>
      </c>
      <c r="AP200" s="22">
        <f t="shared" si="87"/>
        <v>182361.479005913</v>
      </c>
    </row>
    <row r="201" s="1" customFormat="1" customHeight="1" spans="6:42">
      <c r="F201" s="12">
        <f t="shared" si="76"/>
        <v>1498</v>
      </c>
      <c r="G201" s="12">
        <v>1.728</v>
      </c>
      <c r="H201" s="13">
        <v>1.35</v>
      </c>
      <c r="I201" s="14">
        <v>1.24</v>
      </c>
      <c r="J201" s="15">
        <f t="shared" si="77"/>
        <v>4333.222656</v>
      </c>
      <c r="K201" s="12">
        <v>1</v>
      </c>
      <c r="L201" s="12">
        <f t="shared" si="78"/>
        <v>1498</v>
      </c>
      <c r="M201" s="12">
        <v>0.83</v>
      </c>
      <c r="N201" s="19">
        <f t="shared" si="79"/>
        <v>4.39946826758147</v>
      </c>
      <c r="O201" s="20">
        <v>5936</v>
      </c>
      <c r="P201" s="12">
        <v>0.99</v>
      </c>
      <c r="Q201" s="12">
        <v>3.41</v>
      </c>
      <c r="R201" s="9">
        <f t="shared" si="80"/>
        <v>4.3759</v>
      </c>
      <c r="S201" s="10">
        <v>1.225</v>
      </c>
      <c r="T201" s="21">
        <v>1.085</v>
      </c>
      <c r="U201" s="22">
        <f t="shared" si="81"/>
        <v>145402.228496285</v>
      </c>
      <c r="AA201" s="12">
        <f t="shared" si="82"/>
        <v>1498</v>
      </c>
      <c r="AB201" s="12">
        <v>1.728</v>
      </c>
      <c r="AC201" s="13">
        <v>1.35</v>
      </c>
      <c r="AD201" s="14">
        <v>1.24</v>
      </c>
      <c r="AE201" s="15">
        <f t="shared" si="83"/>
        <v>4333.222656</v>
      </c>
      <c r="AF201" s="12">
        <v>1</v>
      </c>
      <c r="AG201" s="12">
        <f t="shared" si="84"/>
        <v>1498</v>
      </c>
      <c r="AH201" s="12">
        <v>0.83</v>
      </c>
      <c r="AI201" s="19">
        <f t="shared" si="85"/>
        <v>4.39946826758147</v>
      </c>
      <c r="AJ201" s="20">
        <v>5936</v>
      </c>
      <c r="AK201" s="12">
        <v>0.99</v>
      </c>
      <c r="AL201" s="12">
        <v>3.41</v>
      </c>
      <c r="AM201" s="9">
        <f t="shared" si="86"/>
        <v>4.3759</v>
      </c>
      <c r="AN201" s="10">
        <v>1.225</v>
      </c>
      <c r="AO201" s="21">
        <v>1.085</v>
      </c>
      <c r="AP201" s="22">
        <f t="shared" si="87"/>
        <v>145402.228496285</v>
      </c>
    </row>
    <row r="202" s="1" customFormat="1" customHeight="1" spans="6:42">
      <c r="F202" s="12">
        <f t="shared" si="76"/>
        <v>1498</v>
      </c>
      <c r="G202" s="12">
        <v>1.728</v>
      </c>
      <c r="H202" s="13">
        <v>1.35</v>
      </c>
      <c r="I202" s="14">
        <v>1.24</v>
      </c>
      <c r="J202" s="15">
        <f t="shared" si="77"/>
        <v>4333.222656</v>
      </c>
      <c r="K202" s="12">
        <v>1</v>
      </c>
      <c r="L202" s="12">
        <f t="shared" si="78"/>
        <v>1498</v>
      </c>
      <c r="M202" s="12">
        <v>0.83</v>
      </c>
      <c r="N202" s="19">
        <f t="shared" si="79"/>
        <v>4.39946826758147</v>
      </c>
      <c r="O202" s="20">
        <v>5936</v>
      </c>
      <c r="P202" s="12">
        <v>0.99</v>
      </c>
      <c r="Q202" s="12">
        <v>3.41</v>
      </c>
      <c r="R202" s="9">
        <f t="shared" si="80"/>
        <v>4.3759</v>
      </c>
      <c r="S202" s="10">
        <v>1.225</v>
      </c>
      <c r="T202" s="21">
        <v>1.085</v>
      </c>
      <c r="U202" s="22">
        <f t="shared" si="81"/>
        <v>145402.228496285</v>
      </c>
      <c r="AA202" s="12">
        <f t="shared" si="82"/>
        <v>1498</v>
      </c>
      <c r="AB202" s="12">
        <v>1.728</v>
      </c>
      <c r="AC202" s="13">
        <v>1.35</v>
      </c>
      <c r="AD202" s="14">
        <v>1.24</v>
      </c>
      <c r="AE202" s="15">
        <f t="shared" si="83"/>
        <v>4333.222656</v>
      </c>
      <c r="AF202" s="12">
        <v>1</v>
      </c>
      <c r="AG202" s="12">
        <f t="shared" si="84"/>
        <v>1498</v>
      </c>
      <c r="AH202" s="12">
        <v>0.83</v>
      </c>
      <c r="AI202" s="19">
        <f t="shared" si="85"/>
        <v>4.39946826758147</v>
      </c>
      <c r="AJ202" s="20">
        <v>5936</v>
      </c>
      <c r="AK202" s="12">
        <v>0.99</v>
      </c>
      <c r="AL202" s="12">
        <v>3.41</v>
      </c>
      <c r="AM202" s="9">
        <f t="shared" si="86"/>
        <v>4.3759</v>
      </c>
      <c r="AN202" s="10">
        <v>1.225</v>
      </c>
      <c r="AO202" s="21">
        <v>1.085</v>
      </c>
      <c r="AP202" s="22">
        <f t="shared" si="87"/>
        <v>145402.228496285</v>
      </c>
    </row>
    <row r="203" s="1" customFormat="1" customHeight="1" spans="6:42">
      <c r="F203" s="12">
        <f t="shared" si="76"/>
        <v>1498</v>
      </c>
      <c r="G203" s="12">
        <v>2.304</v>
      </c>
      <c r="H203" s="13">
        <v>1.35</v>
      </c>
      <c r="I203" s="14">
        <v>1.24</v>
      </c>
      <c r="J203" s="15">
        <f t="shared" si="77"/>
        <v>5777.630208</v>
      </c>
      <c r="K203" s="12">
        <v>1</v>
      </c>
      <c r="L203" s="12">
        <f t="shared" si="78"/>
        <v>1498</v>
      </c>
      <c r="M203" s="12">
        <v>0.83</v>
      </c>
      <c r="N203" s="19">
        <f t="shared" si="79"/>
        <v>4.39946826758147</v>
      </c>
      <c r="O203" s="20">
        <v>5936</v>
      </c>
      <c r="P203" s="12">
        <v>0.99</v>
      </c>
      <c r="Q203" s="12">
        <v>3.41</v>
      </c>
      <c r="R203" s="9">
        <f t="shared" si="80"/>
        <v>4.3759</v>
      </c>
      <c r="S203" s="10">
        <v>1.225</v>
      </c>
      <c r="T203" s="21">
        <v>1.085</v>
      </c>
      <c r="U203" s="22">
        <f t="shared" si="81"/>
        <v>182361.479005913</v>
      </c>
      <c r="AA203" s="12">
        <f t="shared" si="82"/>
        <v>1498</v>
      </c>
      <c r="AB203" s="12">
        <v>2.304</v>
      </c>
      <c r="AC203" s="13">
        <v>1.35</v>
      </c>
      <c r="AD203" s="14">
        <v>1.24</v>
      </c>
      <c r="AE203" s="15">
        <f t="shared" si="83"/>
        <v>5777.630208</v>
      </c>
      <c r="AF203" s="12">
        <v>1</v>
      </c>
      <c r="AG203" s="12">
        <f t="shared" si="84"/>
        <v>1498</v>
      </c>
      <c r="AH203" s="12">
        <v>0.83</v>
      </c>
      <c r="AI203" s="19">
        <f t="shared" si="85"/>
        <v>4.39946826758147</v>
      </c>
      <c r="AJ203" s="20">
        <v>5936</v>
      </c>
      <c r="AK203" s="12">
        <v>0.99</v>
      </c>
      <c r="AL203" s="12">
        <v>3.41</v>
      </c>
      <c r="AM203" s="9">
        <f t="shared" si="86"/>
        <v>4.3759</v>
      </c>
      <c r="AN203" s="10">
        <v>1.225</v>
      </c>
      <c r="AO203" s="21">
        <v>1.085</v>
      </c>
      <c r="AP203" s="22">
        <f t="shared" si="87"/>
        <v>182361.479005913</v>
      </c>
    </row>
    <row r="204" s="1" customFormat="1" customHeight="1" spans="6:42">
      <c r="F204" s="28" t="s">
        <v>1</v>
      </c>
      <c r="G204" s="29"/>
      <c r="H204" s="29"/>
      <c r="I204" s="29"/>
      <c r="J204" s="29"/>
      <c r="K204" s="29"/>
      <c r="L204" s="29"/>
      <c r="M204" s="29"/>
      <c r="N204" s="30">
        <f>SUM(U186:U203)</f>
        <v>2838995.6159909</v>
      </c>
      <c r="O204" s="30"/>
      <c r="P204" s="30"/>
      <c r="Q204" s="30"/>
      <c r="R204" s="30"/>
      <c r="S204" s="30"/>
      <c r="T204" s="30"/>
      <c r="U204" s="30"/>
      <c r="AA204" s="28" t="s">
        <v>1</v>
      </c>
      <c r="AB204" s="29"/>
      <c r="AC204" s="29"/>
      <c r="AD204" s="29"/>
      <c r="AE204" s="29"/>
      <c r="AF204" s="29"/>
      <c r="AG204" s="29"/>
      <c r="AH204" s="29"/>
      <c r="AI204" s="30">
        <f>SUM(AP186:AP203)</f>
        <v>2838995.6159909</v>
      </c>
      <c r="AJ204" s="30"/>
      <c r="AK204" s="30"/>
      <c r="AL204" s="30"/>
      <c r="AM204" s="30"/>
      <c r="AN204" s="30"/>
      <c r="AO204" s="30"/>
      <c r="AP204" s="30"/>
    </row>
    <row r="205" s="1" customFormat="1" customHeight="1" spans="6:42">
      <c r="F205" s="29"/>
      <c r="G205" s="29"/>
      <c r="H205" s="29"/>
      <c r="I205" s="29"/>
      <c r="J205" s="29"/>
      <c r="K205" s="29"/>
      <c r="L205" s="29"/>
      <c r="M205" s="29"/>
      <c r="N205" s="30"/>
      <c r="O205" s="30"/>
      <c r="P205" s="30"/>
      <c r="Q205" s="30"/>
      <c r="R205" s="30"/>
      <c r="S205" s="30"/>
      <c r="T205" s="30"/>
      <c r="U205" s="30"/>
      <c r="AA205" s="29"/>
      <c r="AB205" s="29"/>
      <c r="AC205" s="29"/>
      <c r="AD205" s="29"/>
      <c r="AE205" s="29"/>
      <c r="AF205" s="29"/>
      <c r="AG205" s="29"/>
      <c r="AH205" s="29"/>
      <c r="AI205" s="30"/>
      <c r="AJ205" s="30"/>
      <c r="AK205" s="30"/>
      <c r="AL205" s="30"/>
      <c r="AM205" s="30"/>
      <c r="AN205" s="30"/>
      <c r="AO205" s="30"/>
      <c r="AP205" s="30"/>
    </row>
    <row r="206" s="1" customFormat="1" customHeight="1" spans="6:42">
      <c r="F206" s="3" t="s">
        <v>28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AA206" s="3" t="s">
        <v>28</v>
      </c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="1" customFormat="1" customHeight="1" spans="6:42">
      <c r="F207" s="4" t="s">
        <v>3</v>
      </c>
      <c r="G207" s="5"/>
      <c r="H207" s="5"/>
      <c r="I207" s="5"/>
      <c r="J207" s="6"/>
      <c r="K207" s="7" t="s">
        <v>4</v>
      </c>
      <c r="L207" s="7"/>
      <c r="M207" s="7"/>
      <c r="N207" s="7"/>
      <c r="O207" s="8" t="s">
        <v>5</v>
      </c>
      <c r="P207" s="9" t="s">
        <v>6</v>
      </c>
      <c r="Q207" s="9"/>
      <c r="R207" s="9"/>
      <c r="S207" s="10" t="s">
        <v>7</v>
      </c>
      <c r="T207" s="8" t="s">
        <v>8</v>
      </c>
      <c r="U207" s="11" t="s">
        <v>9</v>
      </c>
      <c r="AA207" s="4" t="s">
        <v>3</v>
      </c>
      <c r="AB207" s="5"/>
      <c r="AC207" s="5"/>
      <c r="AD207" s="5"/>
      <c r="AE207" s="6"/>
      <c r="AF207" s="7" t="s">
        <v>4</v>
      </c>
      <c r="AG207" s="7"/>
      <c r="AH207" s="7"/>
      <c r="AI207" s="7"/>
      <c r="AJ207" s="8" t="s">
        <v>5</v>
      </c>
      <c r="AK207" s="9" t="s">
        <v>6</v>
      </c>
      <c r="AL207" s="9"/>
      <c r="AM207" s="9"/>
      <c r="AN207" s="10" t="s">
        <v>7</v>
      </c>
      <c r="AO207" s="8" t="s">
        <v>8</v>
      </c>
      <c r="AP207" s="11" t="s">
        <v>9</v>
      </c>
    </row>
    <row r="208" s="1" customFormat="1" customHeight="1" spans="6:42">
      <c r="F208" s="12" t="s">
        <v>29</v>
      </c>
      <c r="G208" s="12" t="s">
        <v>16</v>
      </c>
      <c r="H208" s="13" t="s">
        <v>17</v>
      </c>
      <c r="I208" s="14" t="s">
        <v>18</v>
      </c>
      <c r="J208" s="15" t="s">
        <v>3</v>
      </c>
      <c r="K208" s="12" t="s">
        <v>19</v>
      </c>
      <c r="L208" s="12" t="s">
        <v>15</v>
      </c>
      <c r="M208" s="12" t="s">
        <v>20</v>
      </c>
      <c r="N208" s="7" t="s">
        <v>21</v>
      </c>
      <c r="O208" s="16"/>
      <c r="P208" s="12" t="s">
        <v>22</v>
      </c>
      <c r="Q208" s="12" t="s">
        <v>23</v>
      </c>
      <c r="R208" s="9" t="s">
        <v>24</v>
      </c>
      <c r="S208" s="10" t="s">
        <v>25</v>
      </c>
      <c r="T208" s="16"/>
      <c r="U208" s="17"/>
      <c r="AA208" s="12" t="s">
        <v>29</v>
      </c>
      <c r="AB208" s="12" t="s">
        <v>16</v>
      </c>
      <c r="AC208" s="13" t="s">
        <v>17</v>
      </c>
      <c r="AD208" s="14" t="s">
        <v>18</v>
      </c>
      <c r="AE208" s="15" t="s">
        <v>3</v>
      </c>
      <c r="AF208" s="12" t="s">
        <v>19</v>
      </c>
      <c r="AG208" s="12" t="s">
        <v>15</v>
      </c>
      <c r="AH208" s="12" t="s">
        <v>20</v>
      </c>
      <c r="AI208" s="7" t="s">
        <v>21</v>
      </c>
      <c r="AJ208" s="16"/>
      <c r="AK208" s="12" t="s">
        <v>22</v>
      </c>
      <c r="AL208" s="12" t="s">
        <v>23</v>
      </c>
      <c r="AM208" s="9" t="s">
        <v>24</v>
      </c>
      <c r="AN208" s="10" t="s">
        <v>25</v>
      </c>
      <c r="AO208" s="16"/>
      <c r="AP208" s="17"/>
    </row>
    <row r="209" s="1" customFormat="1" customHeight="1" spans="6:42">
      <c r="F209" s="12">
        <f t="shared" ref="F209:F233" si="88">35140+5878</f>
        <v>41018</v>
      </c>
      <c r="G209" s="12">
        <v>0.0253</v>
      </c>
      <c r="H209" s="13">
        <v>1.35</v>
      </c>
      <c r="I209" s="14">
        <v>1</v>
      </c>
      <c r="J209" s="15">
        <f t="shared" ref="J209:J233" si="89">F209*G209*H209*I209</f>
        <v>1400.96979</v>
      </c>
      <c r="K209" s="12">
        <v>1</v>
      </c>
      <c r="L209" s="12">
        <v>380</v>
      </c>
      <c r="M209" s="12">
        <v>1.43</v>
      </c>
      <c r="N209" s="19">
        <f t="shared" ref="N209:N233" si="90">1+6*L209/(L209+2000)+M209</f>
        <v>3.38798319327731</v>
      </c>
      <c r="O209" s="20">
        <v>5936</v>
      </c>
      <c r="P209" s="12">
        <v>0.82</v>
      </c>
      <c r="Q209" s="12">
        <v>1.72</v>
      </c>
      <c r="R209" s="9">
        <f t="shared" ref="R209:R233" si="91">1+P209*Q209</f>
        <v>2.4104</v>
      </c>
      <c r="S209" s="10">
        <v>1.225</v>
      </c>
      <c r="T209" s="21">
        <v>1.085</v>
      </c>
      <c r="U209" s="22">
        <f t="shared" ref="U209:U233" si="92">((J209*K209*N209)+O209)*R209*S209*T209</f>
        <v>34223.6484671521</v>
      </c>
      <c r="AA209" s="12">
        <f t="shared" ref="AA209:AA233" si="93">35140+5878</f>
        <v>41018</v>
      </c>
      <c r="AB209" s="12">
        <v>0.0253</v>
      </c>
      <c r="AC209" s="13">
        <v>1.35</v>
      </c>
      <c r="AD209" s="14">
        <v>1</v>
      </c>
      <c r="AE209" s="15">
        <f t="shared" ref="AE209:AE233" si="94">AA209*AB209*AC209*AD209</f>
        <v>1400.96979</v>
      </c>
      <c r="AF209" s="12">
        <v>1</v>
      </c>
      <c r="AG209" s="12">
        <v>480</v>
      </c>
      <c r="AH209" s="12">
        <v>1.43</v>
      </c>
      <c r="AI209" s="19">
        <f t="shared" ref="AI209:AI233" si="95">1+6*AG209/(AG209+2000)+AH209</f>
        <v>3.59129032258064</v>
      </c>
      <c r="AJ209" s="20">
        <v>5936</v>
      </c>
      <c r="AK209" s="12">
        <v>0.82</v>
      </c>
      <c r="AL209" s="12">
        <v>1.72</v>
      </c>
      <c r="AM209" s="9">
        <f t="shared" ref="AM209:AM233" si="96">1+AK209*AL209</f>
        <v>2.4104</v>
      </c>
      <c r="AN209" s="10">
        <v>1.225</v>
      </c>
      <c r="AO209" s="21">
        <v>1.085</v>
      </c>
      <c r="AP209" s="22">
        <f t="shared" ref="AP209:AP233" si="97">((AE209*AF209*AI209)+AJ209)*AM209*AN209*AO209</f>
        <v>35136.1557181208</v>
      </c>
    </row>
    <row r="210" s="1" customFormat="1" customHeight="1" spans="6:42">
      <c r="F210" s="12">
        <f t="shared" si="88"/>
        <v>41018</v>
      </c>
      <c r="G210" s="12">
        <v>0.0253</v>
      </c>
      <c r="H210" s="13">
        <v>1.35</v>
      </c>
      <c r="I210" s="14">
        <v>1</v>
      </c>
      <c r="J210" s="15">
        <f t="shared" si="89"/>
        <v>1400.96979</v>
      </c>
      <c r="K210" s="12">
        <v>1</v>
      </c>
      <c r="L210" s="12">
        <v>380</v>
      </c>
      <c r="M210" s="12">
        <v>1.43</v>
      </c>
      <c r="N210" s="19">
        <f t="shared" si="90"/>
        <v>3.38798319327731</v>
      </c>
      <c r="O210" s="20">
        <v>5936</v>
      </c>
      <c r="P210" s="12">
        <v>0.82</v>
      </c>
      <c r="Q210" s="12">
        <v>1.72</v>
      </c>
      <c r="R210" s="9">
        <f t="shared" si="91"/>
        <v>2.4104</v>
      </c>
      <c r="S210" s="10">
        <v>1.225</v>
      </c>
      <c r="T210" s="21">
        <v>1.085</v>
      </c>
      <c r="U210" s="22">
        <f t="shared" si="92"/>
        <v>34223.6484671521</v>
      </c>
      <c r="AA210" s="12">
        <f t="shared" si="93"/>
        <v>41018</v>
      </c>
      <c r="AB210" s="12">
        <v>0.0253</v>
      </c>
      <c r="AC210" s="13">
        <v>1.35</v>
      </c>
      <c r="AD210" s="14">
        <v>1</v>
      </c>
      <c r="AE210" s="15">
        <f t="shared" si="94"/>
        <v>1400.96979</v>
      </c>
      <c r="AF210" s="12">
        <v>1</v>
      </c>
      <c r="AG210" s="12">
        <v>480</v>
      </c>
      <c r="AH210" s="12">
        <v>1.43</v>
      </c>
      <c r="AI210" s="19">
        <f t="shared" si="95"/>
        <v>3.59129032258064</v>
      </c>
      <c r="AJ210" s="20">
        <v>5936</v>
      </c>
      <c r="AK210" s="12">
        <v>0.82</v>
      </c>
      <c r="AL210" s="12">
        <v>1.72</v>
      </c>
      <c r="AM210" s="9">
        <f t="shared" si="96"/>
        <v>2.4104</v>
      </c>
      <c r="AN210" s="10">
        <v>1.225</v>
      </c>
      <c r="AO210" s="21">
        <v>1.085</v>
      </c>
      <c r="AP210" s="22">
        <f t="shared" si="97"/>
        <v>35136.1557181208</v>
      </c>
    </row>
    <row r="211" s="1" customFormat="1" customHeight="1" spans="6:42">
      <c r="F211" s="12">
        <f t="shared" si="88"/>
        <v>41018</v>
      </c>
      <c r="G211" s="12">
        <v>0.0253</v>
      </c>
      <c r="H211" s="13">
        <v>1.35</v>
      </c>
      <c r="I211" s="14">
        <v>1</v>
      </c>
      <c r="J211" s="15">
        <f t="shared" si="89"/>
        <v>1400.96979</v>
      </c>
      <c r="K211" s="12">
        <v>1</v>
      </c>
      <c r="L211" s="12">
        <v>380</v>
      </c>
      <c r="M211" s="12">
        <v>1.43</v>
      </c>
      <c r="N211" s="19">
        <f t="shared" si="90"/>
        <v>3.38798319327731</v>
      </c>
      <c r="O211" s="20">
        <v>5936</v>
      </c>
      <c r="P211" s="12">
        <v>0.82</v>
      </c>
      <c r="Q211" s="12">
        <v>1.72</v>
      </c>
      <c r="R211" s="9">
        <f t="shared" si="91"/>
        <v>2.4104</v>
      </c>
      <c r="S211" s="10">
        <v>1.225</v>
      </c>
      <c r="T211" s="21">
        <v>1.085</v>
      </c>
      <c r="U211" s="22">
        <f t="shared" si="92"/>
        <v>34223.6484671521</v>
      </c>
      <c r="AA211" s="12">
        <f t="shared" si="93"/>
        <v>41018</v>
      </c>
      <c r="AB211" s="12">
        <v>0.0253</v>
      </c>
      <c r="AC211" s="13">
        <v>1.35</v>
      </c>
      <c r="AD211" s="14">
        <v>1</v>
      </c>
      <c r="AE211" s="15">
        <f t="shared" si="94"/>
        <v>1400.96979</v>
      </c>
      <c r="AF211" s="12">
        <v>1</v>
      </c>
      <c r="AG211" s="12">
        <v>480</v>
      </c>
      <c r="AH211" s="12">
        <v>1.43</v>
      </c>
      <c r="AI211" s="19">
        <f t="shared" si="95"/>
        <v>3.59129032258064</v>
      </c>
      <c r="AJ211" s="20">
        <v>5936</v>
      </c>
      <c r="AK211" s="12">
        <v>0.82</v>
      </c>
      <c r="AL211" s="12">
        <v>1.72</v>
      </c>
      <c r="AM211" s="9">
        <f t="shared" si="96"/>
        <v>2.4104</v>
      </c>
      <c r="AN211" s="10">
        <v>1.225</v>
      </c>
      <c r="AO211" s="21">
        <v>1.085</v>
      </c>
      <c r="AP211" s="22">
        <f t="shared" si="97"/>
        <v>35136.1557181208</v>
      </c>
    </row>
    <row r="212" s="1" customFormat="1" customHeight="1" spans="6:42">
      <c r="F212" s="12">
        <f t="shared" si="88"/>
        <v>41018</v>
      </c>
      <c r="G212" s="12">
        <v>0.0253</v>
      </c>
      <c r="H212" s="13">
        <v>1.35</v>
      </c>
      <c r="I212" s="14">
        <v>1</v>
      </c>
      <c r="J212" s="15">
        <f t="shared" si="89"/>
        <v>1400.96979</v>
      </c>
      <c r="K212" s="12">
        <v>1</v>
      </c>
      <c r="L212" s="12">
        <v>380</v>
      </c>
      <c r="M212" s="12">
        <v>1.43</v>
      </c>
      <c r="N212" s="19">
        <f t="shared" si="90"/>
        <v>3.38798319327731</v>
      </c>
      <c r="O212" s="20">
        <v>5936</v>
      </c>
      <c r="P212" s="12">
        <v>0.82</v>
      </c>
      <c r="Q212" s="12">
        <v>1.72</v>
      </c>
      <c r="R212" s="9">
        <f t="shared" si="91"/>
        <v>2.4104</v>
      </c>
      <c r="S212" s="10">
        <v>1.225</v>
      </c>
      <c r="T212" s="21">
        <v>1.085</v>
      </c>
      <c r="U212" s="22">
        <f t="shared" si="92"/>
        <v>34223.6484671521</v>
      </c>
      <c r="AA212" s="12">
        <f t="shared" si="93"/>
        <v>41018</v>
      </c>
      <c r="AB212" s="12">
        <v>0.0253</v>
      </c>
      <c r="AC212" s="13">
        <v>1.35</v>
      </c>
      <c r="AD212" s="14">
        <v>1</v>
      </c>
      <c r="AE212" s="15">
        <f t="shared" si="94"/>
        <v>1400.96979</v>
      </c>
      <c r="AF212" s="12">
        <v>1</v>
      </c>
      <c r="AG212" s="12">
        <v>480</v>
      </c>
      <c r="AH212" s="12">
        <v>1.43</v>
      </c>
      <c r="AI212" s="19">
        <f t="shared" si="95"/>
        <v>3.59129032258064</v>
      </c>
      <c r="AJ212" s="20">
        <v>5936</v>
      </c>
      <c r="AK212" s="12">
        <v>0.82</v>
      </c>
      <c r="AL212" s="12">
        <v>1.72</v>
      </c>
      <c r="AM212" s="9">
        <f t="shared" si="96"/>
        <v>2.4104</v>
      </c>
      <c r="AN212" s="10">
        <v>1.225</v>
      </c>
      <c r="AO212" s="21">
        <v>1.085</v>
      </c>
      <c r="AP212" s="22">
        <f t="shared" si="97"/>
        <v>35136.1557181208</v>
      </c>
    </row>
    <row r="213" s="1" customFormat="1" customHeight="1" spans="6:42">
      <c r="F213" s="12">
        <f t="shared" si="88"/>
        <v>41018</v>
      </c>
      <c r="G213" s="12">
        <v>0.0253</v>
      </c>
      <c r="H213" s="13">
        <v>1.35</v>
      </c>
      <c r="I213" s="14">
        <v>1</v>
      </c>
      <c r="J213" s="15">
        <f t="shared" si="89"/>
        <v>1400.96979</v>
      </c>
      <c r="K213" s="12">
        <v>1</v>
      </c>
      <c r="L213" s="12">
        <v>380</v>
      </c>
      <c r="M213" s="12">
        <v>1.43</v>
      </c>
      <c r="N213" s="19">
        <f t="shared" si="90"/>
        <v>3.38798319327731</v>
      </c>
      <c r="O213" s="20">
        <v>5936</v>
      </c>
      <c r="P213" s="12">
        <v>0.82</v>
      </c>
      <c r="Q213" s="12">
        <v>1.72</v>
      </c>
      <c r="R213" s="9">
        <f t="shared" si="91"/>
        <v>2.4104</v>
      </c>
      <c r="S213" s="10">
        <v>1.225</v>
      </c>
      <c r="T213" s="21">
        <v>1.085</v>
      </c>
      <c r="U213" s="22">
        <f t="shared" si="92"/>
        <v>34223.6484671521</v>
      </c>
      <c r="AA213" s="12">
        <f t="shared" si="93"/>
        <v>41018</v>
      </c>
      <c r="AB213" s="12">
        <v>0.0253</v>
      </c>
      <c r="AC213" s="13">
        <v>1.35</v>
      </c>
      <c r="AD213" s="14">
        <v>1</v>
      </c>
      <c r="AE213" s="15">
        <f t="shared" si="94"/>
        <v>1400.96979</v>
      </c>
      <c r="AF213" s="12">
        <v>1</v>
      </c>
      <c r="AG213" s="12">
        <v>480</v>
      </c>
      <c r="AH213" s="12">
        <v>1.43</v>
      </c>
      <c r="AI213" s="19">
        <f t="shared" si="95"/>
        <v>3.59129032258064</v>
      </c>
      <c r="AJ213" s="20">
        <v>5936</v>
      </c>
      <c r="AK213" s="12">
        <v>0.82</v>
      </c>
      <c r="AL213" s="12">
        <v>1.72</v>
      </c>
      <c r="AM213" s="9">
        <f t="shared" si="96"/>
        <v>2.4104</v>
      </c>
      <c r="AN213" s="10">
        <v>1.225</v>
      </c>
      <c r="AO213" s="21">
        <v>1.085</v>
      </c>
      <c r="AP213" s="22">
        <f t="shared" si="97"/>
        <v>35136.1557181208</v>
      </c>
    </row>
    <row r="214" s="1" customFormat="1" customHeight="1" spans="6:42">
      <c r="F214" s="12">
        <f t="shared" si="88"/>
        <v>41018</v>
      </c>
      <c r="G214" s="12">
        <v>0.0253</v>
      </c>
      <c r="H214" s="13">
        <v>1.35</v>
      </c>
      <c r="I214" s="14">
        <v>1</v>
      </c>
      <c r="J214" s="15">
        <f t="shared" si="89"/>
        <v>1400.96979</v>
      </c>
      <c r="K214" s="12">
        <v>1</v>
      </c>
      <c r="L214" s="12">
        <v>380</v>
      </c>
      <c r="M214" s="12">
        <v>1.43</v>
      </c>
      <c r="N214" s="19">
        <f t="shared" si="90"/>
        <v>3.38798319327731</v>
      </c>
      <c r="O214" s="20">
        <v>5936</v>
      </c>
      <c r="P214" s="12">
        <v>0.82</v>
      </c>
      <c r="Q214" s="12">
        <v>1.72</v>
      </c>
      <c r="R214" s="9">
        <f t="shared" si="91"/>
        <v>2.4104</v>
      </c>
      <c r="S214" s="10">
        <v>1.225</v>
      </c>
      <c r="T214" s="21">
        <v>1.085</v>
      </c>
      <c r="U214" s="22">
        <f t="shared" si="92"/>
        <v>34223.6484671521</v>
      </c>
      <c r="AA214" s="12">
        <f t="shared" si="93"/>
        <v>41018</v>
      </c>
      <c r="AB214" s="12">
        <v>0.0253</v>
      </c>
      <c r="AC214" s="13">
        <v>1.35</v>
      </c>
      <c r="AD214" s="14">
        <v>1</v>
      </c>
      <c r="AE214" s="15">
        <f t="shared" si="94"/>
        <v>1400.96979</v>
      </c>
      <c r="AF214" s="12">
        <v>1</v>
      </c>
      <c r="AG214" s="12">
        <v>480</v>
      </c>
      <c r="AH214" s="12">
        <v>1.43</v>
      </c>
      <c r="AI214" s="19">
        <f t="shared" si="95"/>
        <v>3.59129032258064</v>
      </c>
      <c r="AJ214" s="20">
        <v>5936</v>
      </c>
      <c r="AK214" s="12">
        <v>0.82</v>
      </c>
      <c r="AL214" s="12">
        <v>1.72</v>
      </c>
      <c r="AM214" s="9">
        <f t="shared" si="96"/>
        <v>2.4104</v>
      </c>
      <c r="AN214" s="10">
        <v>1.225</v>
      </c>
      <c r="AO214" s="21">
        <v>1.085</v>
      </c>
      <c r="AP214" s="22">
        <f t="shared" si="97"/>
        <v>35136.1557181208</v>
      </c>
    </row>
    <row r="215" s="1" customFormat="1" customHeight="1" spans="6:42">
      <c r="F215" s="12">
        <f t="shared" si="88"/>
        <v>41018</v>
      </c>
      <c r="G215" s="12">
        <v>0.0253</v>
      </c>
      <c r="H215" s="13">
        <v>1.35</v>
      </c>
      <c r="I215" s="14">
        <v>1</v>
      </c>
      <c r="J215" s="15">
        <f t="shared" si="89"/>
        <v>1400.96979</v>
      </c>
      <c r="K215" s="12">
        <v>1</v>
      </c>
      <c r="L215" s="12">
        <v>380</v>
      </c>
      <c r="M215" s="12">
        <v>1.43</v>
      </c>
      <c r="N215" s="19">
        <f t="shared" si="90"/>
        <v>3.38798319327731</v>
      </c>
      <c r="O215" s="20">
        <v>5936</v>
      </c>
      <c r="P215" s="12">
        <v>0.82</v>
      </c>
      <c r="Q215" s="12">
        <v>1.72</v>
      </c>
      <c r="R215" s="9">
        <f t="shared" si="91"/>
        <v>2.4104</v>
      </c>
      <c r="S215" s="10">
        <v>1.225</v>
      </c>
      <c r="T215" s="21">
        <v>1.085</v>
      </c>
      <c r="U215" s="22">
        <f t="shared" si="92"/>
        <v>34223.6484671521</v>
      </c>
      <c r="AA215" s="12">
        <f t="shared" si="93"/>
        <v>41018</v>
      </c>
      <c r="AB215" s="12">
        <v>0.0253</v>
      </c>
      <c r="AC215" s="13">
        <v>1.35</v>
      </c>
      <c r="AD215" s="14">
        <v>1</v>
      </c>
      <c r="AE215" s="15">
        <f t="shared" si="94"/>
        <v>1400.96979</v>
      </c>
      <c r="AF215" s="12">
        <v>1</v>
      </c>
      <c r="AG215" s="12">
        <v>480</v>
      </c>
      <c r="AH215" s="12">
        <v>1.43</v>
      </c>
      <c r="AI215" s="19">
        <f t="shared" si="95"/>
        <v>3.59129032258064</v>
      </c>
      <c r="AJ215" s="20">
        <v>5936</v>
      </c>
      <c r="AK215" s="12">
        <v>0.82</v>
      </c>
      <c r="AL215" s="12">
        <v>1.72</v>
      </c>
      <c r="AM215" s="9">
        <f t="shared" si="96"/>
        <v>2.4104</v>
      </c>
      <c r="AN215" s="10">
        <v>1.225</v>
      </c>
      <c r="AO215" s="21">
        <v>1.085</v>
      </c>
      <c r="AP215" s="22">
        <f t="shared" si="97"/>
        <v>35136.1557181208</v>
      </c>
    </row>
    <row r="216" s="1" customFormat="1" customHeight="1" spans="6:42">
      <c r="F216" s="12">
        <f t="shared" si="88"/>
        <v>41018</v>
      </c>
      <c r="G216" s="12">
        <v>0.0253</v>
      </c>
      <c r="H216" s="13">
        <v>1.35</v>
      </c>
      <c r="I216" s="14">
        <v>1</v>
      </c>
      <c r="J216" s="15">
        <f t="shared" si="89"/>
        <v>1400.96979</v>
      </c>
      <c r="K216" s="12">
        <v>1</v>
      </c>
      <c r="L216" s="12">
        <v>380</v>
      </c>
      <c r="M216" s="12">
        <v>1.43</v>
      </c>
      <c r="N216" s="19">
        <f t="shared" si="90"/>
        <v>3.38798319327731</v>
      </c>
      <c r="O216" s="20">
        <v>5936</v>
      </c>
      <c r="P216" s="12">
        <v>0.82</v>
      </c>
      <c r="Q216" s="12">
        <v>1.72</v>
      </c>
      <c r="R216" s="9">
        <f t="shared" si="91"/>
        <v>2.4104</v>
      </c>
      <c r="S216" s="10">
        <v>1.225</v>
      </c>
      <c r="T216" s="21">
        <v>1.085</v>
      </c>
      <c r="U216" s="22">
        <f t="shared" si="92"/>
        <v>34223.6484671521</v>
      </c>
      <c r="AA216" s="12">
        <f t="shared" si="93"/>
        <v>41018</v>
      </c>
      <c r="AB216" s="12">
        <v>0.0253</v>
      </c>
      <c r="AC216" s="13">
        <v>1.35</v>
      </c>
      <c r="AD216" s="14">
        <v>1</v>
      </c>
      <c r="AE216" s="15">
        <f t="shared" si="94"/>
        <v>1400.96979</v>
      </c>
      <c r="AF216" s="12">
        <v>1</v>
      </c>
      <c r="AG216" s="12">
        <v>480</v>
      </c>
      <c r="AH216" s="12">
        <v>1.43</v>
      </c>
      <c r="AI216" s="19">
        <f t="shared" si="95"/>
        <v>3.59129032258064</v>
      </c>
      <c r="AJ216" s="20">
        <v>5936</v>
      </c>
      <c r="AK216" s="12">
        <v>0.82</v>
      </c>
      <c r="AL216" s="12">
        <v>1.72</v>
      </c>
      <c r="AM216" s="9">
        <f t="shared" si="96"/>
        <v>2.4104</v>
      </c>
      <c r="AN216" s="10">
        <v>1.225</v>
      </c>
      <c r="AO216" s="21">
        <v>1.085</v>
      </c>
      <c r="AP216" s="22">
        <f t="shared" si="97"/>
        <v>35136.1557181208</v>
      </c>
    </row>
    <row r="217" s="1" customFormat="1" customHeight="1" spans="6:42">
      <c r="F217" s="12">
        <f t="shared" si="88"/>
        <v>41018</v>
      </c>
      <c r="G217" s="12">
        <v>0.0253</v>
      </c>
      <c r="H217" s="13">
        <v>1.35</v>
      </c>
      <c r="I217" s="14">
        <v>1</v>
      </c>
      <c r="J217" s="15">
        <f t="shared" si="89"/>
        <v>1400.96979</v>
      </c>
      <c r="K217" s="12">
        <v>1</v>
      </c>
      <c r="L217" s="12">
        <v>380</v>
      </c>
      <c r="M217" s="12">
        <v>1.43</v>
      </c>
      <c r="N217" s="19">
        <f t="shared" si="90"/>
        <v>3.38798319327731</v>
      </c>
      <c r="O217" s="20">
        <v>5936</v>
      </c>
      <c r="P217" s="12">
        <v>0.82</v>
      </c>
      <c r="Q217" s="12">
        <v>1.72</v>
      </c>
      <c r="R217" s="9">
        <f t="shared" si="91"/>
        <v>2.4104</v>
      </c>
      <c r="S217" s="10">
        <v>1.225</v>
      </c>
      <c r="T217" s="21">
        <v>1.085</v>
      </c>
      <c r="U217" s="22">
        <f t="shared" si="92"/>
        <v>34223.6484671521</v>
      </c>
      <c r="AA217" s="12">
        <f t="shared" si="93"/>
        <v>41018</v>
      </c>
      <c r="AB217" s="12">
        <v>0.0253</v>
      </c>
      <c r="AC217" s="13">
        <v>1.35</v>
      </c>
      <c r="AD217" s="14">
        <v>1</v>
      </c>
      <c r="AE217" s="15">
        <f t="shared" si="94"/>
        <v>1400.96979</v>
      </c>
      <c r="AF217" s="12">
        <v>1</v>
      </c>
      <c r="AG217" s="12">
        <v>480</v>
      </c>
      <c r="AH217" s="12">
        <v>1.43</v>
      </c>
      <c r="AI217" s="19">
        <f t="shared" si="95"/>
        <v>3.59129032258064</v>
      </c>
      <c r="AJ217" s="20">
        <v>5936</v>
      </c>
      <c r="AK217" s="12">
        <v>0.82</v>
      </c>
      <c r="AL217" s="12">
        <v>1.72</v>
      </c>
      <c r="AM217" s="9">
        <f t="shared" si="96"/>
        <v>2.4104</v>
      </c>
      <c r="AN217" s="10">
        <v>1.225</v>
      </c>
      <c r="AO217" s="21">
        <v>1.085</v>
      </c>
      <c r="AP217" s="22">
        <f t="shared" si="97"/>
        <v>35136.1557181208</v>
      </c>
    </row>
    <row r="218" s="1" customFormat="1" customHeight="1" spans="6:42">
      <c r="F218" s="12">
        <f t="shared" si="88"/>
        <v>41018</v>
      </c>
      <c r="G218" s="12">
        <v>0.0253</v>
      </c>
      <c r="H218" s="13">
        <v>1.35</v>
      </c>
      <c r="I218" s="14">
        <v>1</v>
      </c>
      <c r="J218" s="15">
        <f t="shared" si="89"/>
        <v>1400.96979</v>
      </c>
      <c r="K218" s="12">
        <v>1</v>
      </c>
      <c r="L218" s="12">
        <v>380</v>
      </c>
      <c r="M218" s="12">
        <v>1.43</v>
      </c>
      <c r="N218" s="19">
        <f t="shared" si="90"/>
        <v>3.38798319327731</v>
      </c>
      <c r="O218" s="20">
        <v>5936</v>
      </c>
      <c r="P218" s="12">
        <v>0.82</v>
      </c>
      <c r="Q218" s="12">
        <v>1.72</v>
      </c>
      <c r="R218" s="9">
        <f t="shared" si="91"/>
        <v>2.4104</v>
      </c>
      <c r="S218" s="10">
        <v>1.225</v>
      </c>
      <c r="T218" s="21">
        <v>1.085</v>
      </c>
      <c r="U218" s="22">
        <f t="shared" si="92"/>
        <v>34223.6484671521</v>
      </c>
      <c r="AA218" s="12">
        <f t="shared" si="93"/>
        <v>41018</v>
      </c>
      <c r="AB218" s="12">
        <v>0.0253</v>
      </c>
      <c r="AC218" s="13">
        <v>1.35</v>
      </c>
      <c r="AD218" s="14">
        <v>1</v>
      </c>
      <c r="AE218" s="15">
        <f t="shared" si="94"/>
        <v>1400.96979</v>
      </c>
      <c r="AF218" s="12">
        <v>1</v>
      </c>
      <c r="AG218" s="12">
        <v>480</v>
      </c>
      <c r="AH218" s="12">
        <v>1.43</v>
      </c>
      <c r="AI218" s="19">
        <f t="shared" si="95"/>
        <v>3.59129032258064</v>
      </c>
      <c r="AJ218" s="20">
        <v>5936</v>
      </c>
      <c r="AK218" s="12">
        <v>0.82</v>
      </c>
      <c r="AL218" s="12">
        <v>1.72</v>
      </c>
      <c r="AM218" s="9">
        <f t="shared" si="96"/>
        <v>2.4104</v>
      </c>
      <c r="AN218" s="10">
        <v>1.225</v>
      </c>
      <c r="AO218" s="21">
        <v>1.085</v>
      </c>
      <c r="AP218" s="22">
        <f t="shared" si="97"/>
        <v>35136.1557181208</v>
      </c>
    </row>
    <row r="219" s="1" customFormat="1" customHeight="1" spans="6:42">
      <c r="F219" s="12">
        <f t="shared" si="88"/>
        <v>41018</v>
      </c>
      <c r="G219" s="12">
        <v>0.0253</v>
      </c>
      <c r="H219" s="13">
        <v>1.35</v>
      </c>
      <c r="I219" s="14">
        <v>1</v>
      </c>
      <c r="J219" s="15">
        <f t="shared" si="89"/>
        <v>1400.96979</v>
      </c>
      <c r="K219" s="12">
        <v>1</v>
      </c>
      <c r="L219" s="12">
        <v>380</v>
      </c>
      <c r="M219" s="12">
        <v>1.43</v>
      </c>
      <c r="N219" s="19">
        <f t="shared" si="90"/>
        <v>3.38798319327731</v>
      </c>
      <c r="O219" s="20">
        <v>5936</v>
      </c>
      <c r="P219" s="12">
        <v>0.82</v>
      </c>
      <c r="Q219" s="12">
        <v>1.72</v>
      </c>
      <c r="R219" s="9">
        <f t="shared" si="91"/>
        <v>2.4104</v>
      </c>
      <c r="S219" s="10">
        <v>1.225</v>
      </c>
      <c r="T219" s="21">
        <v>1.085</v>
      </c>
      <c r="U219" s="22">
        <f t="shared" si="92"/>
        <v>34223.6484671521</v>
      </c>
      <c r="AA219" s="12">
        <f t="shared" si="93"/>
        <v>41018</v>
      </c>
      <c r="AB219" s="12">
        <v>0.0253</v>
      </c>
      <c r="AC219" s="13">
        <v>1.35</v>
      </c>
      <c r="AD219" s="14">
        <v>1</v>
      </c>
      <c r="AE219" s="15">
        <f t="shared" si="94"/>
        <v>1400.96979</v>
      </c>
      <c r="AF219" s="12">
        <v>1</v>
      </c>
      <c r="AG219" s="12">
        <v>480</v>
      </c>
      <c r="AH219" s="12">
        <v>1.43</v>
      </c>
      <c r="AI219" s="19">
        <f t="shared" si="95"/>
        <v>3.59129032258064</v>
      </c>
      <c r="AJ219" s="20">
        <v>5936</v>
      </c>
      <c r="AK219" s="12">
        <v>0.82</v>
      </c>
      <c r="AL219" s="12">
        <v>1.72</v>
      </c>
      <c r="AM219" s="9">
        <f t="shared" si="96"/>
        <v>2.4104</v>
      </c>
      <c r="AN219" s="10">
        <v>1.225</v>
      </c>
      <c r="AO219" s="21">
        <v>1.085</v>
      </c>
      <c r="AP219" s="22">
        <f t="shared" si="97"/>
        <v>35136.1557181208</v>
      </c>
    </row>
    <row r="220" s="1" customFormat="1" customHeight="1" spans="6:42">
      <c r="F220" s="12">
        <f t="shared" si="88"/>
        <v>41018</v>
      </c>
      <c r="G220" s="12">
        <v>0.0253</v>
      </c>
      <c r="H220" s="13">
        <v>1.35</v>
      </c>
      <c r="I220" s="14">
        <v>1</v>
      </c>
      <c r="J220" s="15">
        <f t="shared" si="89"/>
        <v>1400.96979</v>
      </c>
      <c r="K220" s="12">
        <v>1</v>
      </c>
      <c r="L220" s="12">
        <v>380</v>
      </c>
      <c r="M220" s="12">
        <v>1.43</v>
      </c>
      <c r="N220" s="19">
        <f t="shared" si="90"/>
        <v>3.38798319327731</v>
      </c>
      <c r="O220" s="20">
        <v>5936</v>
      </c>
      <c r="P220" s="12">
        <v>0.82</v>
      </c>
      <c r="Q220" s="12">
        <v>1.72</v>
      </c>
      <c r="R220" s="9">
        <f t="shared" si="91"/>
        <v>2.4104</v>
      </c>
      <c r="S220" s="10">
        <v>1.225</v>
      </c>
      <c r="T220" s="21">
        <v>1.085</v>
      </c>
      <c r="U220" s="22">
        <f t="shared" si="92"/>
        <v>34223.6484671521</v>
      </c>
      <c r="AA220" s="12">
        <f t="shared" si="93"/>
        <v>41018</v>
      </c>
      <c r="AB220" s="12">
        <v>0.0253</v>
      </c>
      <c r="AC220" s="13">
        <v>1.35</v>
      </c>
      <c r="AD220" s="14">
        <v>1</v>
      </c>
      <c r="AE220" s="15">
        <f t="shared" si="94"/>
        <v>1400.96979</v>
      </c>
      <c r="AF220" s="12">
        <v>1</v>
      </c>
      <c r="AG220" s="12">
        <v>480</v>
      </c>
      <c r="AH220" s="12">
        <v>1.43</v>
      </c>
      <c r="AI220" s="19">
        <f t="shared" si="95"/>
        <v>3.59129032258064</v>
      </c>
      <c r="AJ220" s="20">
        <v>5936</v>
      </c>
      <c r="AK220" s="12">
        <v>0.82</v>
      </c>
      <c r="AL220" s="12">
        <v>1.72</v>
      </c>
      <c r="AM220" s="9">
        <f t="shared" si="96"/>
        <v>2.4104</v>
      </c>
      <c r="AN220" s="10">
        <v>1.225</v>
      </c>
      <c r="AO220" s="21">
        <v>1.085</v>
      </c>
      <c r="AP220" s="22">
        <f t="shared" si="97"/>
        <v>35136.1557181208</v>
      </c>
    </row>
    <row r="221" s="1" customFormat="1" customHeight="1" spans="6:42">
      <c r="F221" s="12">
        <f t="shared" si="88"/>
        <v>41018</v>
      </c>
      <c r="G221" s="12">
        <v>0.0253</v>
      </c>
      <c r="H221" s="13">
        <v>1.35</v>
      </c>
      <c r="I221" s="14">
        <v>1</v>
      </c>
      <c r="J221" s="15">
        <f t="shared" si="89"/>
        <v>1400.96979</v>
      </c>
      <c r="K221" s="12">
        <v>1</v>
      </c>
      <c r="L221" s="12">
        <v>380</v>
      </c>
      <c r="M221" s="12">
        <v>1.43</v>
      </c>
      <c r="N221" s="19">
        <f t="shared" si="90"/>
        <v>3.38798319327731</v>
      </c>
      <c r="O221" s="20">
        <v>5936</v>
      </c>
      <c r="P221" s="12">
        <v>0.82</v>
      </c>
      <c r="Q221" s="12">
        <v>1.72</v>
      </c>
      <c r="R221" s="9">
        <f t="shared" si="91"/>
        <v>2.4104</v>
      </c>
      <c r="S221" s="10">
        <v>1.225</v>
      </c>
      <c r="T221" s="21">
        <v>1.085</v>
      </c>
      <c r="U221" s="22">
        <f t="shared" si="92"/>
        <v>34223.6484671521</v>
      </c>
      <c r="AA221" s="12">
        <f t="shared" si="93"/>
        <v>41018</v>
      </c>
      <c r="AB221" s="12">
        <v>0.0253</v>
      </c>
      <c r="AC221" s="13">
        <v>1.35</v>
      </c>
      <c r="AD221" s="14">
        <v>1</v>
      </c>
      <c r="AE221" s="15">
        <f t="shared" si="94"/>
        <v>1400.96979</v>
      </c>
      <c r="AF221" s="12">
        <v>1</v>
      </c>
      <c r="AG221" s="12">
        <v>480</v>
      </c>
      <c r="AH221" s="12">
        <v>1.43</v>
      </c>
      <c r="AI221" s="19">
        <f t="shared" si="95"/>
        <v>3.59129032258064</v>
      </c>
      <c r="AJ221" s="20">
        <v>5936</v>
      </c>
      <c r="AK221" s="12">
        <v>0.82</v>
      </c>
      <c r="AL221" s="12">
        <v>1.72</v>
      </c>
      <c r="AM221" s="9">
        <f t="shared" si="96"/>
        <v>2.4104</v>
      </c>
      <c r="AN221" s="10">
        <v>1.225</v>
      </c>
      <c r="AO221" s="21">
        <v>1.085</v>
      </c>
      <c r="AP221" s="22">
        <f t="shared" si="97"/>
        <v>35136.1557181208</v>
      </c>
    </row>
    <row r="222" s="1" customFormat="1" customHeight="1" spans="6:42">
      <c r="F222" s="12">
        <f t="shared" si="88"/>
        <v>41018</v>
      </c>
      <c r="G222" s="12">
        <v>0.0253</v>
      </c>
      <c r="H222" s="13">
        <v>1.35</v>
      </c>
      <c r="I222" s="14">
        <v>1</v>
      </c>
      <c r="J222" s="15">
        <f t="shared" si="89"/>
        <v>1400.96979</v>
      </c>
      <c r="K222" s="12">
        <v>1</v>
      </c>
      <c r="L222" s="12">
        <v>380</v>
      </c>
      <c r="M222" s="12">
        <v>1.43</v>
      </c>
      <c r="N222" s="19">
        <f t="shared" si="90"/>
        <v>3.38798319327731</v>
      </c>
      <c r="O222" s="20">
        <v>5936</v>
      </c>
      <c r="P222" s="12">
        <v>0.82</v>
      </c>
      <c r="Q222" s="12">
        <v>1.72</v>
      </c>
      <c r="R222" s="9">
        <f t="shared" si="91"/>
        <v>2.4104</v>
      </c>
      <c r="S222" s="10">
        <v>1.225</v>
      </c>
      <c r="T222" s="21">
        <v>1.085</v>
      </c>
      <c r="U222" s="22">
        <f t="shared" si="92"/>
        <v>34223.6484671521</v>
      </c>
      <c r="AA222" s="12">
        <f t="shared" si="93"/>
        <v>41018</v>
      </c>
      <c r="AB222" s="12">
        <v>0.0253</v>
      </c>
      <c r="AC222" s="13">
        <v>1.35</v>
      </c>
      <c r="AD222" s="14">
        <v>1</v>
      </c>
      <c r="AE222" s="15">
        <f t="shared" si="94"/>
        <v>1400.96979</v>
      </c>
      <c r="AF222" s="12">
        <v>1</v>
      </c>
      <c r="AG222" s="12">
        <v>480</v>
      </c>
      <c r="AH222" s="12">
        <v>1.43</v>
      </c>
      <c r="AI222" s="19">
        <f t="shared" si="95"/>
        <v>3.59129032258064</v>
      </c>
      <c r="AJ222" s="20">
        <v>5936</v>
      </c>
      <c r="AK222" s="12">
        <v>0.82</v>
      </c>
      <c r="AL222" s="12">
        <v>1.72</v>
      </c>
      <c r="AM222" s="9">
        <f t="shared" si="96"/>
        <v>2.4104</v>
      </c>
      <c r="AN222" s="10">
        <v>1.225</v>
      </c>
      <c r="AO222" s="21">
        <v>1.085</v>
      </c>
      <c r="AP222" s="22">
        <f t="shared" si="97"/>
        <v>35136.1557181208</v>
      </c>
    </row>
    <row r="223" s="1" customFormat="1" customHeight="1" spans="6:42">
      <c r="F223" s="12">
        <f t="shared" si="88"/>
        <v>41018</v>
      </c>
      <c r="G223" s="12">
        <v>0.0253</v>
      </c>
      <c r="H223" s="13">
        <v>1.35</v>
      </c>
      <c r="I223" s="14">
        <v>1</v>
      </c>
      <c r="J223" s="15">
        <f t="shared" si="89"/>
        <v>1400.96979</v>
      </c>
      <c r="K223" s="12">
        <v>1</v>
      </c>
      <c r="L223" s="12">
        <v>380</v>
      </c>
      <c r="M223" s="12">
        <v>1.43</v>
      </c>
      <c r="N223" s="19">
        <f t="shared" si="90"/>
        <v>3.38798319327731</v>
      </c>
      <c r="O223" s="20">
        <v>5936</v>
      </c>
      <c r="P223" s="12">
        <v>0.82</v>
      </c>
      <c r="Q223" s="12">
        <v>1.72</v>
      </c>
      <c r="R223" s="9">
        <f t="shared" si="91"/>
        <v>2.4104</v>
      </c>
      <c r="S223" s="10">
        <v>1.225</v>
      </c>
      <c r="T223" s="21">
        <v>1.085</v>
      </c>
      <c r="U223" s="22">
        <f t="shared" si="92"/>
        <v>34223.6484671521</v>
      </c>
      <c r="AA223" s="12">
        <f t="shared" si="93"/>
        <v>41018</v>
      </c>
      <c r="AB223" s="12">
        <v>0.0253</v>
      </c>
      <c r="AC223" s="13">
        <v>1.35</v>
      </c>
      <c r="AD223" s="14">
        <v>1</v>
      </c>
      <c r="AE223" s="15">
        <f t="shared" si="94"/>
        <v>1400.96979</v>
      </c>
      <c r="AF223" s="12">
        <v>1</v>
      </c>
      <c r="AG223" s="12">
        <v>480</v>
      </c>
      <c r="AH223" s="12">
        <v>1.43</v>
      </c>
      <c r="AI223" s="19">
        <f t="shared" si="95"/>
        <v>3.59129032258064</v>
      </c>
      <c r="AJ223" s="20">
        <v>5936</v>
      </c>
      <c r="AK223" s="12">
        <v>0.82</v>
      </c>
      <c r="AL223" s="12">
        <v>1.72</v>
      </c>
      <c r="AM223" s="9">
        <f t="shared" si="96"/>
        <v>2.4104</v>
      </c>
      <c r="AN223" s="10">
        <v>1.225</v>
      </c>
      <c r="AO223" s="21">
        <v>1.085</v>
      </c>
      <c r="AP223" s="22">
        <f t="shared" si="97"/>
        <v>35136.1557181208</v>
      </c>
    </row>
    <row r="224" s="1" customFormat="1" customHeight="1" spans="6:42">
      <c r="F224" s="12">
        <f t="shared" si="88"/>
        <v>41018</v>
      </c>
      <c r="G224" s="12">
        <v>0.0253</v>
      </c>
      <c r="H224" s="13">
        <v>1.35</v>
      </c>
      <c r="I224" s="14">
        <v>1</v>
      </c>
      <c r="J224" s="15">
        <f t="shared" si="89"/>
        <v>1400.96979</v>
      </c>
      <c r="K224" s="12">
        <v>1</v>
      </c>
      <c r="L224" s="12">
        <v>380</v>
      </c>
      <c r="M224" s="12">
        <v>1.43</v>
      </c>
      <c r="N224" s="19">
        <f t="shared" si="90"/>
        <v>3.38798319327731</v>
      </c>
      <c r="O224" s="20">
        <v>5936</v>
      </c>
      <c r="P224" s="12">
        <v>0.82</v>
      </c>
      <c r="Q224" s="12">
        <v>1.72</v>
      </c>
      <c r="R224" s="9">
        <f t="shared" si="91"/>
        <v>2.4104</v>
      </c>
      <c r="S224" s="10">
        <v>1.225</v>
      </c>
      <c r="T224" s="21">
        <v>1.085</v>
      </c>
      <c r="U224" s="22">
        <f t="shared" si="92"/>
        <v>34223.6484671521</v>
      </c>
      <c r="AA224" s="12">
        <f t="shared" si="93"/>
        <v>41018</v>
      </c>
      <c r="AB224" s="12">
        <v>0.0253</v>
      </c>
      <c r="AC224" s="13">
        <v>1.35</v>
      </c>
      <c r="AD224" s="14">
        <v>1</v>
      </c>
      <c r="AE224" s="15">
        <f t="shared" si="94"/>
        <v>1400.96979</v>
      </c>
      <c r="AF224" s="12">
        <v>1</v>
      </c>
      <c r="AG224" s="12">
        <v>480</v>
      </c>
      <c r="AH224" s="12">
        <v>1.43</v>
      </c>
      <c r="AI224" s="19">
        <f t="shared" si="95"/>
        <v>3.59129032258064</v>
      </c>
      <c r="AJ224" s="20">
        <v>5936</v>
      </c>
      <c r="AK224" s="12">
        <v>0.82</v>
      </c>
      <c r="AL224" s="12">
        <v>1.72</v>
      </c>
      <c r="AM224" s="9">
        <f t="shared" si="96"/>
        <v>2.4104</v>
      </c>
      <c r="AN224" s="10">
        <v>1.225</v>
      </c>
      <c r="AO224" s="21">
        <v>1.085</v>
      </c>
      <c r="AP224" s="22">
        <f t="shared" si="97"/>
        <v>35136.1557181208</v>
      </c>
    </row>
    <row r="225" s="1" customFormat="1" customHeight="1" spans="6:42">
      <c r="F225" s="12">
        <f t="shared" si="88"/>
        <v>41018</v>
      </c>
      <c r="G225" s="12">
        <v>0.0253</v>
      </c>
      <c r="H225" s="13">
        <v>1.35</v>
      </c>
      <c r="I225" s="14">
        <v>1</v>
      </c>
      <c r="J225" s="15">
        <f t="shared" si="89"/>
        <v>1400.96979</v>
      </c>
      <c r="K225" s="12">
        <v>1</v>
      </c>
      <c r="L225" s="12">
        <v>380</v>
      </c>
      <c r="M225" s="12">
        <v>1.43</v>
      </c>
      <c r="N225" s="19">
        <f t="shared" si="90"/>
        <v>3.38798319327731</v>
      </c>
      <c r="O225" s="20">
        <v>5936</v>
      </c>
      <c r="P225" s="12">
        <v>0.82</v>
      </c>
      <c r="Q225" s="12">
        <v>1.72</v>
      </c>
      <c r="R225" s="9">
        <f t="shared" si="91"/>
        <v>2.4104</v>
      </c>
      <c r="S225" s="10">
        <v>1.225</v>
      </c>
      <c r="T225" s="21">
        <v>1.085</v>
      </c>
      <c r="U225" s="22">
        <f t="shared" si="92"/>
        <v>34223.6484671521</v>
      </c>
      <c r="AA225" s="12">
        <f t="shared" si="93"/>
        <v>41018</v>
      </c>
      <c r="AB225" s="12">
        <v>0.0253</v>
      </c>
      <c r="AC225" s="13">
        <v>1.35</v>
      </c>
      <c r="AD225" s="14">
        <v>1</v>
      </c>
      <c r="AE225" s="15">
        <f t="shared" si="94"/>
        <v>1400.96979</v>
      </c>
      <c r="AF225" s="12">
        <v>1</v>
      </c>
      <c r="AG225" s="12">
        <v>480</v>
      </c>
      <c r="AH225" s="12">
        <v>1.43</v>
      </c>
      <c r="AI225" s="19">
        <f t="shared" si="95"/>
        <v>3.59129032258064</v>
      </c>
      <c r="AJ225" s="20">
        <v>5936</v>
      </c>
      <c r="AK225" s="12">
        <v>0.82</v>
      </c>
      <c r="AL225" s="12">
        <v>1.72</v>
      </c>
      <c r="AM225" s="9">
        <f t="shared" si="96"/>
        <v>2.4104</v>
      </c>
      <c r="AN225" s="10">
        <v>1.225</v>
      </c>
      <c r="AO225" s="21">
        <v>1.085</v>
      </c>
      <c r="AP225" s="22">
        <f t="shared" si="97"/>
        <v>35136.1557181208</v>
      </c>
    </row>
    <row r="226" s="1" customFormat="1" customHeight="1" spans="6:42">
      <c r="F226" s="12">
        <f t="shared" si="88"/>
        <v>41018</v>
      </c>
      <c r="G226" s="12">
        <v>0.0253</v>
      </c>
      <c r="H226" s="13">
        <v>1.35</v>
      </c>
      <c r="I226" s="14">
        <v>1</v>
      </c>
      <c r="J226" s="15">
        <f t="shared" si="89"/>
        <v>1400.96979</v>
      </c>
      <c r="K226" s="12">
        <v>1</v>
      </c>
      <c r="L226" s="12">
        <v>380</v>
      </c>
      <c r="M226" s="12">
        <v>1.43</v>
      </c>
      <c r="N226" s="19">
        <f t="shared" si="90"/>
        <v>3.38798319327731</v>
      </c>
      <c r="O226" s="20">
        <v>5936</v>
      </c>
      <c r="P226" s="12">
        <v>0.82</v>
      </c>
      <c r="Q226" s="12">
        <v>1.72</v>
      </c>
      <c r="R226" s="9">
        <f t="shared" si="91"/>
        <v>2.4104</v>
      </c>
      <c r="S226" s="10">
        <v>1.225</v>
      </c>
      <c r="T226" s="21">
        <v>1.085</v>
      </c>
      <c r="U226" s="22">
        <f t="shared" si="92"/>
        <v>34223.6484671521</v>
      </c>
      <c r="AA226" s="12">
        <f t="shared" si="93"/>
        <v>41018</v>
      </c>
      <c r="AB226" s="12">
        <v>0.0253</v>
      </c>
      <c r="AC226" s="13">
        <v>1.35</v>
      </c>
      <c r="AD226" s="14">
        <v>1</v>
      </c>
      <c r="AE226" s="15">
        <f t="shared" si="94"/>
        <v>1400.96979</v>
      </c>
      <c r="AF226" s="12">
        <v>1</v>
      </c>
      <c r="AG226" s="12">
        <v>480</v>
      </c>
      <c r="AH226" s="12">
        <v>1.43</v>
      </c>
      <c r="AI226" s="19">
        <f t="shared" si="95"/>
        <v>3.59129032258064</v>
      </c>
      <c r="AJ226" s="20">
        <v>5936</v>
      </c>
      <c r="AK226" s="12">
        <v>0.82</v>
      </c>
      <c r="AL226" s="12">
        <v>1.72</v>
      </c>
      <c r="AM226" s="9">
        <f t="shared" si="96"/>
        <v>2.4104</v>
      </c>
      <c r="AN226" s="10">
        <v>1.225</v>
      </c>
      <c r="AO226" s="21">
        <v>1.085</v>
      </c>
      <c r="AP226" s="22">
        <f t="shared" si="97"/>
        <v>35136.1557181208</v>
      </c>
    </row>
    <row r="227" s="1" customFormat="1" customHeight="1" spans="6:42">
      <c r="F227" s="12">
        <f t="shared" si="88"/>
        <v>41018</v>
      </c>
      <c r="G227" s="12">
        <v>0.0253</v>
      </c>
      <c r="H227" s="13">
        <v>1.35</v>
      </c>
      <c r="I227" s="14">
        <v>1</v>
      </c>
      <c r="J227" s="15">
        <f t="shared" si="89"/>
        <v>1400.96979</v>
      </c>
      <c r="K227" s="12">
        <v>1</v>
      </c>
      <c r="L227" s="12">
        <v>380</v>
      </c>
      <c r="M227" s="12">
        <v>1.43</v>
      </c>
      <c r="N227" s="19">
        <f t="shared" si="90"/>
        <v>3.38798319327731</v>
      </c>
      <c r="O227" s="20">
        <v>0</v>
      </c>
      <c r="P227" s="12">
        <v>0.82</v>
      </c>
      <c r="Q227" s="12">
        <v>1.72</v>
      </c>
      <c r="R227" s="9">
        <f t="shared" si="91"/>
        <v>2.4104</v>
      </c>
      <c r="S227" s="10">
        <v>1.225</v>
      </c>
      <c r="T227" s="21">
        <v>1.085</v>
      </c>
      <c r="U227" s="22">
        <f t="shared" si="92"/>
        <v>15206.3493327521</v>
      </c>
      <c r="AA227" s="12">
        <f t="shared" si="93"/>
        <v>41018</v>
      </c>
      <c r="AB227" s="12">
        <v>0.0253</v>
      </c>
      <c r="AC227" s="13">
        <v>1.35</v>
      </c>
      <c r="AD227" s="14">
        <v>1</v>
      </c>
      <c r="AE227" s="15">
        <f t="shared" si="94"/>
        <v>1400.96979</v>
      </c>
      <c r="AF227" s="12">
        <v>1</v>
      </c>
      <c r="AG227" s="12">
        <v>480</v>
      </c>
      <c r="AH227" s="12">
        <v>1.43</v>
      </c>
      <c r="AI227" s="19">
        <f t="shared" si="95"/>
        <v>3.59129032258064</v>
      </c>
      <c r="AJ227" s="20">
        <v>0</v>
      </c>
      <c r="AK227" s="12">
        <v>0.82</v>
      </c>
      <c r="AL227" s="12">
        <v>1.72</v>
      </c>
      <c r="AM227" s="9">
        <f t="shared" si="96"/>
        <v>2.4104</v>
      </c>
      <c r="AN227" s="10">
        <v>1.225</v>
      </c>
      <c r="AO227" s="21">
        <v>1.085</v>
      </c>
      <c r="AP227" s="22">
        <f t="shared" si="97"/>
        <v>16118.8565837208</v>
      </c>
    </row>
    <row r="228" s="1" customFormat="1" customHeight="1" spans="6:42">
      <c r="F228" s="12">
        <f t="shared" si="88"/>
        <v>41018</v>
      </c>
      <c r="G228" s="12">
        <v>0.0253</v>
      </c>
      <c r="H228" s="13">
        <v>1.35</v>
      </c>
      <c r="I228" s="14">
        <v>1</v>
      </c>
      <c r="J228" s="15">
        <f t="shared" si="89"/>
        <v>1400.96979</v>
      </c>
      <c r="K228" s="12">
        <v>1</v>
      </c>
      <c r="L228" s="12">
        <v>380</v>
      </c>
      <c r="M228" s="12">
        <v>1.43</v>
      </c>
      <c r="N228" s="19">
        <f t="shared" si="90"/>
        <v>3.38798319327731</v>
      </c>
      <c r="O228" s="20">
        <v>0</v>
      </c>
      <c r="P228" s="12">
        <v>0.82</v>
      </c>
      <c r="Q228" s="12">
        <v>1.72</v>
      </c>
      <c r="R228" s="9">
        <f t="shared" si="91"/>
        <v>2.4104</v>
      </c>
      <c r="S228" s="10">
        <v>1.225</v>
      </c>
      <c r="T228" s="21">
        <v>1.085</v>
      </c>
      <c r="U228" s="22">
        <f t="shared" si="92"/>
        <v>15206.3493327521</v>
      </c>
      <c r="AA228" s="12">
        <f t="shared" si="93"/>
        <v>41018</v>
      </c>
      <c r="AB228" s="12">
        <v>0.0253</v>
      </c>
      <c r="AC228" s="13">
        <v>1.35</v>
      </c>
      <c r="AD228" s="14">
        <v>1</v>
      </c>
      <c r="AE228" s="15">
        <f t="shared" si="94"/>
        <v>1400.96979</v>
      </c>
      <c r="AF228" s="12">
        <v>1</v>
      </c>
      <c r="AG228" s="12">
        <v>480</v>
      </c>
      <c r="AH228" s="12">
        <v>1.43</v>
      </c>
      <c r="AI228" s="19">
        <f t="shared" si="95"/>
        <v>3.59129032258064</v>
      </c>
      <c r="AJ228" s="20">
        <v>0</v>
      </c>
      <c r="AK228" s="12">
        <v>0.82</v>
      </c>
      <c r="AL228" s="12">
        <v>1.72</v>
      </c>
      <c r="AM228" s="9">
        <f t="shared" si="96"/>
        <v>2.4104</v>
      </c>
      <c r="AN228" s="10">
        <v>1.225</v>
      </c>
      <c r="AO228" s="21">
        <v>1.085</v>
      </c>
      <c r="AP228" s="22">
        <f t="shared" si="97"/>
        <v>16118.8565837208</v>
      </c>
    </row>
    <row r="229" s="1" customFormat="1" customHeight="1" spans="6:42">
      <c r="F229" s="12">
        <f t="shared" si="88"/>
        <v>41018</v>
      </c>
      <c r="G229" s="12">
        <v>0.0253</v>
      </c>
      <c r="H229" s="13">
        <v>1.35</v>
      </c>
      <c r="I229" s="14">
        <v>1</v>
      </c>
      <c r="J229" s="15">
        <f t="shared" si="89"/>
        <v>1400.96979</v>
      </c>
      <c r="K229" s="12">
        <v>1</v>
      </c>
      <c r="L229" s="12">
        <v>380</v>
      </c>
      <c r="M229" s="12">
        <v>1.43</v>
      </c>
      <c r="N229" s="19">
        <f t="shared" si="90"/>
        <v>3.38798319327731</v>
      </c>
      <c r="O229" s="20">
        <v>0</v>
      </c>
      <c r="P229" s="12">
        <v>0.82</v>
      </c>
      <c r="Q229" s="12">
        <v>1.72</v>
      </c>
      <c r="R229" s="9">
        <f t="shared" si="91"/>
        <v>2.4104</v>
      </c>
      <c r="S229" s="10">
        <v>1.225</v>
      </c>
      <c r="T229" s="21">
        <v>1.085</v>
      </c>
      <c r="U229" s="22">
        <f t="shared" si="92"/>
        <v>15206.3493327521</v>
      </c>
      <c r="AA229" s="12">
        <f t="shared" si="93"/>
        <v>41018</v>
      </c>
      <c r="AB229" s="12">
        <v>0.0253</v>
      </c>
      <c r="AC229" s="13">
        <v>1.35</v>
      </c>
      <c r="AD229" s="14">
        <v>1</v>
      </c>
      <c r="AE229" s="15">
        <f t="shared" si="94"/>
        <v>1400.96979</v>
      </c>
      <c r="AF229" s="12">
        <v>1</v>
      </c>
      <c r="AG229" s="12">
        <v>480</v>
      </c>
      <c r="AH229" s="12">
        <v>1.43</v>
      </c>
      <c r="AI229" s="19">
        <f t="shared" si="95"/>
        <v>3.59129032258064</v>
      </c>
      <c r="AJ229" s="20">
        <v>0</v>
      </c>
      <c r="AK229" s="12">
        <v>0.82</v>
      </c>
      <c r="AL229" s="12">
        <v>1.72</v>
      </c>
      <c r="AM229" s="9">
        <f t="shared" si="96"/>
        <v>2.4104</v>
      </c>
      <c r="AN229" s="10">
        <v>1.225</v>
      </c>
      <c r="AO229" s="21">
        <v>1.085</v>
      </c>
      <c r="AP229" s="22">
        <f t="shared" si="97"/>
        <v>16118.8565837208</v>
      </c>
    </row>
    <row r="230" s="1" customFormat="1" customHeight="1" spans="6:42">
      <c r="F230" s="12">
        <f t="shared" si="88"/>
        <v>41018</v>
      </c>
      <c r="G230" s="12">
        <v>0.0253</v>
      </c>
      <c r="H230" s="13">
        <v>1.35</v>
      </c>
      <c r="I230" s="14">
        <v>1</v>
      </c>
      <c r="J230" s="15">
        <f t="shared" si="89"/>
        <v>1400.96979</v>
      </c>
      <c r="K230" s="12">
        <v>1</v>
      </c>
      <c r="L230" s="12">
        <v>380</v>
      </c>
      <c r="M230" s="12">
        <v>1.43</v>
      </c>
      <c r="N230" s="19">
        <f t="shared" si="90"/>
        <v>3.38798319327731</v>
      </c>
      <c r="O230" s="20">
        <v>0</v>
      </c>
      <c r="P230" s="12">
        <v>0.82</v>
      </c>
      <c r="Q230" s="12">
        <v>1.72</v>
      </c>
      <c r="R230" s="9">
        <f t="shared" si="91"/>
        <v>2.4104</v>
      </c>
      <c r="S230" s="10">
        <v>1.225</v>
      </c>
      <c r="T230" s="21">
        <v>1.085</v>
      </c>
      <c r="U230" s="22">
        <f t="shared" si="92"/>
        <v>15206.3493327521</v>
      </c>
      <c r="AA230" s="12">
        <f t="shared" si="93"/>
        <v>41018</v>
      </c>
      <c r="AB230" s="12">
        <v>0.0253</v>
      </c>
      <c r="AC230" s="13">
        <v>1.35</v>
      </c>
      <c r="AD230" s="14">
        <v>1</v>
      </c>
      <c r="AE230" s="15">
        <f t="shared" si="94"/>
        <v>1400.96979</v>
      </c>
      <c r="AF230" s="12">
        <v>1</v>
      </c>
      <c r="AG230" s="12">
        <v>480</v>
      </c>
      <c r="AH230" s="12">
        <v>1.43</v>
      </c>
      <c r="AI230" s="19">
        <f t="shared" si="95"/>
        <v>3.59129032258064</v>
      </c>
      <c r="AJ230" s="20">
        <v>0</v>
      </c>
      <c r="AK230" s="12">
        <v>0.82</v>
      </c>
      <c r="AL230" s="12">
        <v>1.72</v>
      </c>
      <c r="AM230" s="9">
        <f t="shared" si="96"/>
        <v>2.4104</v>
      </c>
      <c r="AN230" s="10">
        <v>1.225</v>
      </c>
      <c r="AO230" s="21">
        <v>1.085</v>
      </c>
      <c r="AP230" s="22">
        <f t="shared" si="97"/>
        <v>16118.8565837208</v>
      </c>
    </row>
    <row r="231" s="1" customFormat="1" customHeight="1" spans="6:42">
      <c r="F231" s="12">
        <f t="shared" si="88"/>
        <v>41018</v>
      </c>
      <c r="G231" s="12">
        <v>0.0253</v>
      </c>
      <c r="H231" s="13">
        <v>1.35</v>
      </c>
      <c r="I231" s="14">
        <v>1</v>
      </c>
      <c r="J231" s="15">
        <f t="shared" si="89"/>
        <v>1400.96979</v>
      </c>
      <c r="K231" s="12">
        <v>1</v>
      </c>
      <c r="L231" s="12">
        <v>380</v>
      </c>
      <c r="M231" s="12">
        <v>1.43</v>
      </c>
      <c r="N231" s="19">
        <f t="shared" si="90"/>
        <v>3.38798319327731</v>
      </c>
      <c r="O231" s="20">
        <v>0</v>
      </c>
      <c r="P231" s="12">
        <v>0.82</v>
      </c>
      <c r="Q231" s="12">
        <v>1.72</v>
      </c>
      <c r="R231" s="9">
        <f t="shared" si="91"/>
        <v>2.4104</v>
      </c>
      <c r="S231" s="10">
        <v>1.225</v>
      </c>
      <c r="T231" s="21">
        <v>1.085</v>
      </c>
      <c r="U231" s="22">
        <f t="shared" si="92"/>
        <v>15206.3493327521</v>
      </c>
      <c r="AA231" s="12">
        <f t="shared" si="93"/>
        <v>41018</v>
      </c>
      <c r="AB231" s="12">
        <v>0.0253</v>
      </c>
      <c r="AC231" s="13">
        <v>1.35</v>
      </c>
      <c r="AD231" s="14">
        <v>1</v>
      </c>
      <c r="AE231" s="15">
        <f t="shared" si="94"/>
        <v>1400.96979</v>
      </c>
      <c r="AF231" s="12">
        <v>1</v>
      </c>
      <c r="AG231" s="12">
        <v>480</v>
      </c>
      <c r="AH231" s="12">
        <v>1.43</v>
      </c>
      <c r="AI231" s="19">
        <f t="shared" si="95"/>
        <v>3.59129032258064</v>
      </c>
      <c r="AJ231" s="20">
        <v>0</v>
      </c>
      <c r="AK231" s="12">
        <v>0.82</v>
      </c>
      <c r="AL231" s="12">
        <v>1.72</v>
      </c>
      <c r="AM231" s="9">
        <f t="shared" si="96"/>
        <v>2.4104</v>
      </c>
      <c r="AN231" s="10">
        <v>1.225</v>
      </c>
      <c r="AO231" s="21">
        <v>1.085</v>
      </c>
      <c r="AP231" s="22">
        <f t="shared" si="97"/>
        <v>16118.8565837208</v>
      </c>
    </row>
    <row r="232" s="1" customFormat="1" customHeight="1" spans="6:42">
      <c r="F232" s="12">
        <f t="shared" si="88"/>
        <v>41018</v>
      </c>
      <c r="G232" s="12">
        <v>0.0253</v>
      </c>
      <c r="H232" s="13">
        <v>1.35</v>
      </c>
      <c r="I232" s="14">
        <v>1</v>
      </c>
      <c r="J232" s="15">
        <f t="shared" si="89"/>
        <v>1400.96979</v>
      </c>
      <c r="K232" s="12">
        <v>1</v>
      </c>
      <c r="L232" s="12">
        <v>380</v>
      </c>
      <c r="M232" s="12">
        <v>1.43</v>
      </c>
      <c r="N232" s="19">
        <f t="shared" si="90"/>
        <v>3.38798319327731</v>
      </c>
      <c r="O232" s="20">
        <v>0</v>
      </c>
      <c r="P232" s="12">
        <v>0.82</v>
      </c>
      <c r="Q232" s="12">
        <v>1.72</v>
      </c>
      <c r="R232" s="9">
        <f t="shared" si="91"/>
        <v>2.4104</v>
      </c>
      <c r="S232" s="10">
        <v>1.225</v>
      </c>
      <c r="T232" s="21">
        <v>1.085</v>
      </c>
      <c r="U232" s="22">
        <f t="shared" si="92"/>
        <v>15206.3493327521</v>
      </c>
      <c r="AA232" s="12">
        <f t="shared" si="93"/>
        <v>41018</v>
      </c>
      <c r="AB232" s="12">
        <v>0.0253</v>
      </c>
      <c r="AC232" s="13">
        <v>1.35</v>
      </c>
      <c r="AD232" s="14">
        <v>1</v>
      </c>
      <c r="AE232" s="15">
        <f t="shared" si="94"/>
        <v>1400.96979</v>
      </c>
      <c r="AF232" s="12">
        <v>1</v>
      </c>
      <c r="AG232" s="12">
        <v>480</v>
      </c>
      <c r="AH232" s="12">
        <v>1.43</v>
      </c>
      <c r="AI232" s="19">
        <f t="shared" si="95"/>
        <v>3.59129032258064</v>
      </c>
      <c r="AJ232" s="20">
        <v>0</v>
      </c>
      <c r="AK232" s="12">
        <v>0.82</v>
      </c>
      <c r="AL232" s="12">
        <v>1.72</v>
      </c>
      <c r="AM232" s="9">
        <f t="shared" si="96"/>
        <v>2.4104</v>
      </c>
      <c r="AN232" s="10">
        <v>1.225</v>
      </c>
      <c r="AO232" s="21">
        <v>1.085</v>
      </c>
      <c r="AP232" s="22">
        <f t="shared" si="97"/>
        <v>16118.8565837208</v>
      </c>
    </row>
    <row r="233" s="1" customFormat="1" customHeight="1" spans="6:42">
      <c r="F233" s="12">
        <f t="shared" si="88"/>
        <v>41018</v>
      </c>
      <c r="G233" s="12">
        <v>0.0253</v>
      </c>
      <c r="H233" s="13">
        <v>1.35</v>
      </c>
      <c r="I233" s="14">
        <v>1</v>
      </c>
      <c r="J233" s="15">
        <f t="shared" si="89"/>
        <v>1400.96979</v>
      </c>
      <c r="K233" s="12">
        <v>1</v>
      </c>
      <c r="L233" s="12">
        <v>380</v>
      </c>
      <c r="M233" s="12">
        <v>1.43</v>
      </c>
      <c r="N233" s="19">
        <f t="shared" si="90"/>
        <v>3.38798319327731</v>
      </c>
      <c r="O233" s="20">
        <v>0</v>
      </c>
      <c r="P233" s="12">
        <v>0.82</v>
      </c>
      <c r="Q233" s="12">
        <v>1.72</v>
      </c>
      <c r="R233" s="9">
        <f t="shared" si="91"/>
        <v>2.4104</v>
      </c>
      <c r="S233" s="10">
        <v>1.225</v>
      </c>
      <c r="T233" s="21">
        <v>1.085</v>
      </c>
      <c r="U233" s="22">
        <f t="shared" si="92"/>
        <v>15206.3493327521</v>
      </c>
      <c r="AA233" s="12">
        <f t="shared" si="93"/>
        <v>41018</v>
      </c>
      <c r="AB233" s="12">
        <v>0.0253</v>
      </c>
      <c r="AC233" s="13">
        <v>1.35</v>
      </c>
      <c r="AD233" s="14">
        <v>1</v>
      </c>
      <c r="AE233" s="15">
        <f t="shared" si="94"/>
        <v>1400.96979</v>
      </c>
      <c r="AF233" s="12">
        <v>1</v>
      </c>
      <c r="AG233" s="12">
        <v>480</v>
      </c>
      <c r="AH233" s="12">
        <v>1.43</v>
      </c>
      <c r="AI233" s="19">
        <f t="shared" si="95"/>
        <v>3.59129032258064</v>
      </c>
      <c r="AJ233" s="20">
        <v>0</v>
      </c>
      <c r="AK233" s="12">
        <v>0.82</v>
      </c>
      <c r="AL233" s="12">
        <v>1.72</v>
      </c>
      <c r="AM233" s="9">
        <f t="shared" si="96"/>
        <v>2.4104</v>
      </c>
      <c r="AN233" s="10">
        <v>1.225</v>
      </c>
      <c r="AO233" s="21">
        <v>1.085</v>
      </c>
      <c r="AP233" s="22">
        <f t="shared" si="97"/>
        <v>16118.8565837208</v>
      </c>
    </row>
    <row r="234" s="1" customFormat="1" customHeight="1" spans="6:42">
      <c r="F234" s="28" t="s">
        <v>28</v>
      </c>
      <c r="G234" s="29"/>
      <c r="H234" s="29"/>
      <c r="I234" s="29"/>
      <c r="J234" s="29"/>
      <c r="K234" s="29"/>
      <c r="L234" s="29"/>
      <c r="M234" s="29"/>
      <c r="N234" s="30">
        <f>SUM(U209:U233)</f>
        <v>722470.117738004</v>
      </c>
      <c r="O234" s="30"/>
      <c r="P234" s="30"/>
      <c r="Q234" s="30"/>
      <c r="R234" s="30"/>
      <c r="S234" s="30"/>
      <c r="T234" s="30"/>
      <c r="U234" s="30"/>
      <c r="AA234" s="28" t="s">
        <v>28</v>
      </c>
      <c r="AB234" s="29"/>
      <c r="AC234" s="29"/>
      <c r="AD234" s="29"/>
      <c r="AE234" s="29"/>
      <c r="AF234" s="29"/>
      <c r="AG234" s="29"/>
      <c r="AH234" s="29"/>
      <c r="AI234" s="30">
        <f>SUM(AP209:AP233)</f>
        <v>745282.79901222</v>
      </c>
      <c r="AJ234" s="30"/>
      <c r="AK234" s="30"/>
      <c r="AL234" s="30"/>
      <c r="AM234" s="30"/>
      <c r="AN234" s="30"/>
      <c r="AO234" s="30"/>
      <c r="AP234" s="30"/>
    </row>
    <row r="235" s="1" customFormat="1" customHeight="1" spans="6:42">
      <c r="F235" s="29"/>
      <c r="G235" s="29"/>
      <c r="H235" s="29"/>
      <c r="I235" s="29"/>
      <c r="J235" s="29"/>
      <c r="K235" s="29"/>
      <c r="L235" s="29"/>
      <c r="M235" s="29"/>
      <c r="N235" s="30"/>
      <c r="O235" s="30"/>
      <c r="P235" s="30"/>
      <c r="Q235" s="30"/>
      <c r="R235" s="30"/>
      <c r="S235" s="30"/>
      <c r="T235" s="30"/>
      <c r="U235" s="30"/>
      <c r="AA235" s="29"/>
      <c r="AB235" s="29"/>
      <c r="AC235" s="29"/>
      <c r="AD235" s="29"/>
      <c r="AE235" s="29"/>
      <c r="AF235" s="29"/>
      <c r="AG235" s="29"/>
      <c r="AH235" s="29"/>
      <c r="AI235" s="30"/>
      <c r="AJ235" s="30"/>
      <c r="AK235" s="30"/>
      <c r="AL235" s="30"/>
      <c r="AM235" s="30"/>
      <c r="AN235" s="30"/>
      <c r="AO235" s="30"/>
      <c r="AP235" s="30"/>
    </row>
    <row r="236" s="1" customFormat="1" customHeight="1" spans="6:42"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="1" customFormat="1" customHeight="1" spans="6:42">
      <c r="F237" s="15" t="s">
        <v>3</v>
      </c>
      <c r="G237" s="15"/>
      <c r="H237" s="15"/>
      <c r="I237" s="15"/>
      <c r="J237" s="15"/>
      <c r="K237" s="9" t="s">
        <v>30</v>
      </c>
      <c r="L237" s="9"/>
      <c r="M237" s="9"/>
      <c r="N237" s="9"/>
      <c r="O237" s="10" t="s">
        <v>31</v>
      </c>
      <c r="P237" s="10"/>
      <c r="Q237" s="31" t="s">
        <v>9</v>
      </c>
      <c r="R237"/>
      <c r="S237"/>
      <c r="T237"/>
      <c r="U237"/>
      <c r="AA237" s="15" t="s">
        <v>3</v>
      </c>
      <c r="AB237" s="15"/>
      <c r="AC237" s="15"/>
      <c r="AD237" s="15"/>
      <c r="AE237" s="15"/>
      <c r="AF237" s="9" t="s">
        <v>30</v>
      </c>
      <c r="AG237" s="9"/>
      <c r="AH237" s="9"/>
      <c r="AI237" s="9"/>
      <c r="AJ237" s="10" t="s">
        <v>31</v>
      </c>
      <c r="AK237" s="10"/>
      <c r="AL237" s="31" t="s">
        <v>9</v>
      </c>
      <c r="AM237"/>
      <c r="AN237"/>
      <c r="AO237"/>
      <c r="AP237"/>
    </row>
    <row r="238" s="1" customFormat="1" customHeight="1" spans="6:42">
      <c r="F238" s="12" t="s">
        <v>32</v>
      </c>
      <c r="G238" s="12" t="s">
        <v>15</v>
      </c>
      <c r="H238" s="32" t="s">
        <v>33</v>
      </c>
      <c r="I238" s="33" t="s">
        <v>34</v>
      </c>
      <c r="J238" s="15" t="s">
        <v>3</v>
      </c>
      <c r="K238" s="12" t="s">
        <v>35</v>
      </c>
      <c r="L238" s="12" t="s">
        <v>22</v>
      </c>
      <c r="M238" s="12" t="s">
        <v>23</v>
      </c>
      <c r="N238" s="9" t="s">
        <v>36</v>
      </c>
      <c r="O238" s="12" t="s">
        <v>25</v>
      </c>
      <c r="P238" s="12" t="s">
        <v>37</v>
      </c>
      <c r="Q238" s="31"/>
      <c r="R238"/>
      <c r="S238"/>
      <c r="T238"/>
      <c r="U238"/>
      <c r="AA238" s="12" t="s">
        <v>32</v>
      </c>
      <c r="AB238" s="12" t="s">
        <v>15</v>
      </c>
      <c r="AC238" s="32" t="s">
        <v>33</v>
      </c>
      <c r="AD238" s="33" t="s">
        <v>34</v>
      </c>
      <c r="AE238" s="15" t="s">
        <v>3</v>
      </c>
      <c r="AF238" s="12" t="s">
        <v>35</v>
      </c>
      <c r="AG238" s="12" t="s">
        <v>22</v>
      </c>
      <c r="AH238" s="12" t="s">
        <v>23</v>
      </c>
      <c r="AI238" s="9" t="s">
        <v>36</v>
      </c>
      <c r="AJ238" s="12" t="s">
        <v>25</v>
      </c>
      <c r="AK238" s="12" t="s">
        <v>37</v>
      </c>
      <c r="AL238" s="31"/>
      <c r="AM238"/>
      <c r="AN238"/>
      <c r="AO238"/>
      <c r="AP238"/>
    </row>
    <row r="239" s="1" customFormat="1" customHeight="1" spans="6:42">
      <c r="F239" s="12">
        <v>1197</v>
      </c>
      <c r="G239" s="12">
        <f t="shared" ref="G239:G252" si="98">1354+144</f>
        <v>1498</v>
      </c>
      <c r="H239" s="32">
        <v>0.444</v>
      </c>
      <c r="I239" s="33">
        <v>0.887</v>
      </c>
      <c r="J239" s="34">
        <f t="shared" ref="J239:J252" si="99">F239*H239+G239*I239</f>
        <v>1860.194</v>
      </c>
      <c r="K239" s="12">
        <v>1</v>
      </c>
      <c r="L239" s="12">
        <v>0.89</v>
      </c>
      <c r="M239" s="12">
        <v>3.21</v>
      </c>
      <c r="N239" s="35">
        <f t="shared" ref="N239:N252" si="100">1+L239*M239</f>
        <v>3.8569</v>
      </c>
      <c r="O239" s="12">
        <v>1.225</v>
      </c>
      <c r="P239" s="12">
        <v>0.5</v>
      </c>
      <c r="Q239" s="36">
        <f t="shared" ref="Q239:Q252" si="101">J239*K239*N239*O239*P239</f>
        <v>4394.4316211425</v>
      </c>
      <c r="R239"/>
      <c r="S239"/>
      <c r="T239"/>
      <c r="U239"/>
      <c r="AA239" s="12">
        <v>1197</v>
      </c>
      <c r="AB239" s="12">
        <f t="shared" ref="AB239:AB252" si="102">1354+144</f>
        <v>1498</v>
      </c>
      <c r="AC239" s="32">
        <v>0.444</v>
      </c>
      <c r="AD239" s="33">
        <v>0.887</v>
      </c>
      <c r="AE239" s="34">
        <f t="shared" ref="AE239:AE252" si="103">AA239*AC239+AB239*AD239</f>
        <v>1860.194</v>
      </c>
      <c r="AF239" s="12">
        <v>1</v>
      </c>
      <c r="AG239" s="12">
        <v>0.89</v>
      </c>
      <c r="AH239" s="12">
        <v>3.21</v>
      </c>
      <c r="AI239" s="35">
        <f t="shared" ref="AI239:AI252" si="104">1+AG239*AH239</f>
        <v>3.8569</v>
      </c>
      <c r="AJ239" s="12">
        <v>1.225</v>
      </c>
      <c r="AK239" s="12">
        <v>0.5</v>
      </c>
      <c r="AL239" s="36">
        <f t="shared" ref="AL239:AL252" si="105">AE239*AF239*AI239*AJ239*AK239</f>
        <v>4394.4316211425</v>
      </c>
      <c r="AM239"/>
      <c r="AN239"/>
      <c r="AO239"/>
      <c r="AP239"/>
    </row>
    <row r="240" s="1" customFormat="1" customHeight="1" spans="6:42">
      <c r="F240" s="12">
        <v>1197</v>
      </c>
      <c r="G240" s="12">
        <f t="shared" si="98"/>
        <v>1498</v>
      </c>
      <c r="H240" s="32">
        <v>0.577</v>
      </c>
      <c r="I240" s="33">
        <v>1.153</v>
      </c>
      <c r="J240" s="34">
        <f t="shared" si="99"/>
        <v>2417.863</v>
      </c>
      <c r="K240" s="12">
        <v>1</v>
      </c>
      <c r="L240" s="12">
        <v>0.89</v>
      </c>
      <c r="M240" s="12">
        <v>3.21</v>
      </c>
      <c r="N240" s="35">
        <f t="shared" si="100"/>
        <v>3.8569</v>
      </c>
      <c r="O240" s="12">
        <v>1.225</v>
      </c>
      <c r="P240" s="12">
        <v>0.5</v>
      </c>
      <c r="Q240" s="36">
        <f t="shared" si="101"/>
        <v>5711.84168037875</v>
      </c>
      <c r="R240"/>
      <c r="S240"/>
      <c r="T240"/>
      <c r="U240"/>
      <c r="AA240" s="12">
        <v>1197</v>
      </c>
      <c r="AB240" s="12">
        <f t="shared" si="102"/>
        <v>1498</v>
      </c>
      <c r="AC240" s="32">
        <v>0.577</v>
      </c>
      <c r="AD240" s="33">
        <v>1.153</v>
      </c>
      <c r="AE240" s="34">
        <f t="shared" si="103"/>
        <v>2417.863</v>
      </c>
      <c r="AF240" s="12">
        <v>1</v>
      </c>
      <c r="AG240" s="12">
        <v>0.89</v>
      </c>
      <c r="AH240" s="12">
        <v>3.21</v>
      </c>
      <c r="AI240" s="35">
        <f t="shared" si="104"/>
        <v>3.8569</v>
      </c>
      <c r="AJ240" s="12">
        <v>1.225</v>
      </c>
      <c r="AK240" s="12">
        <v>0.5</v>
      </c>
      <c r="AL240" s="36">
        <f t="shared" si="105"/>
        <v>5711.84168037875</v>
      </c>
      <c r="AM240"/>
      <c r="AN240"/>
      <c r="AO240"/>
      <c r="AP240"/>
    </row>
    <row r="241" s="1" customFormat="1" customHeight="1" spans="6:42">
      <c r="F241" s="12">
        <v>1197</v>
      </c>
      <c r="G241" s="12">
        <f t="shared" si="98"/>
        <v>1498</v>
      </c>
      <c r="H241" s="32">
        <v>0.444</v>
      </c>
      <c r="I241" s="33">
        <v>0.887</v>
      </c>
      <c r="J241" s="34">
        <f t="shared" si="99"/>
        <v>1860.194</v>
      </c>
      <c r="K241" s="12">
        <v>1</v>
      </c>
      <c r="L241" s="12">
        <v>0.89</v>
      </c>
      <c r="M241" s="12">
        <v>3.21</v>
      </c>
      <c r="N241" s="35">
        <f t="shared" si="100"/>
        <v>3.8569</v>
      </c>
      <c r="O241" s="12">
        <v>1.225</v>
      </c>
      <c r="P241" s="12">
        <v>0.5</v>
      </c>
      <c r="Q241" s="36">
        <f t="shared" si="101"/>
        <v>4394.4316211425</v>
      </c>
      <c r="R241"/>
      <c r="S241"/>
      <c r="T241"/>
      <c r="U241"/>
      <c r="AA241" s="12">
        <v>1197</v>
      </c>
      <c r="AB241" s="12">
        <f t="shared" si="102"/>
        <v>1498</v>
      </c>
      <c r="AC241" s="32">
        <v>0.444</v>
      </c>
      <c r="AD241" s="33">
        <v>0.887</v>
      </c>
      <c r="AE241" s="34">
        <f t="shared" si="103"/>
        <v>1860.194</v>
      </c>
      <c r="AF241" s="12">
        <v>1</v>
      </c>
      <c r="AG241" s="12">
        <v>0.89</v>
      </c>
      <c r="AH241" s="12">
        <v>3.21</v>
      </c>
      <c r="AI241" s="35">
        <f t="shared" si="104"/>
        <v>3.8569</v>
      </c>
      <c r="AJ241" s="12">
        <v>1.225</v>
      </c>
      <c r="AK241" s="12">
        <v>0.5</v>
      </c>
      <c r="AL241" s="36">
        <f t="shared" si="105"/>
        <v>4394.4316211425</v>
      </c>
      <c r="AM241"/>
      <c r="AN241"/>
      <c r="AO241"/>
      <c r="AP241"/>
    </row>
    <row r="242" s="1" customFormat="1" customHeight="1" spans="6:42">
      <c r="F242" s="12">
        <v>1197</v>
      </c>
      <c r="G242" s="12">
        <f t="shared" si="98"/>
        <v>1498</v>
      </c>
      <c r="H242" s="32">
        <v>0.577</v>
      </c>
      <c r="I242" s="33">
        <v>1.153</v>
      </c>
      <c r="J242" s="34">
        <f t="shared" si="99"/>
        <v>2417.863</v>
      </c>
      <c r="K242" s="12">
        <v>1</v>
      </c>
      <c r="L242" s="12">
        <v>0.89</v>
      </c>
      <c r="M242" s="12">
        <v>3.21</v>
      </c>
      <c r="N242" s="35">
        <f t="shared" si="100"/>
        <v>3.8569</v>
      </c>
      <c r="O242" s="12">
        <v>1.225</v>
      </c>
      <c r="P242" s="12">
        <v>0.5</v>
      </c>
      <c r="Q242" s="36">
        <f t="shared" si="101"/>
        <v>5711.84168037875</v>
      </c>
      <c r="R242"/>
      <c r="S242"/>
      <c r="T242"/>
      <c r="U242"/>
      <c r="AA242" s="12">
        <v>1197</v>
      </c>
      <c r="AB242" s="12">
        <f t="shared" si="102"/>
        <v>1498</v>
      </c>
      <c r="AC242" s="32">
        <v>0.577</v>
      </c>
      <c r="AD242" s="33">
        <v>1.153</v>
      </c>
      <c r="AE242" s="34">
        <f t="shared" si="103"/>
        <v>2417.863</v>
      </c>
      <c r="AF242" s="12">
        <v>1</v>
      </c>
      <c r="AG242" s="12">
        <v>0.89</v>
      </c>
      <c r="AH242" s="12">
        <v>3.21</v>
      </c>
      <c r="AI242" s="35">
        <f t="shared" si="104"/>
        <v>3.8569</v>
      </c>
      <c r="AJ242" s="12">
        <v>1.225</v>
      </c>
      <c r="AK242" s="12">
        <v>0.5</v>
      </c>
      <c r="AL242" s="36">
        <f t="shared" si="105"/>
        <v>5711.84168037875</v>
      </c>
      <c r="AM242"/>
      <c r="AN242"/>
      <c r="AO242"/>
      <c r="AP242"/>
    </row>
    <row r="243" s="1" customFormat="1" customHeight="1" spans="6:42">
      <c r="F243" s="12">
        <v>1197</v>
      </c>
      <c r="G243" s="12">
        <f t="shared" si="98"/>
        <v>1498</v>
      </c>
      <c r="H243" s="32">
        <v>0.444</v>
      </c>
      <c r="I243" s="33">
        <v>0.887</v>
      </c>
      <c r="J243" s="34">
        <f t="shared" si="99"/>
        <v>1860.194</v>
      </c>
      <c r="K243" s="12">
        <v>1</v>
      </c>
      <c r="L243" s="12">
        <v>0.89</v>
      </c>
      <c r="M243" s="12">
        <v>3.21</v>
      </c>
      <c r="N243" s="35">
        <f t="shared" si="100"/>
        <v>3.8569</v>
      </c>
      <c r="O243" s="12">
        <v>1.225</v>
      </c>
      <c r="P243" s="12">
        <v>0.5</v>
      </c>
      <c r="Q243" s="36">
        <f t="shared" si="101"/>
        <v>4394.4316211425</v>
      </c>
      <c r="R243"/>
      <c r="S243"/>
      <c r="T243"/>
      <c r="U243"/>
      <c r="AA243" s="12">
        <v>1197</v>
      </c>
      <c r="AB243" s="12">
        <f t="shared" si="102"/>
        <v>1498</v>
      </c>
      <c r="AC243" s="32">
        <v>0.444</v>
      </c>
      <c r="AD243" s="33">
        <v>0.887</v>
      </c>
      <c r="AE243" s="34">
        <f t="shared" si="103"/>
        <v>1860.194</v>
      </c>
      <c r="AF243" s="12">
        <v>1</v>
      </c>
      <c r="AG243" s="12">
        <v>0.89</v>
      </c>
      <c r="AH243" s="12">
        <v>3.21</v>
      </c>
      <c r="AI243" s="35">
        <f t="shared" si="104"/>
        <v>3.8569</v>
      </c>
      <c r="AJ243" s="12">
        <v>1.225</v>
      </c>
      <c r="AK243" s="12">
        <v>0.5</v>
      </c>
      <c r="AL243" s="36">
        <f t="shared" si="105"/>
        <v>4394.4316211425</v>
      </c>
      <c r="AM243"/>
      <c r="AN243"/>
      <c r="AO243"/>
      <c r="AP243"/>
    </row>
    <row r="244" s="1" customFormat="1" customHeight="1" spans="6:42">
      <c r="F244" s="12">
        <v>1197</v>
      </c>
      <c r="G244" s="12">
        <f t="shared" si="98"/>
        <v>1498</v>
      </c>
      <c r="H244" s="32">
        <v>0.577</v>
      </c>
      <c r="I244" s="33">
        <v>1.153</v>
      </c>
      <c r="J244" s="34">
        <f t="shared" si="99"/>
        <v>2417.863</v>
      </c>
      <c r="K244" s="12">
        <v>1</v>
      </c>
      <c r="L244" s="12">
        <v>0.89</v>
      </c>
      <c r="M244" s="12">
        <v>3.21</v>
      </c>
      <c r="N244" s="35">
        <f t="shared" si="100"/>
        <v>3.8569</v>
      </c>
      <c r="O244" s="12">
        <v>1.225</v>
      </c>
      <c r="P244" s="12">
        <v>0.5</v>
      </c>
      <c r="Q244" s="36">
        <f t="shared" si="101"/>
        <v>5711.84168037875</v>
      </c>
      <c r="R244"/>
      <c r="S244"/>
      <c r="T244"/>
      <c r="U244"/>
      <c r="AA244" s="12">
        <v>1197</v>
      </c>
      <c r="AB244" s="12">
        <f t="shared" si="102"/>
        <v>1498</v>
      </c>
      <c r="AC244" s="32">
        <v>0.577</v>
      </c>
      <c r="AD244" s="33">
        <v>1.153</v>
      </c>
      <c r="AE244" s="34">
        <f t="shared" si="103"/>
        <v>2417.863</v>
      </c>
      <c r="AF244" s="12">
        <v>1</v>
      </c>
      <c r="AG244" s="12">
        <v>0.89</v>
      </c>
      <c r="AH244" s="12">
        <v>3.21</v>
      </c>
      <c r="AI244" s="35">
        <f t="shared" si="104"/>
        <v>3.8569</v>
      </c>
      <c r="AJ244" s="12">
        <v>1.225</v>
      </c>
      <c r="AK244" s="12">
        <v>0.5</v>
      </c>
      <c r="AL244" s="36">
        <f t="shared" si="105"/>
        <v>5711.84168037875</v>
      </c>
      <c r="AM244"/>
      <c r="AN244"/>
      <c r="AO244"/>
      <c r="AP244"/>
    </row>
    <row r="245" s="1" customFormat="1" customHeight="1" spans="6:42">
      <c r="F245" s="12">
        <v>1197</v>
      </c>
      <c r="G245" s="12">
        <f t="shared" si="98"/>
        <v>1498</v>
      </c>
      <c r="H245" s="32">
        <v>0.444</v>
      </c>
      <c r="I245" s="33">
        <v>0.887</v>
      </c>
      <c r="J245" s="34">
        <f t="shared" si="99"/>
        <v>1860.194</v>
      </c>
      <c r="K245" s="12">
        <v>1</v>
      </c>
      <c r="L245" s="12">
        <v>0.89</v>
      </c>
      <c r="M245" s="12">
        <v>3.21</v>
      </c>
      <c r="N245" s="35">
        <f t="shared" si="100"/>
        <v>3.8569</v>
      </c>
      <c r="O245" s="12">
        <v>1.225</v>
      </c>
      <c r="P245" s="12">
        <v>0.5</v>
      </c>
      <c r="Q245" s="36">
        <f t="shared" si="101"/>
        <v>4394.4316211425</v>
      </c>
      <c r="R245"/>
      <c r="S245"/>
      <c r="T245"/>
      <c r="U245"/>
      <c r="AA245" s="12">
        <v>1197</v>
      </c>
      <c r="AB245" s="12">
        <f t="shared" si="102"/>
        <v>1498</v>
      </c>
      <c r="AC245" s="32">
        <v>0.444</v>
      </c>
      <c r="AD245" s="33">
        <v>0.887</v>
      </c>
      <c r="AE245" s="34">
        <f t="shared" si="103"/>
        <v>1860.194</v>
      </c>
      <c r="AF245" s="12">
        <v>1</v>
      </c>
      <c r="AG245" s="12">
        <v>0.89</v>
      </c>
      <c r="AH245" s="12">
        <v>3.21</v>
      </c>
      <c r="AI245" s="35">
        <f t="shared" si="104"/>
        <v>3.8569</v>
      </c>
      <c r="AJ245" s="12">
        <v>1.225</v>
      </c>
      <c r="AK245" s="12">
        <v>0.5</v>
      </c>
      <c r="AL245" s="36">
        <f t="shared" si="105"/>
        <v>4394.4316211425</v>
      </c>
      <c r="AM245"/>
      <c r="AN245"/>
      <c r="AO245"/>
      <c r="AP245"/>
    </row>
    <row r="246" s="1" customFormat="1" customHeight="1" spans="6:42">
      <c r="F246" s="12">
        <v>1197</v>
      </c>
      <c r="G246" s="12">
        <f t="shared" si="98"/>
        <v>1498</v>
      </c>
      <c r="H246" s="32">
        <v>0.577</v>
      </c>
      <c r="I246" s="33">
        <v>1.153</v>
      </c>
      <c r="J246" s="34">
        <f t="shared" si="99"/>
        <v>2417.863</v>
      </c>
      <c r="K246" s="12">
        <v>1</v>
      </c>
      <c r="L246" s="12">
        <v>0.89</v>
      </c>
      <c r="M246" s="12">
        <v>3.21</v>
      </c>
      <c r="N246" s="35">
        <f t="shared" si="100"/>
        <v>3.8569</v>
      </c>
      <c r="O246" s="12">
        <v>1.225</v>
      </c>
      <c r="P246" s="12">
        <v>0.5</v>
      </c>
      <c r="Q246" s="36">
        <f t="shared" si="101"/>
        <v>5711.84168037875</v>
      </c>
      <c r="R246"/>
      <c r="S246"/>
      <c r="T246"/>
      <c r="U246"/>
      <c r="AA246" s="12">
        <v>1197</v>
      </c>
      <c r="AB246" s="12">
        <f t="shared" si="102"/>
        <v>1498</v>
      </c>
      <c r="AC246" s="32">
        <v>0.577</v>
      </c>
      <c r="AD246" s="33">
        <v>1.153</v>
      </c>
      <c r="AE246" s="34">
        <f t="shared" si="103"/>
        <v>2417.863</v>
      </c>
      <c r="AF246" s="12">
        <v>1</v>
      </c>
      <c r="AG246" s="12">
        <v>0.89</v>
      </c>
      <c r="AH246" s="12">
        <v>3.21</v>
      </c>
      <c r="AI246" s="35">
        <f t="shared" si="104"/>
        <v>3.8569</v>
      </c>
      <c r="AJ246" s="12">
        <v>1.225</v>
      </c>
      <c r="AK246" s="12">
        <v>0.5</v>
      </c>
      <c r="AL246" s="36">
        <f t="shared" si="105"/>
        <v>5711.84168037875</v>
      </c>
      <c r="AM246"/>
      <c r="AN246"/>
      <c r="AO246"/>
      <c r="AP246"/>
    </row>
    <row r="247" s="1" customFormat="1" customHeight="1" spans="6:42">
      <c r="F247" s="12">
        <v>1197</v>
      </c>
      <c r="G247" s="12">
        <f t="shared" si="98"/>
        <v>1498</v>
      </c>
      <c r="H247" s="32">
        <v>0.444</v>
      </c>
      <c r="I247" s="33">
        <v>0.887</v>
      </c>
      <c r="J247" s="34">
        <f t="shared" si="99"/>
        <v>1860.194</v>
      </c>
      <c r="K247" s="12">
        <v>1</v>
      </c>
      <c r="L247" s="12">
        <v>0.89</v>
      </c>
      <c r="M247" s="12">
        <v>3.21</v>
      </c>
      <c r="N247" s="35">
        <f t="shared" si="100"/>
        <v>3.8569</v>
      </c>
      <c r="O247" s="12">
        <v>1.225</v>
      </c>
      <c r="P247" s="12">
        <v>0.5</v>
      </c>
      <c r="Q247" s="36">
        <f t="shared" si="101"/>
        <v>4394.4316211425</v>
      </c>
      <c r="R247"/>
      <c r="S247"/>
      <c r="T247"/>
      <c r="U247"/>
      <c r="AA247" s="12">
        <v>1197</v>
      </c>
      <c r="AB247" s="12">
        <f t="shared" si="102"/>
        <v>1498</v>
      </c>
      <c r="AC247" s="32">
        <v>0.444</v>
      </c>
      <c r="AD247" s="33">
        <v>0.887</v>
      </c>
      <c r="AE247" s="34">
        <f t="shared" si="103"/>
        <v>1860.194</v>
      </c>
      <c r="AF247" s="12">
        <v>1</v>
      </c>
      <c r="AG247" s="12">
        <v>0.89</v>
      </c>
      <c r="AH247" s="12">
        <v>3.21</v>
      </c>
      <c r="AI247" s="35">
        <f t="shared" si="104"/>
        <v>3.8569</v>
      </c>
      <c r="AJ247" s="12">
        <v>1.225</v>
      </c>
      <c r="AK247" s="12">
        <v>0.5</v>
      </c>
      <c r="AL247" s="36">
        <f t="shared" si="105"/>
        <v>4394.4316211425</v>
      </c>
      <c r="AM247"/>
      <c r="AN247"/>
      <c r="AO247"/>
      <c r="AP247"/>
    </row>
    <row r="248" s="1" customFormat="1" customHeight="1" spans="6:42">
      <c r="F248" s="12">
        <v>1197</v>
      </c>
      <c r="G248" s="12">
        <f t="shared" si="98"/>
        <v>1498</v>
      </c>
      <c r="H248" s="32">
        <v>0.577</v>
      </c>
      <c r="I248" s="33">
        <v>1.153</v>
      </c>
      <c r="J248" s="34">
        <f t="shared" si="99"/>
        <v>2417.863</v>
      </c>
      <c r="K248" s="12">
        <v>1</v>
      </c>
      <c r="L248" s="12">
        <v>0.89</v>
      </c>
      <c r="M248" s="12">
        <v>3.21</v>
      </c>
      <c r="N248" s="35">
        <f t="shared" si="100"/>
        <v>3.8569</v>
      </c>
      <c r="O248" s="12">
        <v>1.225</v>
      </c>
      <c r="P248" s="12">
        <v>0.5</v>
      </c>
      <c r="Q248" s="36">
        <f t="shared" si="101"/>
        <v>5711.84168037875</v>
      </c>
      <c r="R248"/>
      <c r="S248"/>
      <c r="T248"/>
      <c r="U248"/>
      <c r="AA248" s="12">
        <v>1197</v>
      </c>
      <c r="AB248" s="12">
        <f t="shared" si="102"/>
        <v>1498</v>
      </c>
      <c r="AC248" s="32">
        <v>0.577</v>
      </c>
      <c r="AD248" s="33">
        <v>1.153</v>
      </c>
      <c r="AE248" s="34">
        <f t="shared" si="103"/>
        <v>2417.863</v>
      </c>
      <c r="AF248" s="12">
        <v>1</v>
      </c>
      <c r="AG248" s="12">
        <v>0.89</v>
      </c>
      <c r="AH248" s="12">
        <v>3.21</v>
      </c>
      <c r="AI248" s="35">
        <f t="shared" si="104"/>
        <v>3.8569</v>
      </c>
      <c r="AJ248" s="12">
        <v>1.225</v>
      </c>
      <c r="AK248" s="12">
        <v>0.5</v>
      </c>
      <c r="AL248" s="36">
        <f t="shared" si="105"/>
        <v>5711.84168037875</v>
      </c>
      <c r="AM248"/>
      <c r="AN248"/>
      <c r="AO248"/>
      <c r="AP248"/>
    </row>
    <row r="249" s="1" customFormat="1" customHeight="1" spans="6:42">
      <c r="F249" s="12">
        <v>1197</v>
      </c>
      <c r="G249" s="12">
        <f t="shared" si="98"/>
        <v>1498</v>
      </c>
      <c r="H249" s="32">
        <v>0.444</v>
      </c>
      <c r="I249" s="33">
        <v>0.887</v>
      </c>
      <c r="J249" s="34">
        <f t="shared" si="99"/>
        <v>1860.194</v>
      </c>
      <c r="K249" s="12">
        <v>1</v>
      </c>
      <c r="L249" s="12">
        <v>0.89</v>
      </c>
      <c r="M249" s="12">
        <v>3.21</v>
      </c>
      <c r="N249" s="35">
        <f t="shared" si="100"/>
        <v>3.8569</v>
      </c>
      <c r="O249" s="12">
        <v>1.225</v>
      </c>
      <c r="P249" s="12">
        <v>0.5</v>
      </c>
      <c r="Q249" s="36">
        <f t="shared" si="101"/>
        <v>4394.4316211425</v>
      </c>
      <c r="R249"/>
      <c r="S249"/>
      <c r="T249"/>
      <c r="U249"/>
      <c r="AA249" s="12">
        <v>1197</v>
      </c>
      <c r="AB249" s="12">
        <f t="shared" si="102"/>
        <v>1498</v>
      </c>
      <c r="AC249" s="32">
        <v>0.444</v>
      </c>
      <c r="AD249" s="33">
        <v>0.887</v>
      </c>
      <c r="AE249" s="34">
        <f t="shared" si="103"/>
        <v>1860.194</v>
      </c>
      <c r="AF249" s="12">
        <v>1</v>
      </c>
      <c r="AG249" s="12">
        <v>0.89</v>
      </c>
      <c r="AH249" s="12">
        <v>3.21</v>
      </c>
      <c r="AI249" s="35">
        <f t="shared" si="104"/>
        <v>3.8569</v>
      </c>
      <c r="AJ249" s="12">
        <v>1.225</v>
      </c>
      <c r="AK249" s="12">
        <v>0.5</v>
      </c>
      <c r="AL249" s="36">
        <f t="shared" si="105"/>
        <v>4394.4316211425</v>
      </c>
      <c r="AM249"/>
      <c r="AN249"/>
      <c r="AO249"/>
      <c r="AP249"/>
    </row>
    <row r="250" s="1" customFormat="1" customHeight="1" spans="6:42">
      <c r="F250" s="12">
        <v>1197</v>
      </c>
      <c r="G250" s="12">
        <f t="shared" si="98"/>
        <v>1498</v>
      </c>
      <c r="H250" s="32">
        <v>0.577</v>
      </c>
      <c r="I250" s="33">
        <v>1.153</v>
      </c>
      <c r="J250" s="34">
        <f t="shared" si="99"/>
        <v>2417.863</v>
      </c>
      <c r="K250" s="12">
        <v>1</v>
      </c>
      <c r="L250" s="12">
        <v>0.89</v>
      </c>
      <c r="M250" s="12">
        <v>3.21</v>
      </c>
      <c r="N250" s="35">
        <f t="shared" si="100"/>
        <v>3.8569</v>
      </c>
      <c r="O250" s="12">
        <v>1.225</v>
      </c>
      <c r="P250" s="12">
        <v>0.5</v>
      </c>
      <c r="Q250" s="36">
        <f t="shared" si="101"/>
        <v>5711.84168037875</v>
      </c>
      <c r="R250"/>
      <c r="S250"/>
      <c r="T250"/>
      <c r="U250"/>
      <c r="AA250" s="12">
        <v>1197</v>
      </c>
      <c r="AB250" s="12">
        <f t="shared" si="102"/>
        <v>1498</v>
      </c>
      <c r="AC250" s="32">
        <v>0.577</v>
      </c>
      <c r="AD250" s="33">
        <v>1.153</v>
      </c>
      <c r="AE250" s="34">
        <f t="shared" si="103"/>
        <v>2417.863</v>
      </c>
      <c r="AF250" s="12">
        <v>1</v>
      </c>
      <c r="AG250" s="12">
        <v>0.89</v>
      </c>
      <c r="AH250" s="12">
        <v>3.21</v>
      </c>
      <c r="AI250" s="35">
        <f t="shared" si="104"/>
        <v>3.8569</v>
      </c>
      <c r="AJ250" s="12">
        <v>1.225</v>
      </c>
      <c r="AK250" s="12">
        <v>0.5</v>
      </c>
      <c r="AL250" s="36">
        <f t="shared" si="105"/>
        <v>5711.84168037875</v>
      </c>
      <c r="AM250"/>
      <c r="AN250"/>
      <c r="AO250"/>
      <c r="AP250"/>
    </row>
    <row r="251" s="1" customFormat="1" customHeight="1" spans="6:42">
      <c r="F251" s="12">
        <v>1197</v>
      </c>
      <c r="G251" s="12">
        <f t="shared" si="98"/>
        <v>1498</v>
      </c>
      <c r="H251" s="32">
        <v>4.04</v>
      </c>
      <c r="I251" s="33">
        <v>8.09</v>
      </c>
      <c r="J251" s="34">
        <f t="shared" si="99"/>
        <v>16954.7</v>
      </c>
      <c r="K251" s="12">
        <v>2.2</v>
      </c>
      <c r="L251" s="12">
        <v>0.89</v>
      </c>
      <c r="M251" s="12">
        <v>3.21</v>
      </c>
      <c r="N251" s="35">
        <f t="shared" si="100"/>
        <v>3.8569</v>
      </c>
      <c r="O251" s="12">
        <v>1.225</v>
      </c>
      <c r="P251" s="12">
        <v>0.5</v>
      </c>
      <c r="Q251" s="36">
        <f t="shared" si="101"/>
        <v>88116.504824425</v>
      </c>
      <c r="R251"/>
      <c r="S251"/>
      <c r="T251"/>
      <c r="U251"/>
      <c r="AA251" s="12">
        <v>1197</v>
      </c>
      <c r="AB251" s="12">
        <f t="shared" si="102"/>
        <v>1498</v>
      </c>
      <c r="AC251" s="32">
        <v>4.04</v>
      </c>
      <c r="AD251" s="33">
        <v>8.09</v>
      </c>
      <c r="AE251" s="34">
        <f t="shared" si="103"/>
        <v>16954.7</v>
      </c>
      <c r="AF251" s="12">
        <v>2.2</v>
      </c>
      <c r="AG251" s="12">
        <v>0.89</v>
      </c>
      <c r="AH251" s="12">
        <v>3.21</v>
      </c>
      <c r="AI251" s="35">
        <f t="shared" si="104"/>
        <v>3.8569</v>
      </c>
      <c r="AJ251" s="12">
        <v>1.225</v>
      </c>
      <c r="AK251" s="12">
        <v>0.5</v>
      </c>
      <c r="AL251" s="36">
        <f t="shared" si="105"/>
        <v>88116.504824425</v>
      </c>
      <c r="AM251"/>
      <c r="AN251"/>
      <c r="AO251"/>
      <c r="AP251"/>
    </row>
    <row r="252" s="1" customFormat="1" customHeight="1" spans="6:42">
      <c r="F252" s="12">
        <v>1197</v>
      </c>
      <c r="G252" s="12">
        <f t="shared" si="98"/>
        <v>1498</v>
      </c>
      <c r="H252" s="32">
        <v>6.07</v>
      </c>
      <c r="I252" s="33">
        <v>12.13</v>
      </c>
      <c r="J252" s="34">
        <f t="shared" si="99"/>
        <v>25436.53</v>
      </c>
      <c r="K252" s="12">
        <v>2.2</v>
      </c>
      <c r="L252" s="12">
        <v>0.89</v>
      </c>
      <c r="M252" s="12">
        <v>3.21</v>
      </c>
      <c r="N252" s="35">
        <f t="shared" si="100"/>
        <v>3.8569</v>
      </c>
      <c r="O252" s="12">
        <v>1.225</v>
      </c>
      <c r="P252" s="12">
        <v>0.5</v>
      </c>
      <c r="Q252" s="36">
        <f t="shared" si="101"/>
        <v>132198.040570558</v>
      </c>
      <c r="R252"/>
      <c r="S252"/>
      <c r="T252"/>
      <c r="U252"/>
      <c r="AA252" s="12">
        <v>1197</v>
      </c>
      <c r="AB252" s="12">
        <f t="shared" si="102"/>
        <v>1498</v>
      </c>
      <c r="AC252" s="32">
        <v>6.07</v>
      </c>
      <c r="AD252" s="33">
        <v>12.13</v>
      </c>
      <c r="AE252" s="34">
        <f t="shared" si="103"/>
        <v>25436.53</v>
      </c>
      <c r="AF252" s="12">
        <v>2.2</v>
      </c>
      <c r="AG252" s="12">
        <v>0.89</v>
      </c>
      <c r="AH252" s="12">
        <v>3.21</v>
      </c>
      <c r="AI252" s="35">
        <f t="shared" si="104"/>
        <v>3.8569</v>
      </c>
      <c r="AJ252" s="12">
        <v>1.225</v>
      </c>
      <c r="AK252" s="12">
        <v>0.5</v>
      </c>
      <c r="AL252" s="36">
        <f t="shared" si="105"/>
        <v>132198.040570558</v>
      </c>
      <c r="AM252"/>
      <c r="AN252"/>
      <c r="AO252"/>
      <c r="AP252"/>
    </row>
    <row r="253" s="1" customFormat="1" customHeight="1" spans="6:42">
      <c r="F253" s="37" t="s">
        <v>38</v>
      </c>
      <c r="G253" s="37"/>
      <c r="H253" s="37"/>
      <c r="I253" s="37"/>
      <c r="J253" s="37"/>
      <c r="K253" s="38">
        <f>SUM(Q239:Q252)</f>
        <v>280952.18520411</v>
      </c>
      <c r="L253" s="38"/>
      <c r="M253" s="38"/>
      <c r="N253" s="38"/>
      <c r="O253" s="38"/>
      <c r="P253" s="38"/>
      <c r="Q253" s="38"/>
      <c r="R253"/>
      <c r="S253"/>
      <c r="T253"/>
      <c r="U253"/>
      <c r="AA253" s="37" t="s">
        <v>38</v>
      </c>
      <c r="AB253" s="37"/>
      <c r="AC253" s="37"/>
      <c r="AD253" s="37"/>
      <c r="AE253" s="37"/>
      <c r="AF253" s="38">
        <f>SUM(AL239:AL252)</f>
        <v>280952.18520411</v>
      </c>
      <c r="AG253" s="38"/>
      <c r="AH253" s="38"/>
      <c r="AI253" s="38"/>
      <c r="AJ253" s="38"/>
      <c r="AK253" s="38"/>
      <c r="AL253" s="38"/>
      <c r="AM253"/>
      <c r="AN253"/>
      <c r="AO253"/>
      <c r="AP253"/>
    </row>
    <row r="254" s="1" customFormat="1" customHeight="1" spans="6:42">
      <c r="F254" s="37"/>
      <c r="G254" s="37"/>
      <c r="H254" s="37"/>
      <c r="I254" s="37"/>
      <c r="J254" s="37"/>
      <c r="K254" s="38"/>
      <c r="L254" s="38"/>
      <c r="M254" s="38"/>
      <c r="N254" s="38"/>
      <c r="O254" s="38"/>
      <c r="P254" s="38"/>
      <c r="Q254" s="38"/>
      <c r="R254"/>
      <c r="S254"/>
      <c r="T254"/>
      <c r="U254"/>
      <c r="AA254" s="37"/>
      <c r="AB254" s="37"/>
      <c r="AC254" s="37"/>
      <c r="AD254" s="37"/>
      <c r="AE254" s="37"/>
      <c r="AF254" s="38"/>
      <c r="AG254" s="38"/>
      <c r="AH254" s="38"/>
      <c r="AI254" s="38"/>
      <c r="AJ254" s="38"/>
      <c r="AK254" s="38"/>
      <c r="AL254" s="38"/>
      <c r="AM254"/>
      <c r="AN254"/>
      <c r="AO254"/>
      <c r="AP254"/>
    </row>
    <row r="255" s="1" customFormat="1" customHeight="1" spans="6:42">
      <c r="F255" s="37"/>
      <c r="G255" s="37"/>
      <c r="H255" s="37"/>
      <c r="I255" s="37"/>
      <c r="J255" s="37"/>
      <c r="K255" s="38"/>
      <c r="L255" s="38"/>
      <c r="M255" s="38"/>
      <c r="N255" s="38"/>
      <c r="O255" s="38"/>
      <c r="P255" s="38"/>
      <c r="Q255" s="38"/>
      <c r="R255"/>
      <c r="S255"/>
      <c r="T255"/>
      <c r="U255"/>
      <c r="AA255" s="37"/>
      <c r="AB255" s="37"/>
      <c r="AC255" s="37"/>
      <c r="AD255" s="37"/>
      <c r="AE255" s="37"/>
      <c r="AF255" s="38"/>
      <c r="AG255" s="38"/>
      <c r="AH255" s="38"/>
      <c r="AI255" s="38"/>
      <c r="AJ255" s="38"/>
      <c r="AK255" s="38"/>
      <c r="AL255" s="38"/>
      <c r="AM255"/>
      <c r="AN255"/>
      <c r="AO255"/>
      <c r="AP255"/>
    </row>
    <row r="256" s="1" customFormat="1" customHeight="1" spans="6:42">
      <c r="F256" s="39" t="s">
        <v>13</v>
      </c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/>
      <c r="S256"/>
      <c r="T256"/>
      <c r="U256"/>
      <c r="AA256" s="39" t="s">
        <v>13</v>
      </c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/>
      <c r="AN256"/>
      <c r="AO256"/>
      <c r="AP256"/>
    </row>
    <row r="257" s="1" customFormat="1" customHeight="1" spans="6:42">
      <c r="F257" s="15" t="s">
        <v>3</v>
      </c>
      <c r="G257" s="15"/>
      <c r="H257" s="15"/>
      <c r="I257" s="15"/>
      <c r="J257" s="15"/>
      <c r="K257" s="9" t="s">
        <v>30</v>
      </c>
      <c r="L257" s="9"/>
      <c r="M257" s="9"/>
      <c r="N257" s="9"/>
      <c r="O257" s="10" t="s">
        <v>31</v>
      </c>
      <c r="P257" s="10"/>
      <c r="Q257" s="40" t="s">
        <v>9</v>
      </c>
      <c r="R257"/>
      <c r="S257"/>
      <c r="T257"/>
      <c r="U257"/>
      <c r="AA257" s="15" t="s">
        <v>3</v>
      </c>
      <c r="AB257" s="15"/>
      <c r="AC257" s="15"/>
      <c r="AD257" s="15"/>
      <c r="AE257" s="15"/>
      <c r="AF257" s="9" t="s">
        <v>30</v>
      </c>
      <c r="AG257" s="9"/>
      <c r="AH257" s="9"/>
      <c r="AI257" s="9"/>
      <c r="AJ257" s="10" t="s">
        <v>31</v>
      </c>
      <c r="AK257" s="10"/>
      <c r="AL257" s="40" t="s">
        <v>9</v>
      </c>
      <c r="AM257"/>
      <c r="AN257"/>
      <c r="AO257"/>
      <c r="AP257"/>
    </row>
    <row r="258" s="1" customFormat="1" customHeight="1" spans="6:42">
      <c r="F258" s="15" t="s">
        <v>39</v>
      </c>
      <c r="G258" s="15" t="s">
        <v>40</v>
      </c>
      <c r="H258" s="15" t="s">
        <v>41</v>
      </c>
      <c r="I258" s="15" t="s">
        <v>42</v>
      </c>
      <c r="J258" s="15" t="s">
        <v>3</v>
      </c>
      <c r="K258" s="9" t="s">
        <v>35</v>
      </c>
      <c r="L258" s="9" t="s">
        <v>22</v>
      </c>
      <c r="M258" s="9" t="s">
        <v>23</v>
      </c>
      <c r="N258" s="35" t="s">
        <v>24</v>
      </c>
      <c r="O258" s="10" t="s">
        <v>43</v>
      </c>
      <c r="P258" s="10" t="s">
        <v>44</v>
      </c>
      <c r="Q258" s="40"/>
      <c r="R258"/>
      <c r="S258"/>
      <c r="T258"/>
      <c r="U258"/>
      <c r="AA258" s="15" t="s">
        <v>39</v>
      </c>
      <c r="AB258" s="15" t="s">
        <v>40</v>
      </c>
      <c r="AC258" s="15" t="s">
        <v>41</v>
      </c>
      <c r="AD258" s="15" t="s">
        <v>42</v>
      </c>
      <c r="AE258" s="15" t="s">
        <v>3</v>
      </c>
      <c r="AF258" s="9" t="s">
        <v>35</v>
      </c>
      <c r="AG258" s="9" t="s">
        <v>22</v>
      </c>
      <c r="AH258" s="9" t="s">
        <v>23</v>
      </c>
      <c r="AI258" s="35" t="s">
        <v>24</v>
      </c>
      <c r="AJ258" s="10" t="s">
        <v>43</v>
      </c>
      <c r="AK258" s="10" t="s">
        <v>44</v>
      </c>
      <c r="AL258" s="40"/>
      <c r="AM258"/>
      <c r="AN258"/>
      <c r="AO258"/>
      <c r="AP258"/>
    </row>
    <row r="259" s="1" customFormat="1" customHeight="1" spans="6:42">
      <c r="F259" s="12">
        <f t="shared" ref="F259:F268" si="106">35140+5878</f>
        <v>41018</v>
      </c>
      <c r="G259" s="13">
        <v>0.168</v>
      </c>
      <c r="H259" s="12">
        <v>1</v>
      </c>
      <c r="I259" s="12">
        <v>0</v>
      </c>
      <c r="J259" s="15">
        <f t="shared" ref="J259:J268" si="107">F259*G259*H259+I259</f>
        <v>6891.024</v>
      </c>
      <c r="K259" s="12">
        <v>1</v>
      </c>
      <c r="L259" s="12">
        <v>0.82</v>
      </c>
      <c r="M259" s="12">
        <v>1.72</v>
      </c>
      <c r="N259" s="35">
        <f t="shared" ref="N259:N268" si="108">L259*M259+1</f>
        <v>2.4104</v>
      </c>
      <c r="O259" s="12">
        <v>0.9</v>
      </c>
      <c r="P259" s="10">
        <v>0.5</v>
      </c>
      <c r="Q259" s="41">
        <f t="shared" ref="Q259:Q268" si="109">J259*K259*N259*O259*P259</f>
        <v>7474.55591232</v>
      </c>
      <c r="R259"/>
      <c r="S259"/>
      <c r="T259"/>
      <c r="U259"/>
      <c r="AA259" s="12">
        <f t="shared" ref="AA259:AA268" si="110">35140+5878</f>
        <v>41018</v>
      </c>
      <c r="AB259" s="13">
        <v>0.168</v>
      </c>
      <c r="AC259" s="12">
        <v>1</v>
      </c>
      <c r="AD259" s="12">
        <v>0</v>
      </c>
      <c r="AE259" s="15">
        <f t="shared" ref="AE259:AE268" si="111">AA259*AB259*AC259+AD259</f>
        <v>6891.024</v>
      </c>
      <c r="AF259" s="12">
        <v>1</v>
      </c>
      <c r="AG259" s="12">
        <v>0.82</v>
      </c>
      <c r="AH259" s="12">
        <v>1.72</v>
      </c>
      <c r="AI259" s="35">
        <f t="shared" ref="AI259:AI268" si="112">AG259*AH259+1</f>
        <v>2.4104</v>
      </c>
      <c r="AJ259" s="12">
        <v>0.9</v>
      </c>
      <c r="AK259" s="10">
        <v>0.5</v>
      </c>
      <c r="AL259" s="41">
        <f t="shared" ref="AL259:AL268" si="113">AE259*AF259*AI259*AJ259*AK259</f>
        <v>7474.55591232</v>
      </c>
      <c r="AM259"/>
      <c r="AN259"/>
      <c r="AO259"/>
      <c r="AP259"/>
    </row>
    <row r="260" s="1" customFormat="1" customHeight="1" spans="6:42">
      <c r="F260" s="12">
        <f t="shared" si="106"/>
        <v>41018</v>
      </c>
      <c r="G260" s="13">
        <v>0.168</v>
      </c>
      <c r="H260" s="12">
        <v>1</v>
      </c>
      <c r="I260" s="12">
        <v>0</v>
      </c>
      <c r="J260" s="15">
        <f t="shared" si="107"/>
        <v>6891.024</v>
      </c>
      <c r="K260" s="12">
        <v>1</v>
      </c>
      <c r="L260" s="12">
        <v>0.82</v>
      </c>
      <c r="M260" s="12">
        <v>1.72</v>
      </c>
      <c r="N260" s="35">
        <f t="shared" si="108"/>
        <v>2.4104</v>
      </c>
      <c r="O260" s="12">
        <v>0.9</v>
      </c>
      <c r="P260" s="10">
        <v>0.5</v>
      </c>
      <c r="Q260" s="41">
        <f t="shared" si="109"/>
        <v>7474.55591232</v>
      </c>
      <c r="R260"/>
      <c r="S260"/>
      <c r="T260"/>
      <c r="U260"/>
      <c r="AA260" s="12">
        <f t="shared" si="110"/>
        <v>41018</v>
      </c>
      <c r="AB260" s="13">
        <v>0.168</v>
      </c>
      <c r="AC260" s="12">
        <v>1</v>
      </c>
      <c r="AD260" s="12">
        <v>0</v>
      </c>
      <c r="AE260" s="15">
        <f t="shared" si="111"/>
        <v>6891.024</v>
      </c>
      <c r="AF260" s="12">
        <v>1</v>
      </c>
      <c r="AG260" s="12">
        <v>0.82</v>
      </c>
      <c r="AH260" s="12">
        <v>1.72</v>
      </c>
      <c r="AI260" s="35">
        <f t="shared" si="112"/>
        <v>2.4104</v>
      </c>
      <c r="AJ260" s="12">
        <v>0.9</v>
      </c>
      <c r="AK260" s="10">
        <v>0.5</v>
      </c>
      <c r="AL260" s="41">
        <f t="shared" si="113"/>
        <v>7474.55591232</v>
      </c>
      <c r="AM260"/>
      <c r="AN260"/>
      <c r="AO260"/>
      <c r="AP260"/>
    </row>
    <row r="261" s="1" customFormat="1" customHeight="1" spans="6:42">
      <c r="F261" s="12">
        <f t="shared" si="106"/>
        <v>41018</v>
      </c>
      <c r="G261" s="13">
        <v>0.168</v>
      </c>
      <c r="H261" s="12">
        <v>1</v>
      </c>
      <c r="I261" s="12">
        <v>0</v>
      </c>
      <c r="J261" s="15">
        <f t="shared" si="107"/>
        <v>6891.024</v>
      </c>
      <c r="K261" s="12">
        <v>1</v>
      </c>
      <c r="L261" s="12">
        <v>0.82</v>
      </c>
      <c r="M261" s="12">
        <v>1.72</v>
      </c>
      <c r="N261" s="35">
        <f t="shared" si="108"/>
        <v>2.4104</v>
      </c>
      <c r="O261" s="12">
        <v>0.9</v>
      </c>
      <c r="P261" s="10">
        <v>0.5</v>
      </c>
      <c r="Q261" s="41">
        <f t="shared" si="109"/>
        <v>7474.55591232</v>
      </c>
      <c r="AA261" s="12">
        <f t="shared" si="110"/>
        <v>41018</v>
      </c>
      <c r="AB261" s="13">
        <v>0.168</v>
      </c>
      <c r="AC261" s="12">
        <v>1</v>
      </c>
      <c r="AD261" s="12">
        <v>0</v>
      </c>
      <c r="AE261" s="15">
        <f t="shared" si="111"/>
        <v>6891.024</v>
      </c>
      <c r="AF261" s="12">
        <v>1</v>
      </c>
      <c r="AG261" s="12">
        <v>0.82</v>
      </c>
      <c r="AH261" s="12">
        <v>1.72</v>
      </c>
      <c r="AI261" s="35">
        <f t="shared" si="112"/>
        <v>2.4104</v>
      </c>
      <c r="AJ261" s="12">
        <v>0.9</v>
      </c>
      <c r="AK261" s="10">
        <v>0.5</v>
      </c>
      <c r="AL261" s="41">
        <f t="shared" si="113"/>
        <v>7474.55591232</v>
      </c>
    </row>
    <row r="262" s="1" customFormat="1" customHeight="1" spans="6:42">
      <c r="F262" s="12">
        <f t="shared" si="106"/>
        <v>41018</v>
      </c>
      <c r="G262" s="13">
        <v>0.168</v>
      </c>
      <c r="H262" s="12">
        <v>1</v>
      </c>
      <c r="I262" s="12">
        <v>0</v>
      </c>
      <c r="J262" s="15">
        <f t="shared" si="107"/>
        <v>6891.024</v>
      </c>
      <c r="K262" s="12">
        <v>1</v>
      </c>
      <c r="L262" s="12">
        <v>0.82</v>
      </c>
      <c r="M262" s="12">
        <v>1.72</v>
      </c>
      <c r="N262" s="35">
        <f t="shared" si="108"/>
        <v>2.4104</v>
      </c>
      <c r="O262" s="12">
        <v>0.9</v>
      </c>
      <c r="P262" s="10">
        <v>0.5</v>
      </c>
      <c r="Q262" s="41">
        <f t="shared" si="109"/>
        <v>7474.55591232</v>
      </c>
      <c r="AA262" s="12">
        <f t="shared" si="110"/>
        <v>41018</v>
      </c>
      <c r="AB262" s="13">
        <v>0.168</v>
      </c>
      <c r="AC262" s="12">
        <v>1</v>
      </c>
      <c r="AD262" s="12">
        <v>0</v>
      </c>
      <c r="AE262" s="15">
        <f t="shared" si="111"/>
        <v>6891.024</v>
      </c>
      <c r="AF262" s="12">
        <v>1</v>
      </c>
      <c r="AG262" s="12">
        <v>0.82</v>
      </c>
      <c r="AH262" s="12">
        <v>1.72</v>
      </c>
      <c r="AI262" s="35">
        <f t="shared" si="112"/>
        <v>2.4104</v>
      </c>
      <c r="AJ262" s="12">
        <v>0.9</v>
      </c>
      <c r="AK262" s="10">
        <v>0.5</v>
      </c>
      <c r="AL262" s="41">
        <f t="shared" si="113"/>
        <v>7474.55591232</v>
      </c>
    </row>
    <row r="263" s="1" customFormat="1" customHeight="1" spans="6:42">
      <c r="F263" s="12">
        <f t="shared" si="106"/>
        <v>41018</v>
      </c>
      <c r="G263" s="13">
        <v>0.168</v>
      </c>
      <c r="H263" s="12">
        <v>1</v>
      </c>
      <c r="I263" s="12">
        <v>0</v>
      </c>
      <c r="J263" s="15">
        <f t="shared" si="107"/>
        <v>6891.024</v>
      </c>
      <c r="K263" s="12">
        <v>1</v>
      </c>
      <c r="L263" s="12">
        <v>0.82</v>
      </c>
      <c r="M263" s="12">
        <v>1.72</v>
      </c>
      <c r="N263" s="35">
        <f t="shared" si="108"/>
        <v>2.4104</v>
      </c>
      <c r="O263" s="12">
        <v>0.9</v>
      </c>
      <c r="P263" s="10">
        <v>0.5</v>
      </c>
      <c r="Q263" s="41">
        <f t="shared" si="109"/>
        <v>7474.55591232</v>
      </c>
      <c r="AA263" s="12">
        <f t="shared" si="110"/>
        <v>41018</v>
      </c>
      <c r="AB263" s="13">
        <v>0.168</v>
      </c>
      <c r="AC263" s="12">
        <v>1</v>
      </c>
      <c r="AD263" s="12">
        <v>0</v>
      </c>
      <c r="AE263" s="15">
        <f t="shared" si="111"/>
        <v>6891.024</v>
      </c>
      <c r="AF263" s="12">
        <v>1</v>
      </c>
      <c r="AG263" s="12">
        <v>0.82</v>
      </c>
      <c r="AH263" s="12">
        <v>1.72</v>
      </c>
      <c r="AI263" s="35">
        <f t="shared" si="112"/>
        <v>2.4104</v>
      </c>
      <c r="AJ263" s="12">
        <v>0.9</v>
      </c>
      <c r="AK263" s="10">
        <v>0.5</v>
      </c>
      <c r="AL263" s="41">
        <f t="shared" si="113"/>
        <v>7474.55591232</v>
      </c>
    </row>
    <row r="264" s="1" customFormat="1" customHeight="1" spans="6:42">
      <c r="F264" s="12">
        <f t="shared" si="106"/>
        <v>41018</v>
      </c>
      <c r="G264" s="13">
        <v>0.168</v>
      </c>
      <c r="H264" s="12">
        <v>1</v>
      </c>
      <c r="I264" s="12">
        <v>0</v>
      </c>
      <c r="J264" s="15">
        <f t="shared" si="107"/>
        <v>6891.024</v>
      </c>
      <c r="K264" s="12">
        <v>1</v>
      </c>
      <c r="L264" s="12">
        <v>0.82</v>
      </c>
      <c r="M264" s="12">
        <v>1.72</v>
      </c>
      <c r="N264" s="35">
        <f t="shared" si="108"/>
        <v>2.4104</v>
      </c>
      <c r="O264" s="12">
        <v>0.9</v>
      </c>
      <c r="P264" s="10">
        <v>0.5</v>
      </c>
      <c r="Q264" s="41">
        <f t="shared" si="109"/>
        <v>7474.55591232</v>
      </c>
      <c r="AA264" s="12">
        <f t="shared" si="110"/>
        <v>41018</v>
      </c>
      <c r="AB264" s="13">
        <v>0.168</v>
      </c>
      <c r="AC264" s="12">
        <v>1</v>
      </c>
      <c r="AD264" s="12">
        <v>0</v>
      </c>
      <c r="AE264" s="15">
        <f t="shared" si="111"/>
        <v>6891.024</v>
      </c>
      <c r="AF264" s="12">
        <v>1</v>
      </c>
      <c r="AG264" s="12">
        <v>0.82</v>
      </c>
      <c r="AH264" s="12">
        <v>1.72</v>
      </c>
      <c r="AI264" s="35">
        <f t="shared" si="112"/>
        <v>2.4104</v>
      </c>
      <c r="AJ264" s="12">
        <v>0.9</v>
      </c>
      <c r="AK264" s="10">
        <v>0.5</v>
      </c>
      <c r="AL264" s="41">
        <f t="shared" si="113"/>
        <v>7474.55591232</v>
      </c>
    </row>
    <row r="265" s="1" customFormat="1" customHeight="1" spans="6:42">
      <c r="F265" s="12">
        <f t="shared" si="106"/>
        <v>41018</v>
      </c>
      <c r="G265" s="13">
        <v>0.168</v>
      </c>
      <c r="H265" s="12">
        <v>1</v>
      </c>
      <c r="I265" s="12">
        <v>0</v>
      </c>
      <c r="J265" s="15">
        <f t="shared" si="107"/>
        <v>6891.024</v>
      </c>
      <c r="K265" s="12">
        <v>1</v>
      </c>
      <c r="L265" s="12">
        <v>0.82</v>
      </c>
      <c r="M265" s="12">
        <v>1.72</v>
      </c>
      <c r="N265" s="35">
        <f t="shared" si="108"/>
        <v>2.4104</v>
      </c>
      <c r="O265" s="12">
        <v>0.9</v>
      </c>
      <c r="P265" s="10">
        <v>0.5</v>
      </c>
      <c r="Q265" s="41">
        <f t="shared" si="109"/>
        <v>7474.55591232</v>
      </c>
      <c r="AA265" s="12">
        <f t="shared" si="110"/>
        <v>41018</v>
      </c>
      <c r="AB265" s="13">
        <v>0.168</v>
      </c>
      <c r="AC265" s="12">
        <v>1</v>
      </c>
      <c r="AD265" s="12">
        <v>0</v>
      </c>
      <c r="AE265" s="15">
        <f t="shared" si="111"/>
        <v>6891.024</v>
      </c>
      <c r="AF265" s="12">
        <v>1</v>
      </c>
      <c r="AG265" s="12">
        <v>0.82</v>
      </c>
      <c r="AH265" s="12">
        <v>1.72</v>
      </c>
      <c r="AI265" s="35">
        <f t="shared" si="112"/>
        <v>2.4104</v>
      </c>
      <c r="AJ265" s="12">
        <v>0.9</v>
      </c>
      <c r="AK265" s="10">
        <v>0.5</v>
      </c>
      <c r="AL265" s="41">
        <f t="shared" si="113"/>
        <v>7474.55591232</v>
      </c>
    </row>
    <row r="266" s="1" customFormat="1" customHeight="1" spans="6:42">
      <c r="F266" s="12">
        <f t="shared" si="106"/>
        <v>41018</v>
      </c>
      <c r="G266" s="13">
        <v>0.168</v>
      </c>
      <c r="H266" s="12">
        <v>1</v>
      </c>
      <c r="I266" s="12">
        <v>0</v>
      </c>
      <c r="J266" s="15">
        <f t="shared" si="107"/>
        <v>6891.024</v>
      </c>
      <c r="K266" s="12">
        <v>1</v>
      </c>
      <c r="L266" s="12">
        <v>0.82</v>
      </c>
      <c r="M266" s="12">
        <v>1.72</v>
      </c>
      <c r="N266" s="35">
        <f t="shared" si="108"/>
        <v>2.4104</v>
      </c>
      <c r="O266" s="12">
        <v>0.9</v>
      </c>
      <c r="P266" s="10">
        <v>0.5</v>
      </c>
      <c r="Q266" s="41">
        <f t="shared" si="109"/>
        <v>7474.55591232</v>
      </c>
      <c r="AA266" s="12">
        <f t="shared" si="110"/>
        <v>41018</v>
      </c>
      <c r="AB266" s="13">
        <v>0.168</v>
      </c>
      <c r="AC266" s="12">
        <v>1</v>
      </c>
      <c r="AD266" s="12">
        <v>0</v>
      </c>
      <c r="AE266" s="15">
        <f t="shared" si="111"/>
        <v>6891.024</v>
      </c>
      <c r="AF266" s="12">
        <v>1</v>
      </c>
      <c r="AG266" s="12">
        <v>0.82</v>
      </c>
      <c r="AH266" s="12">
        <v>1.72</v>
      </c>
      <c r="AI266" s="35">
        <f t="shared" si="112"/>
        <v>2.4104</v>
      </c>
      <c r="AJ266" s="12">
        <v>0.9</v>
      </c>
      <c r="AK266" s="10">
        <v>0.5</v>
      </c>
      <c r="AL266" s="41">
        <f t="shared" si="113"/>
        <v>7474.55591232</v>
      </c>
    </row>
    <row r="267" s="1" customFormat="1" customHeight="1" spans="6:42">
      <c r="F267" s="12">
        <f t="shared" si="106"/>
        <v>41018</v>
      </c>
      <c r="G267" s="13">
        <v>0.3</v>
      </c>
      <c r="H267" s="12">
        <v>1</v>
      </c>
      <c r="I267" s="12">
        <v>0</v>
      </c>
      <c r="J267" s="15">
        <f t="shared" si="107"/>
        <v>12305.4</v>
      </c>
      <c r="K267" s="12">
        <v>1</v>
      </c>
      <c r="L267" s="12">
        <v>0.82</v>
      </c>
      <c r="M267" s="12">
        <v>1.72</v>
      </c>
      <c r="N267" s="35">
        <f t="shared" si="108"/>
        <v>2.4104</v>
      </c>
      <c r="O267" s="12">
        <v>0.9</v>
      </c>
      <c r="P267" s="10">
        <v>0.5</v>
      </c>
      <c r="Q267" s="41">
        <f t="shared" si="109"/>
        <v>13347.421272</v>
      </c>
      <c r="AA267" s="12">
        <f t="shared" si="110"/>
        <v>41018</v>
      </c>
      <c r="AB267" s="13">
        <v>0.3</v>
      </c>
      <c r="AC267" s="12">
        <v>1</v>
      </c>
      <c r="AD267" s="12">
        <v>0</v>
      </c>
      <c r="AE267" s="15">
        <f t="shared" si="111"/>
        <v>12305.4</v>
      </c>
      <c r="AF267" s="12">
        <v>1</v>
      </c>
      <c r="AG267" s="12">
        <v>0.82</v>
      </c>
      <c r="AH267" s="12">
        <v>1.72</v>
      </c>
      <c r="AI267" s="35">
        <f t="shared" si="112"/>
        <v>2.4104</v>
      </c>
      <c r="AJ267" s="12">
        <v>0.9</v>
      </c>
      <c r="AK267" s="10">
        <v>0.5</v>
      </c>
      <c r="AL267" s="41">
        <f t="shared" si="113"/>
        <v>13347.421272</v>
      </c>
    </row>
    <row r="268" s="1" customFormat="1" customHeight="1" spans="6:42">
      <c r="F268" s="12">
        <f t="shared" si="106"/>
        <v>41018</v>
      </c>
      <c r="G268" s="13">
        <v>0.58</v>
      </c>
      <c r="H268" s="12">
        <v>1</v>
      </c>
      <c r="I268" s="12">
        <v>0</v>
      </c>
      <c r="J268" s="15">
        <f t="shared" si="107"/>
        <v>23790.44</v>
      </c>
      <c r="K268" s="12">
        <v>1</v>
      </c>
      <c r="L268" s="12">
        <v>0.82</v>
      </c>
      <c r="M268" s="12">
        <v>1.72</v>
      </c>
      <c r="N268" s="35">
        <f t="shared" si="108"/>
        <v>2.4104</v>
      </c>
      <c r="O268" s="12">
        <v>0.9</v>
      </c>
      <c r="P268" s="10">
        <v>0.5</v>
      </c>
      <c r="Q268" s="41">
        <f t="shared" si="109"/>
        <v>25805.0144592</v>
      </c>
      <c r="AA268" s="12">
        <f t="shared" si="110"/>
        <v>41018</v>
      </c>
      <c r="AB268" s="13">
        <v>0.58</v>
      </c>
      <c r="AC268" s="12">
        <v>1</v>
      </c>
      <c r="AD268" s="12">
        <v>0</v>
      </c>
      <c r="AE268" s="15">
        <f t="shared" si="111"/>
        <v>23790.44</v>
      </c>
      <c r="AF268" s="12">
        <v>1</v>
      </c>
      <c r="AG268" s="12">
        <v>0.82</v>
      </c>
      <c r="AH268" s="12">
        <v>1.72</v>
      </c>
      <c r="AI268" s="35">
        <f t="shared" si="112"/>
        <v>2.4104</v>
      </c>
      <c r="AJ268" s="12">
        <v>0.9</v>
      </c>
      <c r="AK268" s="10">
        <v>0.5</v>
      </c>
      <c r="AL268" s="41">
        <f t="shared" si="113"/>
        <v>25805.0144592</v>
      </c>
    </row>
    <row r="269" s="1" customFormat="1" customHeight="1" spans="6:42">
      <c r="F269" s="42" t="s">
        <v>45</v>
      </c>
      <c r="G269" s="37"/>
      <c r="H269" s="37"/>
      <c r="I269" s="37"/>
      <c r="J269" s="37"/>
      <c r="K269" s="37"/>
      <c r="L269" s="37"/>
      <c r="M269" s="38">
        <f>SUM(Q259:Q268)</f>
        <v>98948.88302976</v>
      </c>
      <c r="N269" s="38"/>
      <c r="O269" s="38"/>
      <c r="P269" s="38"/>
      <c r="Q269" s="38"/>
      <c r="AA269" s="42" t="s">
        <v>45</v>
      </c>
      <c r="AB269" s="37"/>
      <c r="AC269" s="37"/>
      <c r="AD269" s="37"/>
      <c r="AE269" s="37"/>
      <c r="AF269" s="37"/>
      <c r="AG269" s="37"/>
      <c r="AH269" s="38">
        <f>SUM(AL259:AL268)</f>
        <v>98948.88302976</v>
      </c>
      <c r="AI269" s="38"/>
      <c r="AJ269" s="38"/>
      <c r="AK269" s="38"/>
      <c r="AL269" s="38"/>
    </row>
    <row r="270" s="1" customFormat="1" customHeight="1" spans="6:42">
      <c r="F270" s="37"/>
      <c r="G270" s="37"/>
      <c r="H270" s="37"/>
      <c r="I270" s="37"/>
      <c r="J270" s="37"/>
      <c r="K270" s="37"/>
      <c r="L270" s="37"/>
      <c r="M270" s="38"/>
      <c r="N270" s="38"/>
      <c r="O270" s="38"/>
      <c r="P270" s="38"/>
      <c r="Q270" s="38"/>
      <c r="AA270" s="37"/>
      <c r="AB270" s="37"/>
      <c r="AC270" s="37"/>
      <c r="AD270" s="37"/>
      <c r="AE270" s="37"/>
      <c r="AF270" s="37"/>
      <c r="AG270" s="37"/>
      <c r="AH270" s="38"/>
      <c r="AI270" s="38"/>
      <c r="AJ270" s="38"/>
      <c r="AK270" s="38"/>
      <c r="AL270" s="38"/>
    </row>
    <row r="271" s="1" customFormat="1" customHeight="1" spans="6:42">
      <c r="F271" s="37"/>
      <c r="G271" s="37"/>
      <c r="H271" s="37"/>
      <c r="I271" s="37"/>
      <c r="J271" s="37"/>
      <c r="K271" s="37"/>
      <c r="L271" s="37"/>
      <c r="M271" s="38"/>
      <c r="N271" s="38"/>
      <c r="O271" s="38"/>
      <c r="P271" s="38"/>
      <c r="Q271" s="38"/>
      <c r="AA271" s="37"/>
      <c r="AB271" s="37"/>
      <c r="AC271" s="37"/>
      <c r="AD271" s="37"/>
      <c r="AE271" s="37"/>
      <c r="AF271" s="37"/>
      <c r="AG271" s="37"/>
      <c r="AH271" s="38"/>
      <c r="AI271" s="38"/>
      <c r="AJ271" s="38"/>
      <c r="AK271" s="38"/>
      <c r="AL271" s="38"/>
    </row>
    <row r="274" s="1" customFormat="1" customHeight="1" spans="1:21">
      <c r="A274" s="2" t="s">
        <v>50</v>
      </c>
      <c r="B274" s="2"/>
      <c r="C274" s="2"/>
      <c r="D274" s="2"/>
      <c r="E274" s="2"/>
      <c r="F274" s="3" t="s">
        <v>1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="1" customFormat="1" customHeight="1" spans="1:21">
      <c r="A275" s="2"/>
      <c r="B275" s="2"/>
      <c r="C275" s="2"/>
      <c r="D275" s="2"/>
      <c r="E275" s="2"/>
      <c r="F275" s="4" t="s">
        <v>3</v>
      </c>
      <c r="G275" s="5"/>
      <c r="H275" s="5"/>
      <c r="I275" s="5"/>
      <c r="J275" s="6"/>
      <c r="K275" s="7" t="s">
        <v>4</v>
      </c>
      <c r="L275" s="7"/>
      <c r="M275" s="7"/>
      <c r="N275" s="7"/>
      <c r="O275" s="8" t="s">
        <v>5</v>
      </c>
      <c r="P275" s="9" t="s">
        <v>6</v>
      </c>
      <c r="Q275" s="9"/>
      <c r="R275" s="9"/>
      <c r="S275" s="10" t="s">
        <v>7</v>
      </c>
      <c r="T275" s="8" t="s">
        <v>8</v>
      </c>
      <c r="U275" s="11" t="s">
        <v>9</v>
      </c>
    </row>
    <row r="276" s="1" customFormat="1" customHeight="1" spans="1:21">
      <c r="A276" s="1" t="s">
        <v>10</v>
      </c>
      <c r="B276" s="1" t="s">
        <v>11</v>
      </c>
      <c r="C276" s="1" t="s">
        <v>12</v>
      </c>
      <c r="D276" s="1" t="s">
        <v>13</v>
      </c>
      <c r="E276" s="1" t="s">
        <v>14</v>
      </c>
      <c r="F276" s="12" t="s">
        <v>15</v>
      </c>
      <c r="G276" s="12" t="s">
        <v>16</v>
      </c>
      <c r="H276" s="13" t="s">
        <v>17</v>
      </c>
      <c r="I276" s="14" t="s">
        <v>18</v>
      </c>
      <c r="J276" s="15" t="s">
        <v>3</v>
      </c>
      <c r="K276" s="12" t="s">
        <v>19</v>
      </c>
      <c r="L276" s="12" t="s">
        <v>15</v>
      </c>
      <c r="M276" s="12" t="s">
        <v>20</v>
      </c>
      <c r="N276" s="7" t="s">
        <v>21</v>
      </c>
      <c r="O276" s="16"/>
      <c r="P276" s="12" t="s">
        <v>22</v>
      </c>
      <c r="Q276" s="12" t="s">
        <v>23</v>
      </c>
      <c r="R276" s="9" t="s">
        <v>24</v>
      </c>
      <c r="S276" s="10" t="s">
        <v>25</v>
      </c>
      <c r="T276" s="16"/>
      <c r="U276" s="17"/>
    </row>
    <row r="277" s="1" customFormat="1" customHeight="1" spans="1:21">
      <c r="A277" s="18">
        <f>N295</f>
        <v>2850850.43191222</v>
      </c>
      <c r="B277" s="18">
        <f>K344</f>
        <v>281756.19727794</v>
      </c>
      <c r="C277" s="18">
        <f>N325</f>
        <v>779569.604838929</v>
      </c>
      <c r="D277" s="18">
        <f>M360</f>
        <v>112773.69403776</v>
      </c>
      <c r="E277" s="18">
        <v>18</v>
      </c>
      <c r="F277" s="12">
        <f t="shared" ref="F277:F294" si="114">1354+150</f>
        <v>1504</v>
      </c>
      <c r="G277" s="12">
        <v>1.728</v>
      </c>
      <c r="H277" s="13">
        <v>1.35</v>
      </c>
      <c r="I277" s="14">
        <v>1.24</v>
      </c>
      <c r="J277" s="15">
        <f t="shared" ref="J277:J294" si="115">F277*G277*H277*I277</f>
        <v>4350.578688</v>
      </c>
      <c r="K277" s="12">
        <v>1</v>
      </c>
      <c r="L277" s="12">
        <f t="shared" ref="L277:L294" si="116">1354+150</f>
        <v>1504</v>
      </c>
      <c r="M277" s="12">
        <v>0.83</v>
      </c>
      <c r="N277" s="19">
        <f t="shared" ref="N277:N294" si="117">1+6*L277/(L277+2000)+M277</f>
        <v>4.40534246575342</v>
      </c>
      <c r="O277" s="20">
        <v>5936</v>
      </c>
      <c r="P277" s="12">
        <v>0.99</v>
      </c>
      <c r="Q277" s="12">
        <v>3.41</v>
      </c>
      <c r="R277" s="9">
        <f t="shared" ref="R277:R294" si="118">1+P277*Q277</f>
        <v>4.3759</v>
      </c>
      <c r="S277" s="10">
        <v>1.225</v>
      </c>
      <c r="T277" s="21">
        <v>1.085</v>
      </c>
      <c r="U277" s="22">
        <f t="shared" ref="U277:U294" si="119">((J277*K277*N277)+O277)*R277*S277*T277</f>
        <v>145994.969292351</v>
      </c>
    </row>
    <row r="278" s="1" customFormat="1" customHeight="1" spans="1:21">
      <c r="A278" s="23" t="s">
        <v>26</v>
      </c>
      <c r="B278" s="23"/>
      <c r="C278" s="23"/>
      <c r="D278" s="24" t="s">
        <v>27</v>
      </c>
      <c r="E278" s="24"/>
      <c r="F278" s="12">
        <f t="shared" si="114"/>
        <v>1504</v>
      </c>
      <c r="G278" s="12">
        <v>1.728</v>
      </c>
      <c r="H278" s="13">
        <v>1.35</v>
      </c>
      <c r="I278" s="14">
        <v>1.24</v>
      </c>
      <c r="J278" s="15">
        <f t="shared" si="115"/>
        <v>4350.578688</v>
      </c>
      <c r="K278" s="12">
        <v>1</v>
      </c>
      <c r="L278" s="12">
        <f t="shared" si="116"/>
        <v>1504</v>
      </c>
      <c r="M278" s="12">
        <v>0.83</v>
      </c>
      <c r="N278" s="19">
        <f t="shared" si="117"/>
        <v>4.40534246575342</v>
      </c>
      <c r="O278" s="20">
        <v>5936</v>
      </c>
      <c r="P278" s="12">
        <v>0.99</v>
      </c>
      <c r="Q278" s="12">
        <v>3.41</v>
      </c>
      <c r="R278" s="9">
        <f t="shared" si="118"/>
        <v>4.3759</v>
      </c>
      <c r="S278" s="10">
        <v>1.225</v>
      </c>
      <c r="T278" s="21">
        <v>1.085</v>
      </c>
      <c r="U278" s="22">
        <f t="shared" si="119"/>
        <v>145994.969292351</v>
      </c>
    </row>
    <row r="279" s="1" customFormat="1" customHeight="1" spans="1:21">
      <c r="A279" s="23"/>
      <c r="B279" s="23"/>
      <c r="C279" s="23"/>
      <c r="D279" s="24"/>
      <c r="E279" s="24"/>
      <c r="F279" s="12">
        <f t="shared" si="114"/>
        <v>1504</v>
      </c>
      <c r="G279" s="12">
        <v>2.304</v>
      </c>
      <c r="H279" s="13">
        <v>1.35</v>
      </c>
      <c r="I279" s="14">
        <v>1.24</v>
      </c>
      <c r="J279" s="15">
        <f t="shared" si="115"/>
        <v>5800.771584</v>
      </c>
      <c r="K279" s="12">
        <v>1</v>
      </c>
      <c r="L279" s="12">
        <f t="shared" si="116"/>
        <v>1504</v>
      </c>
      <c r="M279" s="12">
        <v>0.83</v>
      </c>
      <c r="N279" s="19">
        <f t="shared" si="117"/>
        <v>4.40534246575342</v>
      </c>
      <c r="O279" s="20">
        <v>5936</v>
      </c>
      <c r="P279" s="12">
        <v>0.99</v>
      </c>
      <c r="Q279" s="12">
        <v>3.41</v>
      </c>
      <c r="R279" s="9">
        <f t="shared" si="118"/>
        <v>4.3759</v>
      </c>
      <c r="S279" s="10">
        <v>1.225</v>
      </c>
      <c r="T279" s="21">
        <v>1.085</v>
      </c>
      <c r="U279" s="22">
        <f t="shared" si="119"/>
        <v>183151.800067335</v>
      </c>
    </row>
    <row r="280" s="1" customFormat="1" customHeight="1" spans="1:21">
      <c r="A280" s="25">
        <f>SUM(A277:D277)</f>
        <v>4024949.92806685</v>
      </c>
      <c r="B280" s="25"/>
      <c r="C280" s="25"/>
      <c r="D280" s="26">
        <f>A280/E277</f>
        <v>223608.329337047</v>
      </c>
      <c r="E280" s="26"/>
      <c r="F280" s="12">
        <f t="shared" si="114"/>
        <v>1504</v>
      </c>
      <c r="G280" s="12">
        <v>1.728</v>
      </c>
      <c r="H280" s="13">
        <v>1.35</v>
      </c>
      <c r="I280" s="14">
        <v>1.24</v>
      </c>
      <c r="J280" s="15">
        <f t="shared" si="115"/>
        <v>4350.578688</v>
      </c>
      <c r="K280" s="12">
        <v>1</v>
      </c>
      <c r="L280" s="12">
        <f t="shared" si="116"/>
        <v>1504</v>
      </c>
      <c r="M280" s="12">
        <v>0.83</v>
      </c>
      <c r="N280" s="19">
        <f t="shared" si="117"/>
        <v>4.40534246575342</v>
      </c>
      <c r="O280" s="20">
        <v>5936</v>
      </c>
      <c r="P280" s="12">
        <v>0.99</v>
      </c>
      <c r="Q280" s="12">
        <v>3.41</v>
      </c>
      <c r="R280" s="9">
        <f t="shared" si="118"/>
        <v>4.3759</v>
      </c>
      <c r="S280" s="10">
        <v>1.225</v>
      </c>
      <c r="T280" s="21">
        <v>1.085</v>
      </c>
      <c r="U280" s="22">
        <f t="shared" si="119"/>
        <v>145994.969292351</v>
      </c>
    </row>
    <row r="281" s="1" customFormat="1" customHeight="1" spans="1:21">
      <c r="A281" s="25"/>
      <c r="B281" s="25"/>
      <c r="C281" s="25"/>
      <c r="D281" s="26"/>
      <c r="E281" s="26"/>
      <c r="F281" s="12">
        <f t="shared" si="114"/>
        <v>1504</v>
      </c>
      <c r="G281" s="12">
        <v>1.728</v>
      </c>
      <c r="H281" s="13">
        <v>1.35</v>
      </c>
      <c r="I281" s="14">
        <v>1.24</v>
      </c>
      <c r="J281" s="15">
        <f t="shared" si="115"/>
        <v>4350.578688</v>
      </c>
      <c r="K281" s="12">
        <v>1</v>
      </c>
      <c r="L281" s="12">
        <f t="shared" si="116"/>
        <v>1504</v>
      </c>
      <c r="M281" s="12">
        <v>0.83</v>
      </c>
      <c r="N281" s="19">
        <f t="shared" si="117"/>
        <v>4.40534246575342</v>
      </c>
      <c r="O281" s="20">
        <v>5936</v>
      </c>
      <c r="P281" s="12">
        <v>0.99</v>
      </c>
      <c r="Q281" s="12">
        <v>3.41</v>
      </c>
      <c r="R281" s="9">
        <f t="shared" si="118"/>
        <v>4.3759</v>
      </c>
      <c r="S281" s="10">
        <v>1.225</v>
      </c>
      <c r="T281" s="21">
        <v>1.085</v>
      </c>
      <c r="U281" s="22">
        <f t="shared" si="119"/>
        <v>145994.969292351</v>
      </c>
    </row>
    <row r="282" s="1" customFormat="1" customHeight="1" spans="1:21">
      <c r="A282" s="27"/>
      <c r="B282" s="27"/>
      <c r="C282" s="27"/>
      <c r="D282" s="27"/>
      <c r="E282" s="27"/>
      <c r="F282" s="12">
        <f t="shared" si="114"/>
        <v>1504</v>
      </c>
      <c r="G282" s="12">
        <v>2.304</v>
      </c>
      <c r="H282" s="13">
        <v>1.35</v>
      </c>
      <c r="I282" s="14">
        <v>1.24</v>
      </c>
      <c r="J282" s="15">
        <f t="shared" si="115"/>
        <v>5800.771584</v>
      </c>
      <c r="K282" s="12">
        <v>1</v>
      </c>
      <c r="L282" s="12">
        <f t="shared" si="116"/>
        <v>1504</v>
      </c>
      <c r="M282" s="12">
        <v>0.83</v>
      </c>
      <c r="N282" s="19">
        <f t="shared" si="117"/>
        <v>4.40534246575342</v>
      </c>
      <c r="O282" s="20">
        <v>5936</v>
      </c>
      <c r="P282" s="12">
        <v>0.99</v>
      </c>
      <c r="Q282" s="12">
        <v>3.41</v>
      </c>
      <c r="R282" s="9">
        <f t="shared" si="118"/>
        <v>4.3759</v>
      </c>
      <c r="S282" s="10">
        <v>1.225</v>
      </c>
      <c r="T282" s="21">
        <v>1.085</v>
      </c>
      <c r="U282" s="22">
        <f t="shared" si="119"/>
        <v>183151.800067335</v>
      </c>
    </row>
    <row r="283" s="1" customFormat="1" customHeight="1" spans="1:21">
      <c r="A283" s="27"/>
      <c r="B283" s="27"/>
      <c r="C283" s="27"/>
      <c r="D283" s="27"/>
      <c r="E283" s="27"/>
      <c r="F283" s="12">
        <f t="shared" si="114"/>
        <v>1504</v>
      </c>
      <c r="G283" s="12">
        <v>1.728</v>
      </c>
      <c r="H283" s="13">
        <v>1.35</v>
      </c>
      <c r="I283" s="14">
        <v>1.24</v>
      </c>
      <c r="J283" s="15">
        <f t="shared" si="115"/>
        <v>4350.578688</v>
      </c>
      <c r="K283" s="12">
        <v>1</v>
      </c>
      <c r="L283" s="12">
        <f t="shared" si="116"/>
        <v>1504</v>
      </c>
      <c r="M283" s="12">
        <v>0.83</v>
      </c>
      <c r="N283" s="19">
        <f t="shared" si="117"/>
        <v>4.40534246575342</v>
      </c>
      <c r="O283" s="20">
        <v>5936</v>
      </c>
      <c r="P283" s="12">
        <v>0.99</v>
      </c>
      <c r="Q283" s="12">
        <v>3.41</v>
      </c>
      <c r="R283" s="9">
        <f t="shared" si="118"/>
        <v>4.3759</v>
      </c>
      <c r="S283" s="10">
        <v>1.225</v>
      </c>
      <c r="T283" s="21">
        <v>1.085</v>
      </c>
      <c r="U283" s="22">
        <f t="shared" si="119"/>
        <v>145994.969292351</v>
      </c>
    </row>
    <row r="284" s="1" customFormat="1" customHeight="1" spans="1:21">
      <c r="F284" s="12">
        <f t="shared" si="114"/>
        <v>1504</v>
      </c>
      <c r="G284" s="12">
        <v>1.728</v>
      </c>
      <c r="H284" s="13">
        <v>1.35</v>
      </c>
      <c r="I284" s="14">
        <v>1.24</v>
      </c>
      <c r="J284" s="15">
        <f t="shared" si="115"/>
        <v>4350.578688</v>
      </c>
      <c r="K284" s="12">
        <v>1</v>
      </c>
      <c r="L284" s="12">
        <f t="shared" si="116"/>
        <v>1504</v>
      </c>
      <c r="M284" s="12">
        <v>0.83</v>
      </c>
      <c r="N284" s="19">
        <f t="shared" si="117"/>
        <v>4.40534246575342</v>
      </c>
      <c r="O284" s="20">
        <v>5936</v>
      </c>
      <c r="P284" s="12">
        <v>0.99</v>
      </c>
      <c r="Q284" s="12">
        <v>3.41</v>
      </c>
      <c r="R284" s="9">
        <f t="shared" si="118"/>
        <v>4.3759</v>
      </c>
      <c r="S284" s="10">
        <v>1.225</v>
      </c>
      <c r="T284" s="21">
        <v>1.085</v>
      </c>
      <c r="U284" s="22">
        <f t="shared" si="119"/>
        <v>145994.969292351</v>
      </c>
    </row>
    <row r="285" s="1" customFormat="1" customHeight="1" spans="1:21">
      <c r="F285" s="12">
        <f t="shared" si="114"/>
        <v>1504</v>
      </c>
      <c r="G285" s="12">
        <v>2.304</v>
      </c>
      <c r="H285" s="13">
        <v>1.35</v>
      </c>
      <c r="I285" s="14">
        <v>1.24</v>
      </c>
      <c r="J285" s="15">
        <f t="shared" si="115"/>
        <v>5800.771584</v>
      </c>
      <c r="K285" s="12">
        <v>1</v>
      </c>
      <c r="L285" s="12">
        <f t="shared" si="116"/>
        <v>1504</v>
      </c>
      <c r="M285" s="12">
        <v>0.83</v>
      </c>
      <c r="N285" s="19">
        <f t="shared" si="117"/>
        <v>4.40534246575342</v>
      </c>
      <c r="O285" s="20">
        <v>5936</v>
      </c>
      <c r="P285" s="12">
        <v>0.99</v>
      </c>
      <c r="Q285" s="12">
        <v>3.41</v>
      </c>
      <c r="R285" s="9">
        <f t="shared" si="118"/>
        <v>4.3759</v>
      </c>
      <c r="S285" s="10">
        <v>1.225</v>
      </c>
      <c r="T285" s="21">
        <v>1.085</v>
      </c>
      <c r="U285" s="22">
        <f t="shared" si="119"/>
        <v>183151.800067335</v>
      </c>
    </row>
    <row r="286" s="1" customFormat="1" customHeight="1" spans="1:21">
      <c r="F286" s="12">
        <f t="shared" si="114"/>
        <v>1504</v>
      </c>
      <c r="G286" s="12">
        <v>1.728</v>
      </c>
      <c r="H286" s="13">
        <v>1.35</v>
      </c>
      <c r="I286" s="14">
        <v>1.24</v>
      </c>
      <c r="J286" s="15">
        <f t="shared" si="115"/>
        <v>4350.578688</v>
      </c>
      <c r="K286" s="12">
        <v>1</v>
      </c>
      <c r="L286" s="12">
        <f t="shared" si="116"/>
        <v>1504</v>
      </c>
      <c r="M286" s="12">
        <v>0.83</v>
      </c>
      <c r="N286" s="19">
        <f t="shared" si="117"/>
        <v>4.40534246575342</v>
      </c>
      <c r="O286" s="20">
        <v>5936</v>
      </c>
      <c r="P286" s="12">
        <v>0.99</v>
      </c>
      <c r="Q286" s="12">
        <v>3.41</v>
      </c>
      <c r="R286" s="9">
        <f t="shared" si="118"/>
        <v>4.3759</v>
      </c>
      <c r="S286" s="10">
        <v>1.225</v>
      </c>
      <c r="T286" s="21">
        <v>1.085</v>
      </c>
      <c r="U286" s="22">
        <f t="shared" si="119"/>
        <v>145994.969292351</v>
      </c>
    </row>
    <row r="287" s="1" customFormat="1" customHeight="1" spans="1:21">
      <c r="F287" s="12">
        <f t="shared" si="114"/>
        <v>1504</v>
      </c>
      <c r="G287" s="12">
        <v>1.728</v>
      </c>
      <c r="H287" s="13">
        <v>1.35</v>
      </c>
      <c r="I287" s="14">
        <v>1.24</v>
      </c>
      <c r="J287" s="15">
        <f t="shared" si="115"/>
        <v>4350.578688</v>
      </c>
      <c r="K287" s="12">
        <v>1</v>
      </c>
      <c r="L287" s="12">
        <f t="shared" si="116"/>
        <v>1504</v>
      </c>
      <c r="M287" s="12">
        <v>0.83</v>
      </c>
      <c r="N287" s="19">
        <f t="shared" si="117"/>
        <v>4.40534246575342</v>
      </c>
      <c r="O287" s="20">
        <v>5936</v>
      </c>
      <c r="P287" s="12">
        <v>0.99</v>
      </c>
      <c r="Q287" s="12">
        <v>3.41</v>
      </c>
      <c r="R287" s="9">
        <f t="shared" si="118"/>
        <v>4.3759</v>
      </c>
      <c r="S287" s="10">
        <v>1.225</v>
      </c>
      <c r="T287" s="21">
        <v>1.085</v>
      </c>
      <c r="U287" s="22">
        <f t="shared" si="119"/>
        <v>145994.969292351</v>
      </c>
    </row>
    <row r="288" s="1" customFormat="1" customHeight="1" spans="1:21">
      <c r="F288" s="12">
        <f t="shared" si="114"/>
        <v>1504</v>
      </c>
      <c r="G288" s="12">
        <v>2.304</v>
      </c>
      <c r="H288" s="13">
        <v>1.35</v>
      </c>
      <c r="I288" s="14">
        <v>1.24</v>
      </c>
      <c r="J288" s="15">
        <f t="shared" si="115"/>
        <v>5800.771584</v>
      </c>
      <c r="K288" s="12">
        <v>1</v>
      </c>
      <c r="L288" s="12">
        <f t="shared" si="116"/>
        <v>1504</v>
      </c>
      <c r="M288" s="12">
        <v>0.83</v>
      </c>
      <c r="N288" s="19">
        <f t="shared" si="117"/>
        <v>4.40534246575342</v>
      </c>
      <c r="O288" s="20">
        <v>5936</v>
      </c>
      <c r="P288" s="12">
        <v>0.99</v>
      </c>
      <c r="Q288" s="12">
        <v>3.41</v>
      </c>
      <c r="R288" s="9">
        <f t="shared" si="118"/>
        <v>4.3759</v>
      </c>
      <c r="S288" s="10">
        <v>1.225</v>
      </c>
      <c r="T288" s="21">
        <v>1.085</v>
      </c>
      <c r="U288" s="22">
        <f t="shared" si="119"/>
        <v>183151.800067335</v>
      </c>
    </row>
    <row r="289" s="1" customFormat="1" customHeight="1" spans="6:21">
      <c r="F289" s="12">
        <f t="shared" si="114"/>
        <v>1504</v>
      </c>
      <c r="G289" s="12">
        <v>1.728</v>
      </c>
      <c r="H289" s="13">
        <v>1.35</v>
      </c>
      <c r="I289" s="14">
        <v>1.24</v>
      </c>
      <c r="J289" s="15">
        <f t="shared" si="115"/>
        <v>4350.578688</v>
      </c>
      <c r="K289" s="12">
        <v>1</v>
      </c>
      <c r="L289" s="12">
        <f t="shared" si="116"/>
        <v>1504</v>
      </c>
      <c r="M289" s="12">
        <v>0.83</v>
      </c>
      <c r="N289" s="19">
        <f t="shared" si="117"/>
        <v>4.40534246575342</v>
      </c>
      <c r="O289" s="20">
        <v>5936</v>
      </c>
      <c r="P289" s="12">
        <v>0.99</v>
      </c>
      <c r="Q289" s="12">
        <v>3.41</v>
      </c>
      <c r="R289" s="9">
        <f t="shared" si="118"/>
        <v>4.3759</v>
      </c>
      <c r="S289" s="10">
        <v>1.225</v>
      </c>
      <c r="T289" s="21">
        <v>1.085</v>
      </c>
      <c r="U289" s="22">
        <f t="shared" si="119"/>
        <v>145994.969292351</v>
      </c>
    </row>
    <row r="290" s="1" customFormat="1" customHeight="1" spans="6:21">
      <c r="F290" s="12">
        <f t="shared" si="114"/>
        <v>1504</v>
      </c>
      <c r="G290" s="12">
        <v>1.728</v>
      </c>
      <c r="H290" s="13">
        <v>1.35</v>
      </c>
      <c r="I290" s="14">
        <v>1.24</v>
      </c>
      <c r="J290" s="15">
        <f t="shared" si="115"/>
        <v>4350.578688</v>
      </c>
      <c r="K290" s="12">
        <v>1</v>
      </c>
      <c r="L290" s="12">
        <f t="shared" si="116"/>
        <v>1504</v>
      </c>
      <c r="M290" s="12">
        <v>0.83</v>
      </c>
      <c r="N290" s="19">
        <f t="shared" si="117"/>
        <v>4.40534246575342</v>
      </c>
      <c r="O290" s="20">
        <v>5936</v>
      </c>
      <c r="P290" s="12">
        <v>0.99</v>
      </c>
      <c r="Q290" s="12">
        <v>3.41</v>
      </c>
      <c r="R290" s="9">
        <f t="shared" si="118"/>
        <v>4.3759</v>
      </c>
      <c r="S290" s="10">
        <v>1.225</v>
      </c>
      <c r="T290" s="21">
        <v>1.085</v>
      </c>
      <c r="U290" s="22">
        <f t="shared" si="119"/>
        <v>145994.969292351</v>
      </c>
    </row>
    <row r="291" s="1" customFormat="1" customHeight="1" spans="6:21">
      <c r="F291" s="12">
        <f t="shared" si="114"/>
        <v>1504</v>
      </c>
      <c r="G291" s="12">
        <v>2.304</v>
      </c>
      <c r="H291" s="13">
        <v>1.35</v>
      </c>
      <c r="I291" s="14">
        <v>1.24</v>
      </c>
      <c r="J291" s="15">
        <f t="shared" si="115"/>
        <v>5800.771584</v>
      </c>
      <c r="K291" s="12">
        <v>1</v>
      </c>
      <c r="L291" s="12">
        <f t="shared" si="116"/>
        <v>1504</v>
      </c>
      <c r="M291" s="12">
        <v>0.83</v>
      </c>
      <c r="N291" s="19">
        <f t="shared" si="117"/>
        <v>4.40534246575342</v>
      </c>
      <c r="O291" s="20">
        <v>5936</v>
      </c>
      <c r="P291" s="12">
        <v>0.99</v>
      </c>
      <c r="Q291" s="12">
        <v>3.41</v>
      </c>
      <c r="R291" s="9">
        <f t="shared" si="118"/>
        <v>4.3759</v>
      </c>
      <c r="S291" s="10">
        <v>1.225</v>
      </c>
      <c r="T291" s="21">
        <v>1.085</v>
      </c>
      <c r="U291" s="22">
        <f t="shared" si="119"/>
        <v>183151.800067335</v>
      </c>
    </row>
    <row r="292" s="1" customFormat="1" customHeight="1" spans="6:21">
      <c r="F292" s="12">
        <f t="shared" si="114"/>
        <v>1504</v>
      </c>
      <c r="G292" s="12">
        <v>1.728</v>
      </c>
      <c r="H292" s="13">
        <v>1.35</v>
      </c>
      <c r="I292" s="14">
        <v>1.24</v>
      </c>
      <c r="J292" s="15">
        <f t="shared" si="115"/>
        <v>4350.578688</v>
      </c>
      <c r="K292" s="12">
        <v>1</v>
      </c>
      <c r="L292" s="12">
        <f t="shared" si="116"/>
        <v>1504</v>
      </c>
      <c r="M292" s="12">
        <v>0.83</v>
      </c>
      <c r="N292" s="19">
        <f t="shared" si="117"/>
        <v>4.40534246575342</v>
      </c>
      <c r="O292" s="20">
        <v>5936</v>
      </c>
      <c r="P292" s="12">
        <v>0.99</v>
      </c>
      <c r="Q292" s="12">
        <v>3.41</v>
      </c>
      <c r="R292" s="9">
        <f t="shared" si="118"/>
        <v>4.3759</v>
      </c>
      <c r="S292" s="10">
        <v>1.225</v>
      </c>
      <c r="T292" s="21">
        <v>1.085</v>
      </c>
      <c r="U292" s="22">
        <f t="shared" si="119"/>
        <v>145994.969292351</v>
      </c>
    </row>
    <row r="293" s="1" customFormat="1" customHeight="1" spans="6:21">
      <c r="F293" s="12">
        <f t="shared" si="114"/>
        <v>1504</v>
      </c>
      <c r="G293" s="12">
        <v>1.728</v>
      </c>
      <c r="H293" s="13">
        <v>1.35</v>
      </c>
      <c r="I293" s="14">
        <v>1.24</v>
      </c>
      <c r="J293" s="15">
        <f t="shared" si="115"/>
        <v>4350.578688</v>
      </c>
      <c r="K293" s="12">
        <v>1</v>
      </c>
      <c r="L293" s="12">
        <f t="shared" si="116"/>
        <v>1504</v>
      </c>
      <c r="M293" s="12">
        <v>0.83</v>
      </c>
      <c r="N293" s="19">
        <f t="shared" si="117"/>
        <v>4.40534246575342</v>
      </c>
      <c r="O293" s="20">
        <v>5936</v>
      </c>
      <c r="P293" s="12">
        <v>0.99</v>
      </c>
      <c r="Q293" s="12">
        <v>3.41</v>
      </c>
      <c r="R293" s="9">
        <f t="shared" si="118"/>
        <v>4.3759</v>
      </c>
      <c r="S293" s="10">
        <v>1.225</v>
      </c>
      <c r="T293" s="21">
        <v>1.085</v>
      </c>
      <c r="U293" s="22">
        <f t="shared" si="119"/>
        <v>145994.969292351</v>
      </c>
    </row>
    <row r="294" s="1" customFormat="1" customHeight="1" spans="6:21">
      <c r="F294" s="12">
        <f t="shared" si="114"/>
        <v>1504</v>
      </c>
      <c r="G294" s="12">
        <v>2.304</v>
      </c>
      <c r="H294" s="13">
        <v>1.35</v>
      </c>
      <c r="I294" s="14">
        <v>1.24</v>
      </c>
      <c r="J294" s="15">
        <f t="shared" si="115"/>
        <v>5800.771584</v>
      </c>
      <c r="K294" s="12">
        <v>1</v>
      </c>
      <c r="L294" s="12">
        <f t="shared" si="116"/>
        <v>1504</v>
      </c>
      <c r="M294" s="12">
        <v>0.83</v>
      </c>
      <c r="N294" s="19">
        <f t="shared" si="117"/>
        <v>4.40534246575342</v>
      </c>
      <c r="O294" s="20">
        <v>5936</v>
      </c>
      <c r="P294" s="12">
        <v>0.99</v>
      </c>
      <c r="Q294" s="12">
        <v>3.41</v>
      </c>
      <c r="R294" s="9">
        <f t="shared" si="118"/>
        <v>4.3759</v>
      </c>
      <c r="S294" s="10">
        <v>1.225</v>
      </c>
      <c r="T294" s="21">
        <v>1.085</v>
      </c>
      <c r="U294" s="22">
        <f t="shared" si="119"/>
        <v>183151.800067335</v>
      </c>
    </row>
    <row r="295" s="1" customFormat="1" customHeight="1" spans="6:21">
      <c r="F295" s="28" t="s">
        <v>1</v>
      </c>
      <c r="G295" s="29"/>
      <c r="H295" s="29"/>
      <c r="I295" s="29"/>
      <c r="J295" s="29"/>
      <c r="K295" s="29"/>
      <c r="L295" s="29"/>
      <c r="M295" s="29"/>
      <c r="N295" s="30">
        <f>SUM(U277:U294)</f>
        <v>2850850.43191222</v>
      </c>
      <c r="O295" s="30"/>
      <c r="P295" s="30"/>
      <c r="Q295" s="30"/>
      <c r="R295" s="30"/>
      <c r="S295" s="30"/>
      <c r="T295" s="30"/>
      <c r="U295" s="30"/>
    </row>
    <row r="296" s="1" customFormat="1" customHeight="1" spans="6:21">
      <c r="F296" s="29"/>
      <c r="G296" s="29"/>
      <c r="H296" s="29"/>
      <c r="I296" s="29"/>
      <c r="J296" s="29"/>
      <c r="K296" s="29"/>
      <c r="L296" s="29"/>
      <c r="M296" s="29"/>
      <c r="N296" s="30"/>
      <c r="O296" s="30"/>
      <c r="P296" s="30"/>
      <c r="Q296" s="30"/>
      <c r="R296" s="30"/>
      <c r="S296" s="30"/>
      <c r="T296" s="30"/>
      <c r="U296" s="30"/>
    </row>
    <row r="297" s="1" customFormat="1" customHeight="1" spans="6:21">
      <c r="F297" s="3" t="s">
        <v>28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="1" customFormat="1" customHeight="1" spans="6:21">
      <c r="F298" s="4" t="s">
        <v>3</v>
      </c>
      <c r="G298" s="5"/>
      <c r="H298" s="5"/>
      <c r="I298" s="5"/>
      <c r="J298" s="6"/>
      <c r="K298" s="7" t="s">
        <v>4</v>
      </c>
      <c r="L298" s="7"/>
      <c r="M298" s="7"/>
      <c r="N298" s="7"/>
      <c r="O298" s="8" t="s">
        <v>5</v>
      </c>
      <c r="P298" s="9" t="s">
        <v>6</v>
      </c>
      <c r="Q298" s="9"/>
      <c r="R298" s="9"/>
      <c r="S298" s="10" t="s">
        <v>7</v>
      </c>
      <c r="T298" s="8" t="s">
        <v>8</v>
      </c>
      <c r="U298" s="11" t="s">
        <v>9</v>
      </c>
    </row>
    <row r="299" s="1" customFormat="1" customHeight="1" spans="6:21">
      <c r="F299" s="12" t="s">
        <v>29</v>
      </c>
      <c r="G299" s="12" t="s">
        <v>16</v>
      </c>
      <c r="H299" s="13" t="s">
        <v>17</v>
      </c>
      <c r="I299" s="14" t="s">
        <v>18</v>
      </c>
      <c r="J299" s="15" t="s">
        <v>3</v>
      </c>
      <c r="K299" s="12" t="s">
        <v>19</v>
      </c>
      <c r="L299" s="12" t="s">
        <v>15</v>
      </c>
      <c r="M299" s="12" t="s">
        <v>20</v>
      </c>
      <c r="N299" s="7" t="s">
        <v>21</v>
      </c>
      <c r="O299" s="16"/>
      <c r="P299" s="12" t="s">
        <v>22</v>
      </c>
      <c r="Q299" s="12" t="s">
        <v>23</v>
      </c>
      <c r="R299" s="9" t="s">
        <v>24</v>
      </c>
      <c r="S299" s="10" t="s">
        <v>25</v>
      </c>
      <c r="T299" s="16"/>
      <c r="U299" s="17"/>
    </row>
    <row r="300" s="1" customFormat="1" customHeight="1" spans="6:21">
      <c r="F300" s="12">
        <f t="shared" ref="F300:F324" si="120">36844+5878</f>
        <v>42722</v>
      </c>
      <c r="G300" s="12">
        <v>0.0253</v>
      </c>
      <c r="H300" s="13">
        <v>1.35</v>
      </c>
      <c r="I300" s="14">
        <v>1</v>
      </c>
      <c r="J300" s="15">
        <f t="shared" ref="J300:J324" si="121">F300*G300*H300*I300</f>
        <v>1459.16991</v>
      </c>
      <c r="K300" s="12">
        <v>1</v>
      </c>
      <c r="L300" s="12">
        <v>280</v>
      </c>
      <c r="M300" s="12">
        <v>1.43</v>
      </c>
      <c r="N300" s="19">
        <f t="shared" ref="N300:N324" si="122">1+6*L300/(L300+2000)+M300</f>
        <v>3.16684210526316</v>
      </c>
      <c r="O300" s="20">
        <v>5936</v>
      </c>
      <c r="P300" s="12">
        <v>0.92</v>
      </c>
      <c r="Q300" s="12">
        <v>1.78</v>
      </c>
      <c r="R300" s="9">
        <f t="shared" ref="R300:R324" si="123">1+P300*Q300</f>
        <v>2.6376</v>
      </c>
      <c r="S300" s="10">
        <v>1.225</v>
      </c>
      <c r="T300" s="21">
        <v>1.085</v>
      </c>
      <c r="U300" s="22">
        <f t="shared" ref="U300:U324" si="124">((J300*K300*N300)+O300)*R300*S300*T300</f>
        <v>37009.5382157652</v>
      </c>
    </row>
    <row r="301" s="1" customFormat="1" customHeight="1" spans="6:21">
      <c r="F301" s="12">
        <f t="shared" si="120"/>
        <v>42722</v>
      </c>
      <c r="G301" s="12">
        <v>0.0253</v>
      </c>
      <c r="H301" s="13">
        <v>1.35</v>
      </c>
      <c r="I301" s="14">
        <v>1</v>
      </c>
      <c r="J301" s="15">
        <f t="shared" si="121"/>
        <v>1459.16991</v>
      </c>
      <c r="K301" s="12">
        <v>1</v>
      </c>
      <c r="L301" s="12">
        <v>280</v>
      </c>
      <c r="M301" s="12">
        <v>1.43</v>
      </c>
      <c r="N301" s="19">
        <f t="shared" si="122"/>
        <v>3.16684210526316</v>
      </c>
      <c r="O301" s="20">
        <v>5936</v>
      </c>
      <c r="P301" s="12">
        <v>0.92</v>
      </c>
      <c r="Q301" s="12">
        <v>1.78</v>
      </c>
      <c r="R301" s="9">
        <f t="shared" si="123"/>
        <v>2.6376</v>
      </c>
      <c r="S301" s="10">
        <v>1.225</v>
      </c>
      <c r="T301" s="21">
        <v>1.085</v>
      </c>
      <c r="U301" s="22">
        <f t="shared" si="124"/>
        <v>37009.5382157652</v>
      </c>
    </row>
    <row r="302" s="1" customFormat="1" customHeight="1" spans="6:21">
      <c r="F302" s="12">
        <f t="shared" si="120"/>
        <v>42722</v>
      </c>
      <c r="G302" s="12">
        <v>0.0253</v>
      </c>
      <c r="H302" s="13">
        <v>1.35</v>
      </c>
      <c r="I302" s="14">
        <v>1</v>
      </c>
      <c r="J302" s="15">
        <f t="shared" si="121"/>
        <v>1459.16991</v>
      </c>
      <c r="K302" s="12">
        <v>1</v>
      </c>
      <c r="L302" s="12">
        <v>280</v>
      </c>
      <c r="M302" s="12">
        <v>1.43</v>
      </c>
      <c r="N302" s="19">
        <f t="shared" si="122"/>
        <v>3.16684210526316</v>
      </c>
      <c r="O302" s="20">
        <v>5936</v>
      </c>
      <c r="P302" s="12">
        <v>0.92</v>
      </c>
      <c r="Q302" s="12">
        <v>1.78</v>
      </c>
      <c r="R302" s="9">
        <f t="shared" si="123"/>
        <v>2.6376</v>
      </c>
      <c r="S302" s="10">
        <v>1.225</v>
      </c>
      <c r="T302" s="21">
        <v>1.085</v>
      </c>
      <c r="U302" s="22">
        <f t="shared" si="124"/>
        <v>37009.5382157652</v>
      </c>
    </row>
    <row r="303" s="1" customFormat="1" customHeight="1" spans="6:21">
      <c r="F303" s="12">
        <f t="shared" si="120"/>
        <v>42722</v>
      </c>
      <c r="G303" s="12">
        <v>0.0253</v>
      </c>
      <c r="H303" s="13">
        <v>1.35</v>
      </c>
      <c r="I303" s="14">
        <v>1</v>
      </c>
      <c r="J303" s="15">
        <f t="shared" si="121"/>
        <v>1459.16991</v>
      </c>
      <c r="K303" s="12">
        <v>1</v>
      </c>
      <c r="L303" s="12">
        <v>280</v>
      </c>
      <c r="M303" s="12">
        <v>1.43</v>
      </c>
      <c r="N303" s="19">
        <f t="shared" si="122"/>
        <v>3.16684210526316</v>
      </c>
      <c r="O303" s="20">
        <v>5936</v>
      </c>
      <c r="P303" s="12">
        <v>0.92</v>
      </c>
      <c r="Q303" s="12">
        <v>1.78</v>
      </c>
      <c r="R303" s="9">
        <f t="shared" si="123"/>
        <v>2.6376</v>
      </c>
      <c r="S303" s="10">
        <v>1.225</v>
      </c>
      <c r="T303" s="21">
        <v>1.085</v>
      </c>
      <c r="U303" s="22">
        <f t="shared" si="124"/>
        <v>37009.5382157652</v>
      </c>
    </row>
    <row r="304" s="1" customFormat="1" customHeight="1" spans="6:21">
      <c r="F304" s="12">
        <f t="shared" si="120"/>
        <v>42722</v>
      </c>
      <c r="G304" s="12">
        <v>0.0253</v>
      </c>
      <c r="H304" s="13">
        <v>1.35</v>
      </c>
      <c r="I304" s="14">
        <v>1</v>
      </c>
      <c r="J304" s="15">
        <f t="shared" si="121"/>
        <v>1459.16991</v>
      </c>
      <c r="K304" s="12">
        <v>1</v>
      </c>
      <c r="L304" s="12">
        <v>280</v>
      </c>
      <c r="M304" s="12">
        <v>1.43</v>
      </c>
      <c r="N304" s="19">
        <f t="shared" si="122"/>
        <v>3.16684210526316</v>
      </c>
      <c r="O304" s="20">
        <v>5936</v>
      </c>
      <c r="P304" s="12">
        <v>0.92</v>
      </c>
      <c r="Q304" s="12">
        <v>1.78</v>
      </c>
      <c r="R304" s="9">
        <f t="shared" si="123"/>
        <v>2.6376</v>
      </c>
      <c r="S304" s="10">
        <v>1.225</v>
      </c>
      <c r="T304" s="21">
        <v>1.085</v>
      </c>
      <c r="U304" s="22">
        <f t="shared" si="124"/>
        <v>37009.5382157652</v>
      </c>
    </row>
    <row r="305" s="1" customFormat="1" customHeight="1" spans="6:21">
      <c r="F305" s="12">
        <f t="shared" si="120"/>
        <v>42722</v>
      </c>
      <c r="G305" s="12">
        <v>0.0253</v>
      </c>
      <c r="H305" s="13">
        <v>1.35</v>
      </c>
      <c r="I305" s="14">
        <v>1</v>
      </c>
      <c r="J305" s="15">
        <f t="shared" si="121"/>
        <v>1459.16991</v>
      </c>
      <c r="K305" s="12">
        <v>1</v>
      </c>
      <c r="L305" s="12">
        <v>280</v>
      </c>
      <c r="M305" s="12">
        <v>1.43</v>
      </c>
      <c r="N305" s="19">
        <f t="shared" si="122"/>
        <v>3.16684210526316</v>
      </c>
      <c r="O305" s="20">
        <v>5936</v>
      </c>
      <c r="P305" s="12">
        <v>0.92</v>
      </c>
      <c r="Q305" s="12">
        <v>1.78</v>
      </c>
      <c r="R305" s="9">
        <f t="shared" si="123"/>
        <v>2.6376</v>
      </c>
      <c r="S305" s="10">
        <v>1.225</v>
      </c>
      <c r="T305" s="21">
        <v>1.085</v>
      </c>
      <c r="U305" s="22">
        <f t="shared" si="124"/>
        <v>37009.5382157652</v>
      </c>
    </row>
    <row r="306" s="1" customFormat="1" customHeight="1" spans="6:21">
      <c r="F306" s="12">
        <f t="shared" si="120"/>
        <v>42722</v>
      </c>
      <c r="G306" s="12">
        <v>0.0253</v>
      </c>
      <c r="H306" s="13">
        <v>1.35</v>
      </c>
      <c r="I306" s="14">
        <v>1</v>
      </c>
      <c r="J306" s="15">
        <f t="shared" si="121"/>
        <v>1459.16991</v>
      </c>
      <c r="K306" s="12">
        <v>1</v>
      </c>
      <c r="L306" s="12">
        <v>280</v>
      </c>
      <c r="M306" s="12">
        <v>1.43</v>
      </c>
      <c r="N306" s="19">
        <f t="shared" si="122"/>
        <v>3.16684210526316</v>
      </c>
      <c r="O306" s="20">
        <v>5936</v>
      </c>
      <c r="P306" s="12">
        <v>0.92</v>
      </c>
      <c r="Q306" s="12">
        <v>1.78</v>
      </c>
      <c r="R306" s="9">
        <f t="shared" si="123"/>
        <v>2.6376</v>
      </c>
      <c r="S306" s="10">
        <v>1.225</v>
      </c>
      <c r="T306" s="21">
        <v>1.085</v>
      </c>
      <c r="U306" s="22">
        <f t="shared" si="124"/>
        <v>37009.5382157652</v>
      </c>
    </row>
    <row r="307" s="1" customFormat="1" customHeight="1" spans="6:21">
      <c r="F307" s="12">
        <f t="shared" si="120"/>
        <v>42722</v>
      </c>
      <c r="G307" s="12">
        <v>0.0253</v>
      </c>
      <c r="H307" s="13">
        <v>1.35</v>
      </c>
      <c r="I307" s="14">
        <v>1</v>
      </c>
      <c r="J307" s="15">
        <f t="shared" si="121"/>
        <v>1459.16991</v>
      </c>
      <c r="K307" s="12">
        <v>1</v>
      </c>
      <c r="L307" s="12">
        <v>280</v>
      </c>
      <c r="M307" s="12">
        <v>1.43</v>
      </c>
      <c r="N307" s="19">
        <f t="shared" si="122"/>
        <v>3.16684210526316</v>
      </c>
      <c r="O307" s="20">
        <v>5936</v>
      </c>
      <c r="P307" s="12">
        <v>0.92</v>
      </c>
      <c r="Q307" s="12">
        <v>1.78</v>
      </c>
      <c r="R307" s="9">
        <f t="shared" si="123"/>
        <v>2.6376</v>
      </c>
      <c r="S307" s="10">
        <v>1.225</v>
      </c>
      <c r="T307" s="21">
        <v>1.085</v>
      </c>
      <c r="U307" s="22">
        <f t="shared" si="124"/>
        <v>37009.5382157652</v>
      </c>
    </row>
    <row r="308" s="1" customFormat="1" customHeight="1" spans="6:21">
      <c r="F308" s="12">
        <f t="shared" si="120"/>
        <v>42722</v>
      </c>
      <c r="G308" s="12">
        <v>0.0253</v>
      </c>
      <c r="H308" s="13">
        <v>1.35</v>
      </c>
      <c r="I308" s="14">
        <v>1</v>
      </c>
      <c r="J308" s="15">
        <f t="shared" si="121"/>
        <v>1459.16991</v>
      </c>
      <c r="K308" s="12">
        <v>1</v>
      </c>
      <c r="L308" s="12">
        <v>280</v>
      </c>
      <c r="M308" s="12">
        <v>1.43</v>
      </c>
      <c r="N308" s="19">
        <f t="shared" si="122"/>
        <v>3.16684210526316</v>
      </c>
      <c r="O308" s="20">
        <v>5936</v>
      </c>
      <c r="P308" s="12">
        <v>0.92</v>
      </c>
      <c r="Q308" s="12">
        <v>1.78</v>
      </c>
      <c r="R308" s="9">
        <f t="shared" si="123"/>
        <v>2.6376</v>
      </c>
      <c r="S308" s="10">
        <v>1.225</v>
      </c>
      <c r="T308" s="21">
        <v>1.085</v>
      </c>
      <c r="U308" s="22">
        <f t="shared" si="124"/>
        <v>37009.5382157652</v>
      </c>
    </row>
    <row r="309" s="1" customFormat="1" customHeight="1" spans="6:21">
      <c r="F309" s="12">
        <f t="shared" si="120"/>
        <v>42722</v>
      </c>
      <c r="G309" s="12">
        <v>0.0253</v>
      </c>
      <c r="H309" s="13">
        <v>1.35</v>
      </c>
      <c r="I309" s="14">
        <v>1</v>
      </c>
      <c r="J309" s="15">
        <f t="shared" si="121"/>
        <v>1459.16991</v>
      </c>
      <c r="K309" s="12">
        <v>1</v>
      </c>
      <c r="L309" s="12">
        <v>280</v>
      </c>
      <c r="M309" s="12">
        <v>1.43</v>
      </c>
      <c r="N309" s="19">
        <f t="shared" si="122"/>
        <v>3.16684210526316</v>
      </c>
      <c r="O309" s="20">
        <v>5936</v>
      </c>
      <c r="P309" s="12">
        <v>0.92</v>
      </c>
      <c r="Q309" s="12">
        <v>1.78</v>
      </c>
      <c r="R309" s="9">
        <f t="shared" si="123"/>
        <v>2.6376</v>
      </c>
      <c r="S309" s="10">
        <v>1.225</v>
      </c>
      <c r="T309" s="21">
        <v>1.085</v>
      </c>
      <c r="U309" s="22">
        <f t="shared" si="124"/>
        <v>37009.5382157652</v>
      </c>
    </row>
    <row r="310" s="1" customFormat="1" customHeight="1" spans="6:21">
      <c r="F310" s="12">
        <f t="shared" si="120"/>
        <v>42722</v>
      </c>
      <c r="G310" s="12">
        <v>0.0253</v>
      </c>
      <c r="H310" s="13">
        <v>1.35</v>
      </c>
      <c r="I310" s="14">
        <v>1</v>
      </c>
      <c r="J310" s="15">
        <f t="shared" si="121"/>
        <v>1459.16991</v>
      </c>
      <c r="K310" s="12">
        <v>1</v>
      </c>
      <c r="L310" s="12">
        <v>280</v>
      </c>
      <c r="M310" s="12">
        <v>1.43</v>
      </c>
      <c r="N310" s="19">
        <f t="shared" si="122"/>
        <v>3.16684210526316</v>
      </c>
      <c r="O310" s="20">
        <v>5936</v>
      </c>
      <c r="P310" s="12">
        <v>0.92</v>
      </c>
      <c r="Q310" s="12">
        <v>1.78</v>
      </c>
      <c r="R310" s="9">
        <f t="shared" si="123"/>
        <v>2.6376</v>
      </c>
      <c r="S310" s="10">
        <v>1.225</v>
      </c>
      <c r="T310" s="21">
        <v>1.085</v>
      </c>
      <c r="U310" s="22">
        <f t="shared" si="124"/>
        <v>37009.5382157652</v>
      </c>
    </row>
    <row r="311" s="1" customFormat="1" customHeight="1" spans="6:21">
      <c r="F311" s="12">
        <f t="shared" si="120"/>
        <v>42722</v>
      </c>
      <c r="G311" s="12">
        <v>0.0253</v>
      </c>
      <c r="H311" s="13">
        <v>1.35</v>
      </c>
      <c r="I311" s="14">
        <v>1</v>
      </c>
      <c r="J311" s="15">
        <f t="shared" si="121"/>
        <v>1459.16991</v>
      </c>
      <c r="K311" s="12">
        <v>1</v>
      </c>
      <c r="L311" s="12">
        <v>280</v>
      </c>
      <c r="M311" s="12">
        <v>1.43</v>
      </c>
      <c r="N311" s="19">
        <f t="shared" si="122"/>
        <v>3.16684210526316</v>
      </c>
      <c r="O311" s="20">
        <v>5936</v>
      </c>
      <c r="P311" s="12">
        <v>0.92</v>
      </c>
      <c r="Q311" s="12">
        <v>1.78</v>
      </c>
      <c r="R311" s="9">
        <f t="shared" si="123"/>
        <v>2.6376</v>
      </c>
      <c r="S311" s="10">
        <v>1.225</v>
      </c>
      <c r="T311" s="21">
        <v>1.085</v>
      </c>
      <c r="U311" s="22">
        <f t="shared" si="124"/>
        <v>37009.5382157652</v>
      </c>
    </row>
    <row r="312" s="1" customFormat="1" customHeight="1" spans="6:21">
      <c r="F312" s="12">
        <f t="shared" si="120"/>
        <v>42722</v>
      </c>
      <c r="G312" s="12">
        <v>0.0253</v>
      </c>
      <c r="H312" s="13">
        <v>1.35</v>
      </c>
      <c r="I312" s="14">
        <v>1</v>
      </c>
      <c r="J312" s="15">
        <f t="shared" si="121"/>
        <v>1459.16991</v>
      </c>
      <c r="K312" s="12">
        <v>1</v>
      </c>
      <c r="L312" s="12">
        <v>280</v>
      </c>
      <c r="M312" s="12">
        <v>1.43</v>
      </c>
      <c r="N312" s="19">
        <f t="shared" si="122"/>
        <v>3.16684210526316</v>
      </c>
      <c r="O312" s="20">
        <v>5936</v>
      </c>
      <c r="P312" s="12">
        <v>0.92</v>
      </c>
      <c r="Q312" s="12">
        <v>1.78</v>
      </c>
      <c r="R312" s="9">
        <f t="shared" si="123"/>
        <v>2.6376</v>
      </c>
      <c r="S312" s="10">
        <v>1.225</v>
      </c>
      <c r="T312" s="21">
        <v>1.085</v>
      </c>
      <c r="U312" s="22">
        <f t="shared" si="124"/>
        <v>37009.5382157652</v>
      </c>
    </row>
    <row r="313" s="1" customFormat="1" customHeight="1" spans="6:21">
      <c r="F313" s="12">
        <f t="shared" si="120"/>
        <v>42722</v>
      </c>
      <c r="G313" s="12">
        <v>0.0253</v>
      </c>
      <c r="H313" s="13">
        <v>1.35</v>
      </c>
      <c r="I313" s="14">
        <v>1</v>
      </c>
      <c r="J313" s="15">
        <f t="shared" si="121"/>
        <v>1459.16991</v>
      </c>
      <c r="K313" s="12">
        <v>1</v>
      </c>
      <c r="L313" s="12">
        <v>280</v>
      </c>
      <c r="M313" s="12">
        <v>1.43</v>
      </c>
      <c r="N313" s="19">
        <f t="shared" si="122"/>
        <v>3.16684210526316</v>
      </c>
      <c r="O313" s="20">
        <v>5936</v>
      </c>
      <c r="P313" s="12">
        <v>0.92</v>
      </c>
      <c r="Q313" s="12">
        <v>1.78</v>
      </c>
      <c r="R313" s="9">
        <f t="shared" si="123"/>
        <v>2.6376</v>
      </c>
      <c r="S313" s="10">
        <v>1.225</v>
      </c>
      <c r="T313" s="21">
        <v>1.085</v>
      </c>
      <c r="U313" s="22">
        <f t="shared" si="124"/>
        <v>37009.5382157652</v>
      </c>
    </row>
    <row r="314" s="1" customFormat="1" customHeight="1" spans="6:21">
      <c r="F314" s="12">
        <f t="shared" si="120"/>
        <v>42722</v>
      </c>
      <c r="G314" s="12">
        <v>0.0253</v>
      </c>
      <c r="H314" s="13">
        <v>1.35</v>
      </c>
      <c r="I314" s="14">
        <v>1</v>
      </c>
      <c r="J314" s="15">
        <f t="shared" si="121"/>
        <v>1459.16991</v>
      </c>
      <c r="K314" s="12">
        <v>1</v>
      </c>
      <c r="L314" s="12">
        <v>280</v>
      </c>
      <c r="M314" s="12">
        <v>1.43</v>
      </c>
      <c r="N314" s="19">
        <f t="shared" si="122"/>
        <v>3.16684210526316</v>
      </c>
      <c r="O314" s="20">
        <v>5936</v>
      </c>
      <c r="P314" s="12">
        <v>0.92</v>
      </c>
      <c r="Q314" s="12">
        <v>1.78</v>
      </c>
      <c r="R314" s="9">
        <f t="shared" si="123"/>
        <v>2.6376</v>
      </c>
      <c r="S314" s="10">
        <v>1.225</v>
      </c>
      <c r="T314" s="21">
        <v>1.085</v>
      </c>
      <c r="U314" s="22">
        <f t="shared" si="124"/>
        <v>37009.5382157652</v>
      </c>
    </row>
    <row r="315" s="1" customFormat="1" customHeight="1" spans="6:21">
      <c r="F315" s="12">
        <f t="shared" si="120"/>
        <v>42722</v>
      </c>
      <c r="G315" s="12">
        <v>0.0253</v>
      </c>
      <c r="H315" s="13">
        <v>1.35</v>
      </c>
      <c r="I315" s="14">
        <v>1</v>
      </c>
      <c r="J315" s="15">
        <f t="shared" si="121"/>
        <v>1459.16991</v>
      </c>
      <c r="K315" s="12">
        <v>1</v>
      </c>
      <c r="L315" s="12">
        <v>280</v>
      </c>
      <c r="M315" s="12">
        <v>1.43</v>
      </c>
      <c r="N315" s="19">
        <f t="shared" si="122"/>
        <v>3.16684210526316</v>
      </c>
      <c r="O315" s="20">
        <v>5936</v>
      </c>
      <c r="P315" s="12">
        <v>0.92</v>
      </c>
      <c r="Q315" s="12">
        <v>1.78</v>
      </c>
      <c r="R315" s="9">
        <f t="shared" si="123"/>
        <v>2.6376</v>
      </c>
      <c r="S315" s="10">
        <v>1.225</v>
      </c>
      <c r="T315" s="21">
        <v>1.085</v>
      </c>
      <c r="U315" s="22">
        <f t="shared" si="124"/>
        <v>37009.5382157652</v>
      </c>
    </row>
    <row r="316" s="1" customFormat="1" customHeight="1" spans="6:21">
      <c r="F316" s="12">
        <f t="shared" si="120"/>
        <v>42722</v>
      </c>
      <c r="G316" s="12">
        <v>0.0253</v>
      </c>
      <c r="H316" s="13">
        <v>1.35</v>
      </c>
      <c r="I316" s="14">
        <v>1</v>
      </c>
      <c r="J316" s="15">
        <f t="shared" si="121"/>
        <v>1459.16991</v>
      </c>
      <c r="K316" s="12">
        <v>1</v>
      </c>
      <c r="L316" s="12">
        <v>280</v>
      </c>
      <c r="M316" s="12">
        <v>1.43</v>
      </c>
      <c r="N316" s="19">
        <f t="shared" si="122"/>
        <v>3.16684210526316</v>
      </c>
      <c r="O316" s="20">
        <v>5936</v>
      </c>
      <c r="P316" s="12">
        <v>0.92</v>
      </c>
      <c r="Q316" s="12">
        <v>1.78</v>
      </c>
      <c r="R316" s="9">
        <f t="shared" si="123"/>
        <v>2.6376</v>
      </c>
      <c r="S316" s="10">
        <v>1.225</v>
      </c>
      <c r="T316" s="21">
        <v>1.085</v>
      </c>
      <c r="U316" s="22">
        <f t="shared" si="124"/>
        <v>37009.5382157652</v>
      </c>
    </row>
    <row r="317" s="1" customFormat="1" customHeight="1" spans="6:21">
      <c r="F317" s="12">
        <f t="shared" si="120"/>
        <v>42722</v>
      </c>
      <c r="G317" s="12">
        <v>0.0253</v>
      </c>
      <c r="H317" s="13">
        <v>1.35</v>
      </c>
      <c r="I317" s="14">
        <v>1</v>
      </c>
      <c r="J317" s="15">
        <f t="shared" si="121"/>
        <v>1459.16991</v>
      </c>
      <c r="K317" s="12">
        <v>1</v>
      </c>
      <c r="L317" s="12">
        <v>280</v>
      </c>
      <c r="M317" s="12">
        <v>1.43</v>
      </c>
      <c r="N317" s="19">
        <f t="shared" si="122"/>
        <v>3.16684210526316</v>
      </c>
      <c r="O317" s="20">
        <v>5936</v>
      </c>
      <c r="P317" s="12">
        <v>0.92</v>
      </c>
      <c r="Q317" s="12">
        <v>1.78</v>
      </c>
      <c r="R317" s="9">
        <f t="shared" si="123"/>
        <v>2.6376</v>
      </c>
      <c r="S317" s="10">
        <v>1.225</v>
      </c>
      <c r="T317" s="21">
        <v>1.085</v>
      </c>
      <c r="U317" s="22">
        <f t="shared" si="124"/>
        <v>37009.5382157652</v>
      </c>
    </row>
    <row r="318" s="1" customFormat="1" customHeight="1" spans="6:21">
      <c r="F318" s="12">
        <f t="shared" si="120"/>
        <v>42722</v>
      </c>
      <c r="G318" s="12">
        <v>0.0253</v>
      </c>
      <c r="H318" s="13">
        <v>1.35</v>
      </c>
      <c r="I318" s="14">
        <v>1</v>
      </c>
      <c r="J318" s="15">
        <f t="shared" si="121"/>
        <v>1459.16991</v>
      </c>
      <c r="K318" s="12">
        <v>1</v>
      </c>
      <c r="L318" s="12">
        <v>280</v>
      </c>
      <c r="M318" s="12">
        <v>1.43</v>
      </c>
      <c r="N318" s="19">
        <f t="shared" si="122"/>
        <v>3.16684210526316</v>
      </c>
      <c r="O318" s="20">
        <v>0</v>
      </c>
      <c r="P318" s="12">
        <v>0.92</v>
      </c>
      <c r="Q318" s="12">
        <v>1.78</v>
      </c>
      <c r="R318" s="9">
        <f t="shared" si="123"/>
        <v>2.6376</v>
      </c>
      <c r="S318" s="10">
        <v>1.225</v>
      </c>
      <c r="T318" s="21">
        <v>1.085</v>
      </c>
      <c r="U318" s="22">
        <f t="shared" si="124"/>
        <v>16199.7024221652</v>
      </c>
    </row>
    <row r="319" s="1" customFormat="1" customHeight="1" spans="6:21">
      <c r="F319" s="12">
        <f t="shared" si="120"/>
        <v>42722</v>
      </c>
      <c r="G319" s="12">
        <v>0.0253</v>
      </c>
      <c r="H319" s="13">
        <v>1.35</v>
      </c>
      <c r="I319" s="14">
        <v>1</v>
      </c>
      <c r="J319" s="15">
        <f t="shared" si="121"/>
        <v>1459.16991</v>
      </c>
      <c r="K319" s="12">
        <v>1</v>
      </c>
      <c r="L319" s="12">
        <v>280</v>
      </c>
      <c r="M319" s="12">
        <v>1.43</v>
      </c>
      <c r="N319" s="19">
        <f t="shared" si="122"/>
        <v>3.16684210526316</v>
      </c>
      <c r="O319" s="20">
        <v>0</v>
      </c>
      <c r="P319" s="12">
        <v>0.92</v>
      </c>
      <c r="Q319" s="12">
        <v>1.78</v>
      </c>
      <c r="R319" s="9">
        <f t="shared" si="123"/>
        <v>2.6376</v>
      </c>
      <c r="S319" s="10">
        <v>1.225</v>
      </c>
      <c r="T319" s="21">
        <v>1.085</v>
      </c>
      <c r="U319" s="22">
        <f t="shared" si="124"/>
        <v>16199.7024221652</v>
      </c>
    </row>
    <row r="320" s="1" customFormat="1" customHeight="1" spans="6:21">
      <c r="F320" s="12">
        <f t="shared" si="120"/>
        <v>42722</v>
      </c>
      <c r="G320" s="12">
        <v>0.0253</v>
      </c>
      <c r="H320" s="13">
        <v>1.35</v>
      </c>
      <c r="I320" s="14">
        <v>1</v>
      </c>
      <c r="J320" s="15">
        <f t="shared" si="121"/>
        <v>1459.16991</v>
      </c>
      <c r="K320" s="12">
        <v>1</v>
      </c>
      <c r="L320" s="12">
        <v>280</v>
      </c>
      <c r="M320" s="12">
        <v>1.43</v>
      </c>
      <c r="N320" s="19">
        <f t="shared" si="122"/>
        <v>3.16684210526316</v>
      </c>
      <c r="O320" s="20">
        <v>0</v>
      </c>
      <c r="P320" s="12">
        <v>0.92</v>
      </c>
      <c r="Q320" s="12">
        <v>1.78</v>
      </c>
      <c r="R320" s="9">
        <f t="shared" si="123"/>
        <v>2.6376</v>
      </c>
      <c r="S320" s="10">
        <v>1.225</v>
      </c>
      <c r="T320" s="21">
        <v>1.085</v>
      </c>
      <c r="U320" s="22">
        <f t="shared" si="124"/>
        <v>16199.7024221652</v>
      </c>
    </row>
    <row r="321" s="1" customFormat="1" customHeight="1" spans="6:21">
      <c r="F321" s="12">
        <f t="shared" si="120"/>
        <v>42722</v>
      </c>
      <c r="G321" s="12">
        <v>0.0253</v>
      </c>
      <c r="H321" s="13">
        <v>1.35</v>
      </c>
      <c r="I321" s="14">
        <v>1</v>
      </c>
      <c r="J321" s="15">
        <f t="shared" si="121"/>
        <v>1459.16991</v>
      </c>
      <c r="K321" s="12">
        <v>1</v>
      </c>
      <c r="L321" s="12">
        <v>280</v>
      </c>
      <c r="M321" s="12">
        <v>1.43</v>
      </c>
      <c r="N321" s="19">
        <f t="shared" si="122"/>
        <v>3.16684210526316</v>
      </c>
      <c r="O321" s="20">
        <v>0</v>
      </c>
      <c r="P321" s="12">
        <v>0.92</v>
      </c>
      <c r="Q321" s="12">
        <v>1.78</v>
      </c>
      <c r="R321" s="9">
        <f t="shared" si="123"/>
        <v>2.6376</v>
      </c>
      <c r="S321" s="10">
        <v>1.225</v>
      </c>
      <c r="T321" s="21">
        <v>1.085</v>
      </c>
      <c r="U321" s="22">
        <f t="shared" si="124"/>
        <v>16199.7024221652</v>
      </c>
    </row>
    <row r="322" s="1" customFormat="1" customHeight="1" spans="6:21">
      <c r="F322" s="12">
        <f t="shared" si="120"/>
        <v>42722</v>
      </c>
      <c r="G322" s="12">
        <v>0.0253</v>
      </c>
      <c r="H322" s="13">
        <v>1.35</v>
      </c>
      <c r="I322" s="14">
        <v>1</v>
      </c>
      <c r="J322" s="15">
        <f t="shared" si="121"/>
        <v>1459.16991</v>
      </c>
      <c r="K322" s="12">
        <v>1</v>
      </c>
      <c r="L322" s="12">
        <v>280</v>
      </c>
      <c r="M322" s="12">
        <v>1.43</v>
      </c>
      <c r="N322" s="19">
        <f t="shared" si="122"/>
        <v>3.16684210526316</v>
      </c>
      <c r="O322" s="20">
        <v>0</v>
      </c>
      <c r="P322" s="12">
        <v>0.92</v>
      </c>
      <c r="Q322" s="12">
        <v>1.78</v>
      </c>
      <c r="R322" s="9">
        <f t="shared" si="123"/>
        <v>2.6376</v>
      </c>
      <c r="S322" s="10">
        <v>1.225</v>
      </c>
      <c r="T322" s="21">
        <v>1.085</v>
      </c>
      <c r="U322" s="22">
        <f t="shared" si="124"/>
        <v>16199.7024221652</v>
      </c>
    </row>
    <row r="323" s="1" customFormat="1" customHeight="1" spans="6:21">
      <c r="F323" s="12">
        <f t="shared" si="120"/>
        <v>42722</v>
      </c>
      <c r="G323" s="12">
        <v>0.0253</v>
      </c>
      <c r="H323" s="13">
        <v>1.35</v>
      </c>
      <c r="I323" s="14">
        <v>1</v>
      </c>
      <c r="J323" s="15">
        <f t="shared" si="121"/>
        <v>1459.16991</v>
      </c>
      <c r="K323" s="12">
        <v>1</v>
      </c>
      <c r="L323" s="12">
        <v>280</v>
      </c>
      <c r="M323" s="12">
        <v>1.43</v>
      </c>
      <c r="N323" s="19">
        <f t="shared" si="122"/>
        <v>3.16684210526316</v>
      </c>
      <c r="O323" s="20">
        <v>0</v>
      </c>
      <c r="P323" s="12">
        <v>0.92</v>
      </c>
      <c r="Q323" s="12">
        <v>1.78</v>
      </c>
      <c r="R323" s="9">
        <f t="shared" si="123"/>
        <v>2.6376</v>
      </c>
      <c r="S323" s="10">
        <v>1.225</v>
      </c>
      <c r="T323" s="21">
        <v>1.085</v>
      </c>
      <c r="U323" s="22">
        <f t="shared" si="124"/>
        <v>16199.7024221652</v>
      </c>
    </row>
    <row r="324" s="1" customFormat="1" customHeight="1" spans="6:21">
      <c r="F324" s="12">
        <f t="shared" si="120"/>
        <v>42722</v>
      </c>
      <c r="G324" s="12">
        <v>0.0253</v>
      </c>
      <c r="H324" s="13">
        <v>1.35</v>
      </c>
      <c r="I324" s="14">
        <v>1</v>
      </c>
      <c r="J324" s="15">
        <f t="shared" si="121"/>
        <v>1459.16991</v>
      </c>
      <c r="K324" s="12">
        <v>1</v>
      </c>
      <c r="L324" s="12">
        <v>280</v>
      </c>
      <c r="M324" s="12">
        <v>1.43</v>
      </c>
      <c r="N324" s="19">
        <f t="shared" si="122"/>
        <v>3.16684210526316</v>
      </c>
      <c r="O324" s="20">
        <v>0</v>
      </c>
      <c r="P324" s="12">
        <v>0.92</v>
      </c>
      <c r="Q324" s="12">
        <v>1.78</v>
      </c>
      <c r="R324" s="9">
        <f t="shared" si="123"/>
        <v>2.6376</v>
      </c>
      <c r="S324" s="10">
        <v>1.225</v>
      </c>
      <c r="T324" s="21">
        <v>1.085</v>
      </c>
      <c r="U324" s="22">
        <f t="shared" si="124"/>
        <v>16199.7024221652</v>
      </c>
    </row>
    <row r="325" s="1" customFormat="1" customHeight="1" spans="6:21">
      <c r="F325" s="28" t="s">
        <v>28</v>
      </c>
      <c r="G325" s="29"/>
      <c r="H325" s="29"/>
      <c r="I325" s="29"/>
      <c r="J325" s="29"/>
      <c r="K325" s="29"/>
      <c r="L325" s="29"/>
      <c r="M325" s="29"/>
      <c r="N325" s="30">
        <f>SUM(U300:U324)</f>
        <v>779569.604838929</v>
      </c>
      <c r="O325" s="30"/>
      <c r="P325" s="30"/>
      <c r="Q325" s="30"/>
      <c r="R325" s="30"/>
      <c r="S325" s="30"/>
      <c r="T325" s="30"/>
      <c r="U325" s="30"/>
    </row>
    <row r="326" s="1" customFormat="1" customHeight="1" spans="6:21">
      <c r="F326" s="29"/>
      <c r="G326" s="29"/>
      <c r="H326" s="29"/>
      <c r="I326" s="29"/>
      <c r="J326" s="29"/>
      <c r="K326" s="29"/>
      <c r="L326" s="29"/>
      <c r="M326" s="29"/>
      <c r="N326" s="30"/>
      <c r="O326" s="30"/>
      <c r="P326" s="30"/>
      <c r="Q326" s="30"/>
      <c r="R326" s="30"/>
      <c r="S326" s="30"/>
      <c r="T326" s="30"/>
      <c r="U326" s="30"/>
    </row>
    <row r="327" s="1" customFormat="1" customHeight="1" spans="6:21"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="1" customFormat="1" customHeight="1" spans="6:21">
      <c r="F328" s="15" t="s">
        <v>3</v>
      </c>
      <c r="G328" s="15"/>
      <c r="H328" s="15"/>
      <c r="I328" s="15"/>
      <c r="J328" s="15"/>
      <c r="K328" s="9" t="s">
        <v>30</v>
      </c>
      <c r="L328" s="9"/>
      <c r="M328" s="9"/>
      <c r="N328" s="9"/>
      <c r="O328" s="10" t="s">
        <v>31</v>
      </c>
      <c r="P328" s="10"/>
      <c r="Q328" s="31" t="s">
        <v>9</v>
      </c>
      <c r="R328"/>
      <c r="S328"/>
      <c r="T328"/>
      <c r="U328"/>
    </row>
    <row r="329" s="1" customFormat="1" customHeight="1" spans="6:21">
      <c r="F329" s="12" t="s">
        <v>32</v>
      </c>
      <c r="G329" s="12" t="s">
        <v>15</v>
      </c>
      <c r="H329" s="32" t="s">
        <v>33</v>
      </c>
      <c r="I329" s="33" t="s">
        <v>34</v>
      </c>
      <c r="J329" s="15" t="s">
        <v>3</v>
      </c>
      <c r="K329" s="12" t="s">
        <v>35</v>
      </c>
      <c r="L329" s="12" t="s">
        <v>22</v>
      </c>
      <c r="M329" s="12" t="s">
        <v>23</v>
      </c>
      <c r="N329" s="9" t="s">
        <v>36</v>
      </c>
      <c r="O329" s="12" t="s">
        <v>25</v>
      </c>
      <c r="P329" s="12" t="s">
        <v>37</v>
      </c>
      <c r="Q329" s="31"/>
      <c r="R329"/>
      <c r="S329"/>
      <c r="T329"/>
      <c r="U329"/>
    </row>
    <row r="330" s="1" customFormat="1" customHeight="1" spans="6:21">
      <c r="F330" s="12">
        <v>1197</v>
      </c>
      <c r="G330" s="12">
        <f t="shared" ref="G330:G343" si="125">1354+150</f>
        <v>1504</v>
      </c>
      <c r="H330" s="32">
        <v>0.444</v>
      </c>
      <c r="I330" s="33">
        <v>0.887</v>
      </c>
      <c r="J330" s="34">
        <f t="shared" ref="J330:J343" si="126">F330*H330+G330*I330</f>
        <v>1865.516</v>
      </c>
      <c r="K330" s="12">
        <v>1</v>
      </c>
      <c r="L330" s="12">
        <v>0.89</v>
      </c>
      <c r="M330" s="12">
        <v>3.21</v>
      </c>
      <c r="N330" s="35">
        <f t="shared" ref="N330:N343" si="127">1+L330*M330</f>
        <v>3.8569</v>
      </c>
      <c r="O330" s="12">
        <v>1.225</v>
      </c>
      <c r="P330" s="12">
        <v>0.5</v>
      </c>
      <c r="Q330" s="36">
        <f t="shared" ref="Q330:Q343" si="128">J330*K330*N330*O330*P330</f>
        <v>4407.004054495</v>
      </c>
      <c r="R330"/>
      <c r="S330"/>
      <c r="T330"/>
      <c r="U330"/>
    </row>
    <row r="331" s="1" customFormat="1" customHeight="1" spans="6:21">
      <c r="F331" s="12">
        <v>1197</v>
      </c>
      <c r="G331" s="12">
        <f t="shared" si="125"/>
        <v>1504</v>
      </c>
      <c r="H331" s="32">
        <v>0.577</v>
      </c>
      <c r="I331" s="33">
        <v>1.153</v>
      </c>
      <c r="J331" s="34">
        <f t="shared" si="126"/>
        <v>2424.781</v>
      </c>
      <c r="K331" s="12">
        <v>1</v>
      </c>
      <c r="L331" s="12">
        <v>0.89</v>
      </c>
      <c r="M331" s="12">
        <v>3.21</v>
      </c>
      <c r="N331" s="35">
        <f t="shared" si="127"/>
        <v>3.8569</v>
      </c>
      <c r="O331" s="12">
        <v>1.225</v>
      </c>
      <c r="P331" s="12">
        <v>0.5</v>
      </c>
      <c r="Q331" s="36">
        <f t="shared" si="128"/>
        <v>5728.18442632625</v>
      </c>
      <c r="R331"/>
      <c r="S331"/>
      <c r="T331"/>
      <c r="U331"/>
    </row>
    <row r="332" s="1" customFormat="1" customHeight="1" spans="6:21">
      <c r="F332" s="12">
        <v>1197</v>
      </c>
      <c r="G332" s="12">
        <f t="shared" si="125"/>
        <v>1504</v>
      </c>
      <c r="H332" s="32">
        <v>0.444</v>
      </c>
      <c r="I332" s="33">
        <v>0.887</v>
      </c>
      <c r="J332" s="34">
        <f t="shared" si="126"/>
        <v>1865.516</v>
      </c>
      <c r="K332" s="12">
        <v>1</v>
      </c>
      <c r="L332" s="12">
        <v>0.89</v>
      </c>
      <c r="M332" s="12">
        <v>3.21</v>
      </c>
      <c r="N332" s="35">
        <f t="shared" si="127"/>
        <v>3.8569</v>
      </c>
      <c r="O332" s="12">
        <v>1.225</v>
      </c>
      <c r="P332" s="12">
        <v>0.5</v>
      </c>
      <c r="Q332" s="36">
        <f t="shared" si="128"/>
        <v>4407.004054495</v>
      </c>
      <c r="R332"/>
      <c r="S332"/>
      <c r="T332"/>
      <c r="U332"/>
    </row>
    <row r="333" s="1" customFormat="1" customHeight="1" spans="6:21">
      <c r="F333" s="12">
        <v>1197</v>
      </c>
      <c r="G333" s="12">
        <f t="shared" si="125"/>
        <v>1504</v>
      </c>
      <c r="H333" s="32">
        <v>0.577</v>
      </c>
      <c r="I333" s="33">
        <v>1.153</v>
      </c>
      <c r="J333" s="34">
        <f t="shared" si="126"/>
        <v>2424.781</v>
      </c>
      <c r="K333" s="12">
        <v>1</v>
      </c>
      <c r="L333" s="12">
        <v>0.89</v>
      </c>
      <c r="M333" s="12">
        <v>3.21</v>
      </c>
      <c r="N333" s="35">
        <f t="shared" si="127"/>
        <v>3.8569</v>
      </c>
      <c r="O333" s="12">
        <v>1.225</v>
      </c>
      <c r="P333" s="12">
        <v>0.5</v>
      </c>
      <c r="Q333" s="36">
        <f t="shared" si="128"/>
        <v>5728.18442632625</v>
      </c>
      <c r="R333"/>
      <c r="S333"/>
      <c r="T333"/>
      <c r="U333"/>
    </row>
    <row r="334" s="1" customFormat="1" customHeight="1" spans="6:21">
      <c r="F334" s="12">
        <v>1197</v>
      </c>
      <c r="G334" s="12">
        <f t="shared" si="125"/>
        <v>1504</v>
      </c>
      <c r="H334" s="32">
        <v>0.444</v>
      </c>
      <c r="I334" s="33">
        <v>0.887</v>
      </c>
      <c r="J334" s="34">
        <f t="shared" si="126"/>
        <v>1865.516</v>
      </c>
      <c r="K334" s="12">
        <v>1</v>
      </c>
      <c r="L334" s="12">
        <v>0.89</v>
      </c>
      <c r="M334" s="12">
        <v>3.21</v>
      </c>
      <c r="N334" s="35">
        <f t="shared" si="127"/>
        <v>3.8569</v>
      </c>
      <c r="O334" s="12">
        <v>1.225</v>
      </c>
      <c r="P334" s="12">
        <v>0.5</v>
      </c>
      <c r="Q334" s="36">
        <f t="shared" si="128"/>
        <v>4407.004054495</v>
      </c>
      <c r="R334"/>
      <c r="S334"/>
      <c r="T334"/>
      <c r="U334"/>
    </row>
    <row r="335" s="1" customFormat="1" customHeight="1" spans="6:21">
      <c r="F335" s="12">
        <v>1197</v>
      </c>
      <c r="G335" s="12">
        <f t="shared" si="125"/>
        <v>1504</v>
      </c>
      <c r="H335" s="32">
        <v>0.577</v>
      </c>
      <c r="I335" s="33">
        <v>1.153</v>
      </c>
      <c r="J335" s="34">
        <f t="shared" si="126"/>
        <v>2424.781</v>
      </c>
      <c r="K335" s="12">
        <v>1</v>
      </c>
      <c r="L335" s="12">
        <v>0.89</v>
      </c>
      <c r="M335" s="12">
        <v>3.21</v>
      </c>
      <c r="N335" s="35">
        <f t="shared" si="127"/>
        <v>3.8569</v>
      </c>
      <c r="O335" s="12">
        <v>1.225</v>
      </c>
      <c r="P335" s="12">
        <v>0.5</v>
      </c>
      <c r="Q335" s="36">
        <f t="shared" si="128"/>
        <v>5728.18442632625</v>
      </c>
      <c r="R335"/>
      <c r="S335"/>
      <c r="T335"/>
      <c r="U335"/>
    </row>
    <row r="336" s="1" customFormat="1" customHeight="1" spans="6:21">
      <c r="F336" s="12">
        <v>1197</v>
      </c>
      <c r="G336" s="12">
        <f t="shared" si="125"/>
        <v>1504</v>
      </c>
      <c r="H336" s="32">
        <v>0.444</v>
      </c>
      <c r="I336" s="33">
        <v>0.887</v>
      </c>
      <c r="J336" s="34">
        <f t="shared" si="126"/>
        <v>1865.516</v>
      </c>
      <c r="K336" s="12">
        <v>1</v>
      </c>
      <c r="L336" s="12">
        <v>0.89</v>
      </c>
      <c r="M336" s="12">
        <v>3.21</v>
      </c>
      <c r="N336" s="35">
        <f t="shared" si="127"/>
        <v>3.8569</v>
      </c>
      <c r="O336" s="12">
        <v>1.225</v>
      </c>
      <c r="P336" s="12">
        <v>0.5</v>
      </c>
      <c r="Q336" s="36">
        <f t="shared" si="128"/>
        <v>4407.004054495</v>
      </c>
      <c r="R336"/>
      <c r="S336"/>
      <c r="T336"/>
      <c r="U336"/>
    </row>
    <row r="337" s="1" customFormat="1" customHeight="1" spans="6:21">
      <c r="F337" s="12">
        <v>1197</v>
      </c>
      <c r="G337" s="12">
        <f t="shared" si="125"/>
        <v>1504</v>
      </c>
      <c r="H337" s="32">
        <v>0.577</v>
      </c>
      <c r="I337" s="33">
        <v>1.153</v>
      </c>
      <c r="J337" s="34">
        <f t="shared" si="126"/>
        <v>2424.781</v>
      </c>
      <c r="K337" s="12">
        <v>1</v>
      </c>
      <c r="L337" s="12">
        <v>0.89</v>
      </c>
      <c r="M337" s="12">
        <v>3.21</v>
      </c>
      <c r="N337" s="35">
        <f t="shared" si="127"/>
        <v>3.8569</v>
      </c>
      <c r="O337" s="12">
        <v>1.225</v>
      </c>
      <c r="P337" s="12">
        <v>0.5</v>
      </c>
      <c r="Q337" s="36">
        <f t="shared" si="128"/>
        <v>5728.18442632625</v>
      </c>
      <c r="R337"/>
      <c r="S337"/>
      <c r="T337"/>
      <c r="U337"/>
    </row>
    <row r="338" s="1" customFormat="1" customHeight="1" spans="6:21">
      <c r="F338" s="12">
        <v>1197</v>
      </c>
      <c r="G338" s="12">
        <f t="shared" si="125"/>
        <v>1504</v>
      </c>
      <c r="H338" s="32">
        <v>0.444</v>
      </c>
      <c r="I338" s="33">
        <v>0.887</v>
      </c>
      <c r="J338" s="34">
        <f t="shared" si="126"/>
        <v>1865.516</v>
      </c>
      <c r="K338" s="12">
        <v>1</v>
      </c>
      <c r="L338" s="12">
        <v>0.89</v>
      </c>
      <c r="M338" s="12">
        <v>3.21</v>
      </c>
      <c r="N338" s="35">
        <f t="shared" si="127"/>
        <v>3.8569</v>
      </c>
      <c r="O338" s="12">
        <v>1.225</v>
      </c>
      <c r="P338" s="12">
        <v>0.5</v>
      </c>
      <c r="Q338" s="36">
        <f t="shared" si="128"/>
        <v>4407.004054495</v>
      </c>
      <c r="R338"/>
      <c r="S338"/>
      <c r="T338"/>
      <c r="U338"/>
    </row>
    <row r="339" s="1" customFormat="1" customHeight="1" spans="6:21">
      <c r="F339" s="12">
        <v>1197</v>
      </c>
      <c r="G339" s="12">
        <f t="shared" si="125"/>
        <v>1504</v>
      </c>
      <c r="H339" s="32">
        <v>0.577</v>
      </c>
      <c r="I339" s="33">
        <v>1.153</v>
      </c>
      <c r="J339" s="34">
        <f t="shared" si="126"/>
        <v>2424.781</v>
      </c>
      <c r="K339" s="12">
        <v>1</v>
      </c>
      <c r="L339" s="12">
        <v>0.89</v>
      </c>
      <c r="M339" s="12">
        <v>3.21</v>
      </c>
      <c r="N339" s="35">
        <f t="shared" si="127"/>
        <v>3.8569</v>
      </c>
      <c r="O339" s="12">
        <v>1.225</v>
      </c>
      <c r="P339" s="12">
        <v>0.5</v>
      </c>
      <c r="Q339" s="36">
        <f t="shared" si="128"/>
        <v>5728.18442632625</v>
      </c>
      <c r="R339"/>
      <c r="S339"/>
      <c r="T339"/>
      <c r="U339"/>
    </row>
    <row r="340" s="1" customFormat="1" customHeight="1" spans="6:21">
      <c r="F340" s="12">
        <v>1197</v>
      </c>
      <c r="G340" s="12">
        <f t="shared" si="125"/>
        <v>1504</v>
      </c>
      <c r="H340" s="32">
        <v>0.444</v>
      </c>
      <c r="I340" s="33">
        <v>0.887</v>
      </c>
      <c r="J340" s="34">
        <f t="shared" si="126"/>
        <v>1865.516</v>
      </c>
      <c r="K340" s="12">
        <v>1</v>
      </c>
      <c r="L340" s="12">
        <v>0.89</v>
      </c>
      <c r="M340" s="12">
        <v>3.21</v>
      </c>
      <c r="N340" s="35">
        <f t="shared" si="127"/>
        <v>3.8569</v>
      </c>
      <c r="O340" s="12">
        <v>1.225</v>
      </c>
      <c r="P340" s="12">
        <v>0.5</v>
      </c>
      <c r="Q340" s="36">
        <f t="shared" si="128"/>
        <v>4407.004054495</v>
      </c>
      <c r="R340"/>
      <c r="S340"/>
      <c r="T340"/>
      <c r="U340"/>
    </row>
    <row r="341" s="1" customFormat="1" customHeight="1" spans="6:21">
      <c r="F341" s="12">
        <v>1197</v>
      </c>
      <c r="G341" s="12">
        <f t="shared" si="125"/>
        <v>1504</v>
      </c>
      <c r="H341" s="32">
        <v>0.577</v>
      </c>
      <c r="I341" s="33">
        <v>1.153</v>
      </c>
      <c r="J341" s="34">
        <f t="shared" si="126"/>
        <v>2424.781</v>
      </c>
      <c r="K341" s="12">
        <v>1</v>
      </c>
      <c r="L341" s="12">
        <v>0.89</v>
      </c>
      <c r="M341" s="12">
        <v>3.21</v>
      </c>
      <c r="N341" s="35">
        <f t="shared" si="127"/>
        <v>3.8569</v>
      </c>
      <c r="O341" s="12">
        <v>1.225</v>
      </c>
      <c r="P341" s="12">
        <v>0.5</v>
      </c>
      <c r="Q341" s="36">
        <f t="shared" si="128"/>
        <v>5728.18442632625</v>
      </c>
      <c r="R341"/>
      <c r="S341"/>
      <c r="T341"/>
      <c r="U341"/>
    </row>
    <row r="342" s="1" customFormat="1" customHeight="1" spans="6:21">
      <c r="F342" s="12">
        <v>1197</v>
      </c>
      <c r="G342" s="12">
        <f t="shared" si="125"/>
        <v>1504</v>
      </c>
      <c r="H342" s="32">
        <v>4.04</v>
      </c>
      <c r="I342" s="33">
        <v>8.09</v>
      </c>
      <c r="J342" s="34">
        <f t="shared" si="126"/>
        <v>17003.24</v>
      </c>
      <c r="K342" s="12">
        <v>2.2</v>
      </c>
      <c r="L342" s="12">
        <v>0.89</v>
      </c>
      <c r="M342" s="12">
        <v>3.21</v>
      </c>
      <c r="N342" s="35">
        <f t="shared" si="127"/>
        <v>3.8569</v>
      </c>
      <c r="O342" s="12">
        <v>1.225</v>
      </c>
      <c r="P342" s="12">
        <v>0.5</v>
      </c>
      <c r="Q342" s="36">
        <f t="shared" si="128"/>
        <v>88368.77558971</v>
      </c>
      <c r="R342"/>
      <c r="S342"/>
      <c r="T342"/>
      <c r="U342"/>
    </row>
    <row r="343" s="1" customFormat="1" customHeight="1" spans="6:21">
      <c r="F343" s="12">
        <v>1197</v>
      </c>
      <c r="G343" s="12">
        <f t="shared" si="125"/>
        <v>1504</v>
      </c>
      <c r="H343" s="32">
        <v>6.07</v>
      </c>
      <c r="I343" s="33">
        <v>12.13</v>
      </c>
      <c r="J343" s="34">
        <f t="shared" si="126"/>
        <v>25509.31</v>
      </c>
      <c r="K343" s="12">
        <v>2.2</v>
      </c>
      <c r="L343" s="12">
        <v>0.89</v>
      </c>
      <c r="M343" s="12">
        <v>3.21</v>
      </c>
      <c r="N343" s="35">
        <f t="shared" si="127"/>
        <v>3.8569</v>
      </c>
      <c r="O343" s="12">
        <v>1.225</v>
      </c>
      <c r="P343" s="12">
        <v>0.5</v>
      </c>
      <c r="Q343" s="36">
        <f t="shared" si="128"/>
        <v>132576.290803303</v>
      </c>
      <c r="R343"/>
      <c r="S343"/>
      <c r="T343"/>
      <c r="U343"/>
    </row>
    <row r="344" s="1" customFormat="1" customHeight="1" spans="6:21">
      <c r="F344" s="37" t="s">
        <v>38</v>
      </c>
      <c r="G344" s="37"/>
      <c r="H344" s="37"/>
      <c r="I344" s="37"/>
      <c r="J344" s="37"/>
      <c r="K344" s="38">
        <f>SUM(Q330:Q343)</f>
        <v>281756.19727794</v>
      </c>
      <c r="L344" s="38"/>
      <c r="M344" s="38"/>
      <c r="N344" s="38"/>
      <c r="O344" s="38"/>
      <c r="P344" s="38"/>
      <c r="Q344" s="38"/>
      <c r="R344"/>
      <c r="S344"/>
      <c r="T344"/>
      <c r="U344"/>
    </row>
    <row r="345" s="1" customFormat="1" customHeight="1" spans="6:21">
      <c r="F345" s="37"/>
      <c r="G345" s="37"/>
      <c r="H345" s="37"/>
      <c r="I345" s="37"/>
      <c r="J345" s="37"/>
      <c r="K345" s="38"/>
      <c r="L345" s="38"/>
      <c r="M345" s="38"/>
      <c r="N345" s="38"/>
      <c r="O345" s="38"/>
      <c r="P345" s="38"/>
      <c r="Q345" s="38"/>
      <c r="R345"/>
      <c r="S345"/>
      <c r="T345"/>
      <c r="U345"/>
    </row>
    <row r="346" s="1" customFormat="1" customHeight="1" spans="6:21">
      <c r="F346" s="37"/>
      <c r="G346" s="37"/>
      <c r="H346" s="37"/>
      <c r="I346" s="37"/>
      <c r="J346" s="37"/>
      <c r="K346" s="38"/>
      <c r="L346" s="38"/>
      <c r="M346" s="38"/>
      <c r="N346" s="38"/>
      <c r="O346" s="38"/>
      <c r="P346" s="38"/>
      <c r="Q346" s="38"/>
      <c r="R346"/>
      <c r="S346"/>
      <c r="T346"/>
      <c r="U346"/>
    </row>
    <row r="347" s="1" customFormat="1" customHeight="1" spans="6:21">
      <c r="F347" s="39" t="s">
        <v>13</v>
      </c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/>
      <c r="S347"/>
      <c r="T347"/>
      <c r="U347"/>
    </row>
    <row r="348" s="1" customFormat="1" customHeight="1" spans="6:21">
      <c r="F348" s="15" t="s">
        <v>3</v>
      </c>
      <c r="G348" s="15"/>
      <c r="H348" s="15"/>
      <c r="I348" s="15"/>
      <c r="J348" s="15"/>
      <c r="K348" s="9" t="s">
        <v>30</v>
      </c>
      <c r="L348" s="9"/>
      <c r="M348" s="9"/>
      <c r="N348" s="9"/>
      <c r="O348" s="10" t="s">
        <v>31</v>
      </c>
      <c r="P348" s="10"/>
      <c r="Q348" s="40" t="s">
        <v>9</v>
      </c>
      <c r="R348"/>
      <c r="S348"/>
      <c r="T348"/>
      <c r="U348"/>
    </row>
    <row r="349" s="1" customFormat="1" customHeight="1" spans="6:21">
      <c r="F349" s="15" t="s">
        <v>39</v>
      </c>
      <c r="G349" s="15" t="s">
        <v>40</v>
      </c>
      <c r="H349" s="15" t="s">
        <v>41</v>
      </c>
      <c r="I349" s="15" t="s">
        <v>42</v>
      </c>
      <c r="J349" s="15" t="s">
        <v>3</v>
      </c>
      <c r="K349" s="9" t="s">
        <v>35</v>
      </c>
      <c r="L349" s="9" t="s">
        <v>22</v>
      </c>
      <c r="M349" s="9" t="s">
        <v>23</v>
      </c>
      <c r="N349" s="35" t="s">
        <v>24</v>
      </c>
      <c r="O349" s="10" t="s">
        <v>43</v>
      </c>
      <c r="P349" s="10" t="s">
        <v>44</v>
      </c>
      <c r="Q349" s="40"/>
      <c r="R349"/>
      <c r="S349"/>
      <c r="T349"/>
      <c r="U349"/>
    </row>
    <row r="350" s="1" customFormat="1" customHeight="1" spans="6:21">
      <c r="F350" s="12">
        <f t="shared" ref="F350:F359" si="129">36844+5878</f>
        <v>42722</v>
      </c>
      <c r="G350" s="13">
        <v>0.168</v>
      </c>
      <c r="H350" s="12">
        <v>1</v>
      </c>
      <c r="I350" s="12">
        <v>0</v>
      </c>
      <c r="J350" s="15">
        <f t="shared" ref="J350:J359" si="130">F350*G350*H350+I350</f>
        <v>7177.296</v>
      </c>
      <c r="K350" s="12">
        <v>1</v>
      </c>
      <c r="L350" s="12">
        <v>0.92</v>
      </c>
      <c r="M350" s="12">
        <v>1.78</v>
      </c>
      <c r="N350" s="35">
        <f t="shared" ref="N350:N359" si="131">L350*M350+1</f>
        <v>2.6376</v>
      </c>
      <c r="O350" s="12">
        <v>0.9</v>
      </c>
      <c r="P350" s="10">
        <v>0.5</v>
      </c>
      <c r="Q350" s="41">
        <f t="shared" ref="Q350:Q359" si="132">J350*K350*N350*O350*P350</f>
        <v>8518.87616832</v>
      </c>
      <c r="R350"/>
      <c r="S350"/>
      <c r="T350"/>
      <c r="U350"/>
    </row>
    <row r="351" s="1" customFormat="1" customHeight="1" spans="6:21">
      <c r="F351" s="12">
        <f t="shared" si="129"/>
        <v>42722</v>
      </c>
      <c r="G351" s="13">
        <v>0.168</v>
      </c>
      <c r="H351" s="12">
        <v>1</v>
      </c>
      <c r="I351" s="12">
        <v>0</v>
      </c>
      <c r="J351" s="15">
        <f t="shared" si="130"/>
        <v>7177.296</v>
      </c>
      <c r="K351" s="12">
        <v>1</v>
      </c>
      <c r="L351" s="12">
        <v>0.92</v>
      </c>
      <c r="M351" s="12">
        <v>1.78</v>
      </c>
      <c r="N351" s="35">
        <f t="shared" si="131"/>
        <v>2.6376</v>
      </c>
      <c r="O351" s="12">
        <v>0.9</v>
      </c>
      <c r="P351" s="10">
        <v>0.5</v>
      </c>
      <c r="Q351" s="41">
        <f t="shared" si="132"/>
        <v>8518.87616832</v>
      </c>
      <c r="R351"/>
      <c r="S351"/>
      <c r="T351"/>
      <c r="U351"/>
    </row>
    <row r="352" s="1" customFormat="1" customHeight="1" spans="6:21">
      <c r="F352" s="12">
        <f t="shared" si="129"/>
        <v>42722</v>
      </c>
      <c r="G352" s="13">
        <v>0.168</v>
      </c>
      <c r="H352" s="12">
        <v>1</v>
      </c>
      <c r="I352" s="12">
        <v>0</v>
      </c>
      <c r="J352" s="15">
        <f t="shared" si="130"/>
        <v>7177.296</v>
      </c>
      <c r="K352" s="12">
        <v>1</v>
      </c>
      <c r="L352" s="12">
        <v>0.92</v>
      </c>
      <c r="M352" s="12">
        <v>1.78</v>
      </c>
      <c r="N352" s="35">
        <f t="shared" si="131"/>
        <v>2.6376</v>
      </c>
      <c r="O352" s="12">
        <v>0.9</v>
      </c>
      <c r="P352" s="10">
        <v>0.5</v>
      </c>
      <c r="Q352" s="41">
        <f t="shared" si="132"/>
        <v>8518.87616832</v>
      </c>
    </row>
    <row r="353" s="1" customFormat="1" customHeight="1" spans="1:42">
      <c r="F353" s="12">
        <f t="shared" si="129"/>
        <v>42722</v>
      </c>
      <c r="G353" s="13">
        <v>0.168</v>
      </c>
      <c r="H353" s="12">
        <v>1</v>
      </c>
      <c r="I353" s="12">
        <v>0</v>
      </c>
      <c r="J353" s="15">
        <f t="shared" si="130"/>
        <v>7177.296</v>
      </c>
      <c r="K353" s="12">
        <v>1</v>
      </c>
      <c r="L353" s="12">
        <v>0.92</v>
      </c>
      <c r="M353" s="12">
        <v>1.78</v>
      </c>
      <c r="N353" s="35">
        <f t="shared" si="131"/>
        <v>2.6376</v>
      </c>
      <c r="O353" s="12">
        <v>0.9</v>
      </c>
      <c r="P353" s="10">
        <v>0.5</v>
      </c>
      <c r="Q353" s="41">
        <f t="shared" si="132"/>
        <v>8518.87616832</v>
      </c>
    </row>
    <row r="354" s="1" customFormat="1" customHeight="1" spans="1:42">
      <c r="F354" s="12">
        <f t="shared" si="129"/>
        <v>42722</v>
      </c>
      <c r="G354" s="13">
        <v>0.168</v>
      </c>
      <c r="H354" s="12">
        <v>1</v>
      </c>
      <c r="I354" s="12">
        <v>0</v>
      </c>
      <c r="J354" s="15">
        <f t="shared" si="130"/>
        <v>7177.296</v>
      </c>
      <c r="K354" s="12">
        <v>1</v>
      </c>
      <c r="L354" s="12">
        <v>0.92</v>
      </c>
      <c r="M354" s="12">
        <v>1.78</v>
      </c>
      <c r="N354" s="35">
        <f t="shared" si="131"/>
        <v>2.6376</v>
      </c>
      <c r="O354" s="12">
        <v>0.9</v>
      </c>
      <c r="P354" s="10">
        <v>0.5</v>
      </c>
      <c r="Q354" s="41">
        <f t="shared" si="132"/>
        <v>8518.87616832</v>
      </c>
    </row>
    <row r="355" s="1" customFormat="1" customHeight="1" spans="1:42">
      <c r="F355" s="12">
        <f t="shared" si="129"/>
        <v>42722</v>
      </c>
      <c r="G355" s="13">
        <v>0.168</v>
      </c>
      <c r="H355" s="12">
        <v>1</v>
      </c>
      <c r="I355" s="12">
        <v>0</v>
      </c>
      <c r="J355" s="15">
        <f t="shared" si="130"/>
        <v>7177.296</v>
      </c>
      <c r="K355" s="12">
        <v>1</v>
      </c>
      <c r="L355" s="12">
        <v>0.92</v>
      </c>
      <c r="M355" s="12">
        <v>1.78</v>
      </c>
      <c r="N355" s="35">
        <f t="shared" si="131"/>
        <v>2.6376</v>
      </c>
      <c r="O355" s="12">
        <v>0.9</v>
      </c>
      <c r="P355" s="10">
        <v>0.5</v>
      </c>
      <c r="Q355" s="41">
        <f t="shared" si="132"/>
        <v>8518.87616832</v>
      </c>
    </row>
    <row r="356" s="1" customFormat="1" customHeight="1" spans="1:42">
      <c r="F356" s="12">
        <f t="shared" si="129"/>
        <v>42722</v>
      </c>
      <c r="G356" s="13">
        <v>0.168</v>
      </c>
      <c r="H356" s="12">
        <v>1</v>
      </c>
      <c r="I356" s="12">
        <v>0</v>
      </c>
      <c r="J356" s="15">
        <f t="shared" si="130"/>
        <v>7177.296</v>
      </c>
      <c r="K356" s="12">
        <v>1</v>
      </c>
      <c r="L356" s="12">
        <v>0.92</v>
      </c>
      <c r="M356" s="12">
        <v>1.78</v>
      </c>
      <c r="N356" s="35">
        <f t="shared" si="131"/>
        <v>2.6376</v>
      </c>
      <c r="O356" s="12">
        <v>0.9</v>
      </c>
      <c r="P356" s="10">
        <v>0.5</v>
      </c>
      <c r="Q356" s="41">
        <f t="shared" si="132"/>
        <v>8518.87616832</v>
      </c>
    </row>
    <row r="357" s="1" customFormat="1" customHeight="1" spans="1:42">
      <c r="F357" s="12">
        <f t="shared" si="129"/>
        <v>42722</v>
      </c>
      <c r="G357" s="13">
        <v>0.168</v>
      </c>
      <c r="H357" s="12">
        <v>1</v>
      </c>
      <c r="I357" s="12">
        <v>0</v>
      </c>
      <c r="J357" s="15">
        <f t="shared" si="130"/>
        <v>7177.296</v>
      </c>
      <c r="K357" s="12">
        <v>1</v>
      </c>
      <c r="L357" s="12">
        <v>0.92</v>
      </c>
      <c r="M357" s="12">
        <v>1.78</v>
      </c>
      <c r="N357" s="35">
        <f t="shared" si="131"/>
        <v>2.6376</v>
      </c>
      <c r="O357" s="12">
        <v>0.9</v>
      </c>
      <c r="P357" s="10">
        <v>0.5</v>
      </c>
      <c r="Q357" s="41">
        <f t="shared" si="132"/>
        <v>8518.87616832</v>
      </c>
    </row>
    <row r="358" s="1" customFormat="1" customHeight="1" spans="1:42">
      <c r="F358" s="12">
        <f t="shared" si="129"/>
        <v>42722</v>
      </c>
      <c r="G358" s="13">
        <v>0.3</v>
      </c>
      <c r="H358" s="12">
        <v>1</v>
      </c>
      <c r="I358" s="12">
        <v>0</v>
      </c>
      <c r="J358" s="15">
        <f t="shared" si="130"/>
        <v>12816.6</v>
      </c>
      <c r="K358" s="12">
        <v>1</v>
      </c>
      <c r="L358" s="12">
        <v>0.92</v>
      </c>
      <c r="M358" s="12">
        <v>1.78</v>
      </c>
      <c r="N358" s="35">
        <f t="shared" si="131"/>
        <v>2.6376</v>
      </c>
      <c r="O358" s="12">
        <v>0.9</v>
      </c>
      <c r="P358" s="10">
        <v>0.5</v>
      </c>
      <c r="Q358" s="41">
        <f t="shared" si="132"/>
        <v>15212.278872</v>
      </c>
    </row>
    <row r="359" s="1" customFormat="1" customHeight="1" spans="1:42">
      <c r="F359" s="12">
        <f t="shared" si="129"/>
        <v>42722</v>
      </c>
      <c r="G359" s="13">
        <v>0.58</v>
      </c>
      <c r="H359" s="12">
        <v>1</v>
      </c>
      <c r="I359" s="12">
        <v>0</v>
      </c>
      <c r="J359" s="15">
        <f t="shared" si="130"/>
        <v>24778.76</v>
      </c>
      <c r="K359" s="12">
        <v>1</v>
      </c>
      <c r="L359" s="12">
        <v>0.92</v>
      </c>
      <c r="M359" s="12">
        <v>1.78</v>
      </c>
      <c r="N359" s="35">
        <f t="shared" si="131"/>
        <v>2.6376</v>
      </c>
      <c r="O359" s="12">
        <v>0.9</v>
      </c>
      <c r="P359" s="10">
        <v>0.5</v>
      </c>
      <c r="Q359" s="41">
        <f t="shared" si="132"/>
        <v>29410.4058192</v>
      </c>
    </row>
    <row r="360" s="1" customFormat="1" customHeight="1" spans="1:42">
      <c r="F360" s="42" t="s">
        <v>45</v>
      </c>
      <c r="G360" s="37"/>
      <c r="H360" s="37"/>
      <c r="I360" s="37"/>
      <c r="J360" s="37"/>
      <c r="K360" s="37"/>
      <c r="L360" s="37"/>
      <c r="M360" s="38">
        <f>SUM(Q350:Q359)</f>
        <v>112773.69403776</v>
      </c>
      <c r="N360" s="38"/>
      <c r="O360" s="38"/>
      <c r="P360" s="38"/>
      <c r="Q360" s="38"/>
    </row>
    <row r="361" s="1" customFormat="1" customHeight="1" spans="1:42">
      <c r="F361" s="37"/>
      <c r="G361" s="37"/>
      <c r="H361" s="37"/>
      <c r="I361" s="37"/>
      <c r="J361" s="37"/>
      <c r="K361" s="37"/>
      <c r="L361" s="37"/>
      <c r="M361" s="38"/>
      <c r="N361" s="38"/>
      <c r="O361" s="38"/>
      <c r="P361" s="38"/>
      <c r="Q361" s="38"/>
    </row>
    <row r="362" s="1" customFormat="1" customHeight="1" spans="1:42">
      <c r="F362" s="37"/>
      <c r="G362" s="37"/>
      <c r="H362" s="37"/>
      <c r="I362" s="37"/>
      <c r="J362" s="37"/>
      <c r="K362" s="37"/>
      <c r="L362" s="37"/>
      <c r="M362" s="38"/>
      <c r="N362" s="38"/>
      <c r="O362" s="38"/>
      <c r="P362" s="38"/>
      <c r="Q362" s="38"/>
    </row>
    <row r="365" s="1" customFormat="1" customHeight="1" spans="1:42">
      <c r="A365" s="2" t="s">
        <v>51</v>
      </c>
      <c r="B365" s="2"/>
      <c r="C365" s="2"/>
      <c r="D365" s="2"/>
      <c r="E365" s="2"/>
      <c r="F365" s="3" t="s">
        <v>1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2" t="s">
        <v>52</v>
      </c>
      <c r="W365" s="2"/>
      <c r="X365" s="2"/>
      <c r="Y365" s="2"/>
      <c r="Z365" s="2"/>
      <c r="AA365" s="3" t="s">
        <v>1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 s="1" customFormat="1" customHeight="1" spans="1:42">
      <c r="A366" s="2"/>
      <c r="B366" s="2"/>
      <c r="C366" s="2"/>
      <c r="D366" s="2"/>
      <c r="E366" s="2"/>
      <c r="F366" s="4" t="s">
        <v>3</v>
      </c>
      <c r="G366" s="5"/>
      <c r="H366" s="5"/>
      <c r="I366" s="5"/>
      <c r="J366" s="6"/>
      <c r="K366" s="7" t="s">
        <v>4</v>
      </c>
      <c r="L366" s="7"/>
      <c r="M366" s="7"/>
      <c r="N366" s="7"/>
      <c r="O366" s="8" t="s">
        <v>5</v>
      </c>
      <c r="P366" s="9" t="s">
        <v>6</v>
      </c>
      <c r="Q366" s="9"/>
      <c r="R366" s="9"/>
      <c r="S366" s="10" t="s">
        <v>7</v>
      </c>
      <c r="T366" s="8" t="s">
        <v>8</v>
      </c>
      <c r="U366" s="11" t="s">
        <v>9</v>
      </c>
      <c r="V366" s="2"/>
      <c r="W366" s="2"/>
      <c r="X366" s="2"/>
      <c r="Y366" s="2"/>
      <c r="Z366" s="2"/>
      <c r="AA366" s="4" t="s">
        <v>3</v>
      </c>
      <c r="AB366" s="5"/>
      <c r="AC366" s="5"/>
      <c r="AD366" s="5"/>
      <c r="AE366" s="6"/>
      <c r="AF366" s="7" t="s">
        <v>4</v>
      </c>
      <c r="AG366" s="7"/>
      <c r="AH366" s="7"/>
      <c r="AI366" s="7"/>
      <c r="AJ366" s="8" t="s">
        <v>5</v>
      </c>
      <c r="AK366" s="9" t="s">
        <v>6</v>
      </c>
      <c r="AL366" s="9"/>
      <c r="AM366" s="9"/>
      <c r="AN366" s="10" t="s">
        <v>7</v>
      </c>
      <c r="AO366" s="8" t="s">
        <v>8</v>
      </c>
      <c r="AP366" s="11" t="s">
        <v>9</v>
      </c>
    </row>
    <row r="367" s="1" customFormat="1" customHeight="1" spans="1:42">
      <c r="A367" s="1" t="s">
        <v>10</v>
      </c>
      <c r="B367" s="1" t="s">
        <v>11</v>
      </c>
      <c r="C367" s="1" t="s">
        <v>12</v>
      </c>
      <c r="D367" s="1" t="s">
        <v>13</v>
      </c>
      <c r="E367" s="1" t="s">
        <v>14</v>
      </c>
      <c r="F367" s="12" t="s">
        <v>15</v>
      </c>
      <c r="G367" s="12" t="s">
        <v>16</v>
      </c>
      <c r="H367" s="13" t="s">
        <v>17</v>
      </c>
      <c r="I367" s="14" t="s">
        <v>18</v>
      </c>
      <c r="J367" s="15" t="s">
        <v>3</v>
      </c>
      <c r="K367" s="12" t="s">
        <v>19</v>
      </c>
      <c r="L367" s="12" t="s">
        <v>15</v>
      </c>
      <c r="M367" s="12" t="s">
        <v>20</v>
      </c>
      <c r="N367" s="7" t="s">
        <v>21</v>
      </c>
      <c r="O367" s="16"/>
      <c r="P367" s="12" t="s">
        <v>22</v>
      </c>
      <c r="Q367" s="12" t="s">
        <v>23</v>
      </c>
      <c r="R367" s="9" t="s">
        <v>24</v>
      </c>
      <c r="S367" s="10" t="s">
        <v>25</v>
      </c>
      <c r="T367" s="16"/>
      <c r="U367" s="17"/>
      <c r="V367" s="1" t="s">
        <v>10</v>
      </c>
      <c r="W367" s="1" t="s">
        <v>11</v>
      </c>
      <c r="X367" s="1" t="s">
        <v>12</v>
      </c>
      <c r="Y367" s="1" t="s">
        <v>13</v>
      </c>
      <c r="Z367" s="1" t="s">
        <v>14</v>
      </c>
      <c r="AA367" s="12" t="s">
        <v>15</v>
      </c>
      <c r="AB367" s="12" t="s">
        <v>16</v>
      </c>
      <c r="AC367" s="13" t="s">
        <v>17</v>
      </c>
      <c r="AD367" s="14" t="s">
        <v>18</v>
      </c>
      <c r="AE367" s="15" t="s">
        <v>3</v>
      </c>
      <c r="AF367" s="12" t="s">
        <v>19</v>
      </c>
      <c r="AG367" s="12" t="s">
        <v>15</v>
      </c>
      <c r="AH367" s="12" t="s">
        <v>20</v>
      </c>
      <c r="AI367" s="7" t="s">
        <v>21</v>
      </c>
      <c r="AJ367" s="16"/>
      <c r="AK367" s="12" t="s">
        <v>22</v>
      </c>
      <c r="AL367" s="12" t="s">
        <v>23</v>
      </c>
      <c r="AM367" s="9" t="s">
        <v>24</v>
      </c>
      <c r="AN367" s="10" t="s">
        <v>25</v>
      </c>
      <c r="AO367" s="16"/>
      <c r="AP367" s="17"/>
    </row>
    <row r="368" s="1" customFormat="1" customHeight="1" spans="1:42">
      <c r="A368" s="18">
        <f>N386</f>
        <v>2838995.6159909</v>
      </c>
      <c r="B368" s="18">
        <f>K435</f>
        <v>280952.18520411</v>
      </c>
      <c r="C368" s="18">
        <f>N416</f>
        <v>855053.416008363</v>
      </c>
      <c r="D368" s="18">
        <f>M451</f>
        <v>117889.72879392</v>
      </c>
      <c r="E368" s="18">
        <v>18</v>
      </c>
      <c r="F368" s="12">
        <f t="shared" ref="F368:F385" si="133">1354+144</f>
        <v>1498</v>
      </c>
      <c r="G368" s="12">
        <v>1.728</v>
      </c>
      <c r="H368" s="13">
        <v>1.35</v>
      </c>
      <c r="I368" s="14">
        <v>1.24</v>
      </c>
      <c r="J368" s="15">
        <f t="shared" ref="J368:J385" si="134">F368*G368*H368*I368</f>
        <v>4333.222656</v>
      </c>
      <c r="K368" s="12">
        <v>1</v>
      </c>
      <c r="L368" s="12">
        <f t="shared" ref="L368:L385" si="135">1354+144</f>
        <v>1498</v>
      </c>
      <c r="M368" s="12">
        <v>0.83</v>
      </c>
      <c r="N368" s="19">
        <f t="shared" ref="N368:N385" si="136">1+6*L368/(L368+2000)+M368</f>
        <v>4.39946826758147</v>
      </c>
      <c r="O368" s="20">
        <v>5936</v>
      </c>
      <c r="P368" s="12">
        <v>0.99</v>
      </c>
      <c r="Q368" s="12">
        <v>3.41</v>
      </c>
      <c r="R368" s="9">
        <f t="shared" ref="R368:R385" si="137">1+P368*Q368</f>
        <v>4.3759</v>
      </c>
      <c r="S368" s="10">
        <v>1.225</v>
      </c>
      <c r="T368" s="21">
        <v>1.085</v>
      </c>
      <c r="U368" s="22">
        <f t="shared" ref="U368:U385" si="138">((J368*K368*N368)+O368)*R368*S368*T368</f>
        <v>145402.228496285</v>
      </c>
      <c r="V368" s="18">
        <f>AI386</f>
        <v>2838995.6159909</v>
      </c>
      <c r="W368" s="18">
        <f>AF435</f>
        <v>280952.18520411</v>
      </c>
      <c r="X368" s="18">
        <f>AI416</f>
        <v>889010.931951771</v>
      </c>
      <c r="Y368" s="18">
        <f>AH451</f>
        <v>119457.869904</v>
      </c>
      <c r="Z368" s="18">
        <v>18</v>
      </c>
      <c r="AA368" s="12">
        <f t="shared" ref="AA368:AA385" si="139">1354+144</f>
        <v>1498</v>
      </c>
      <c r="AB368" s="12">
        <v>1.728</v>
      </c>
      <c r="AC368" s="13">
        <v>1.35</v>
      </c>
      <c r="AD368" s="14">
        <v>1.24</v>
      </c>
      <c r="AE368" s="15">
        <f t="shared" ref="AE368:AE385" si="140">AA368*AB368*AC368*AD368</f>
        <v>4333.222656</v>
      </c>
      <c r="AF368" s="12">
        <v>1</v>
      </c>
      <c r="AG368" s="12">
        <f t="shared" ref="AG368:AG385" si="141">1354+144</f>
        <v>1498</v>
      </c>
      <c r="AH368" s="12">
        <v>0.83</v>
      </c>
      <c r="AI368" s="19">
        <f t="shared" ref="AI368:AI385" si="142">1+6*AG368/(AG368+2000)+AH368</f>
        <v>4.39946826758147</v>
      </c>
      <c r="AJ368" s="20">
        <v>5936</v>
      </c>
      <c r="AK368" s="12">
        <v>0.99</v>
      </c>
      <c r="AL368" s="12">
        <v>3.41</v>
      </c>
      <c r="AM368" s="9">
        <f t="shared" ref="AM368:AM385" si="143">1+AK368*AL368</f>
        <v>4.3759</v>
      </c>
      <c r="AN368" s="10">
        <v>1.225</v>
      </c>
      <c r="AO368" s="21">
        <v>1.085</v>
      </c>
      <c r="AP368" s="22">
        <f t="shared" ref="AP368:AP385" si="144">((AE368*AF368*AI368)+AJ368)*AM368*AN368*AO368</f>
        <v>145402.228496285</v>
      </c>
    </row>
    <row r="369" s="1" customFormat="1" customHeight="1" spans="1:42">
      <c r="A369" s="23" t="s">
        <v>26</v>
      </c>
      <c r="B369" s="23"/>
      <c r="C369" s="23"/>
      <c r="D369" s="24" t="s">
        <v>27</v>
      </c>
      <c r="E369" s="24"/>
      <c r="F369" s="12">
        <f t="shared" si="133"/>
        <v>1498</v>
      </c>
      <c r="G369" s="12">
        <v>1.728</v>
      </c>
      <c r="H369" s="13">
        <v>1.35</v>
      </c>
      <c r="I369" s="14">
        <v>1.24</v>
      </c>
      <c r="J369" s="15">
        <f t="shared" si="134"/>
        <v>4333.222656</v>
      </c>
      <c r="K369" s="12">
        <v>1</v>
      </c>
      <c r="L369" s="12">
        <f t="shared" si="135"/>
        <v>1498</v>
      </c>
      <c r="M369" s="12">
        <v>0.83</v>
      </c>
      <c r="N369" s="19">
        <f t="shared" si="136"/>
        <v>4.39946826758147</v>
      </c>
      <c r="O369" s="20">
        <v>5936</v>
      </c>
      <c r="P369" s="12">
        <v>0.99</v>
      </c>
      <c r="Q369" s="12">
        <v>3.41</v>
      </c>
      <c r="R369" s="9">
        <f t="shared" si="137"/>
        <v>4.3759</v>
      </c>
      <c r="S369" s="10">
        <v>1.225</v>
      </c>
      <c r="T369" s="21">
        <v>1.085</v>
      </c>
      <c r="U369" s="22">
        <f t="shared" si="138"/>
        <v>145402.228496285</v>
      </c>
      <c r="V369" s="23" t="s">
        <v>26</v>
      </c>
      <c r="W369" s="23"/>
      <c r="X369" s="23"/>
      <c r="Y369" s="24" t="s">
        <v>27</v>
      </c>
      <c r="Z369" s="24"/>
      <c r="AA369" s="12">
        <f t="shared" si="139"/>
        <v>1498</v>
      </c>
      <c r="AB369" s="12">
        <v>1.728</v>
      </c>
      <c r="AC369" s="13">
        <v>1.35</v>
      </c>
      <c r="AD369" s="14">
        <v>1.24</v>
      </c>
      <c r="AE369" s="15">
        <f t="shared" si="140"/>
        <v>4333.222656</v>
      </c>
      <c r="AF369" s="12">
        <v>1</v>
      </c>
      <c r="AG369" s="12">
        <f t="shared" si="141"/>
        <v>1498</v>
      </c>
      <c r="AH369" s="12">
        <v>0.83</v>
      </c>
      <c r="AI369" s="19">
        <f t="shared" si="142"/>
        <v>4.39946826758147</v>
      </c>
      <c r="AJ369" s="20">
        <v>5936</v>
      </c>
      <c r="AK369" s="12">
        <v>0.99</v>
      </c>
      <c r="AL369" s="12">
        <v>3.41</v>
      </c>
      <c r="AM369" s="9">
        <f t="shared" si="143"/>
        <v>4.3759</v>
      </c>
      <c r="AN369" s="10">
        <v>1.225</v>
      </c>
      <c r="AO369" s="21">
        <v>1.085</v>
      </c>
      <c r="AP369" s="22">
        <f t="shared" si="144"/>
        <v>145402.228496285</v>
      </c>
    </row>
    <row r="370" s="1" customFormat="1" customHeight="1" spans="1:42">
      <c r="A370" s="23"/>
      <c r="B370" s="23"/>
      <c r="C370" s="23"/>
      <c r="D370" s="24"/>
      <c r="E370" s="24"/>
      <c r="F370" s="12">
        <f t="shared" si="133"/>
        <v>1498</v>
      </c>
      <c r="G370" s="12">
        <v>2.304</v>
      </c>
      <c r="H370" s="13">
        <v>1.35</v>
      </c>
      <c r="I370" s="14">
        <v>1.24</v>
      </c>
      <c r="J370" s="15">
        <f t="shared" si="134"/>
        <v>5777.630208</v>
      </c>
      <c r="K370" s="12">
        <v>1</v>
      </c>
      <c r="L370" s="12">
        <f t="shared" si="135"/>
        <v>1498</v>
      </c>
      <c r="M370" s="12">
        <v>0.83</v>
      </c>
      <c r="N370" s="19">
        <f t="shared" si="136"/>
        <v>4.39946826758147</v>
      </c>
      <c r="O370" s="20">
        <v>5936</v>
      </c>
      <c r="P370" s="12">
        <v>0.99</v>
      </c>
      <c r="Q370" s="12">
        <v>3.41</v>
      </c>
      <c r="R370" s="9">
        <f t="shared" si="137"/>
        <v>4.3759</v>
      </c>
      <c r="S370" s="10">
        <v>1.225</v>
      </c>
      <c r="T370" s="21">
        <v>1.085</v>
      </c>
      <c r="U370" s="22">
        <f t="shared" si="138"/>
        <v>182361.479005913</v>
      </c>
      <c r="V370" s="23"/>
      <c r="W370" s="23"/>
      <c r="X370" s="23"/>
      <c r="Y370" s="24"/>
      <c r="Z370" s="24"/>
      <c r="AA370" s="12">
        <f t="shared" si="139"/>
        <v>1498</v>
      </c>
      <c r="AB370" s="12">
        <v>2.304</v>
      </c>
      <c r="AC370" s="13">
        <v>1.35</v>
      </c>
      <c r="AD370" s="14">
        <v>1.24</v>
      </c>
      <c r="AE370" s="15">
        <f t="shared" si="140"/>
        <v>5777.630208</v>
      </c>
      <c r="AF370" s="12">
        <v>1</v>
      </c>
      <c r="AG370" s="12">
        <f t="shared" si="141"/>
        <v>1498</v>
      </c>
      <c r="AH370" s="12">
        <v>0.83</v>
      </c>
      <c r="AI370" s="19">
        <f t="shared" si="142"/>
        <v>4.39946826758147</v>
      </c>
      <c r="AJ370" s="20">
        <v>5936</v>
      </c>
      <c r="AK370" s="12">
        <v>0.99</v>
      </c>
      <c r="AL370" s="12">
        <v>3.41</v>
      </c>
      <c r="AM370" s="9">
        <f t="shared" si="143"/>
        <v>4.3759</v>
      </c>
      <c r="AN370" s="10">
        <v>1.225</v>
      </c>
      <c r="AO370" s="21">
        <v>1.085</v>
      </c>
      <c r="AP370" s="22">
        <f t="shared" si="144"/>
        <v>182361.479005913</v>
      </c>
    </row>
    <row r="371" s="1" customFormat="1" customHeight="1" spans="1:42">
      <c r="A371" s="25">
        <f>SUM(A368:D368)</f>
        <v>4092890.94599729</v>
      </c>
      <c r="B371" s="25"/>
      <c r="C371" s="25"/>
      <c r="D371" s="26">
        <f>A371/E368</f>
        <v>227382.830333183</v>
      </c>
      <c r="E371" s="26"/>
      <c r="F371" s="12">
        <f t="shared" si="133"/>
        <v>1498</v>
      </c>
      <c r="G371" s="12">
        <v>1.728</v>
      </c>
      <c r="H371" s="13">
        <v>1.35</v>
      </c>
      <c r="I371" s="14">
        <v>1.24</v>
      </c>
      <c r="J371" s="15">
        <f t="shared" si="134"/>
        <v>4333.222656</v>
      </c>
      <c r="K371" s="12">
        <v>1</v>
      </c>
      <c r="L371" s="12">
        <f t="shared" si="135"/>
        <v>1498</v>
      </c>
      <c r="M371" s="12">
        <v>0.83</v>
      </c>
      <c r="N371" s="19">
        <f t="shared" si="136"/>
        <v>4.39946826758147</v>
      </c>
      <c r="O371" s="20">
        <v>5936</v>
      </c>
      <c r="P371" s="12">
        <v>0.99</v>
      </c>
      <c r="Q371" s="12">
        <v>3.41</v>
      </c>
      <c r="R371" s="9">
        <f t="shared" si="137"/>
        <v>4.3759</v>
      </c>
      <c r="S371" s="10">
        <v>1.225</v>
      </c>
      <c r="T371" s="21">
        <v>1.085</v>
      </c>
      <c r="U371" s="22">
        <f t="shared" si="138"/>
        <v>145402.228496285</v>
      </c>
      <c r="V371" s="25">
        <f>SUM(V368:Y368)</f>
        <v>4128416.60305078</v>
      </c>
      <c r="W371" s="25"/>
      <c r="X371" s="25"/>
      <c r="Y371" s="26">
        <f>V371/Z368</f>
        <v>229356.477947265</v>
      </c>
      <c r="Z371" s="26"/>
      <c r="AA371" s="12">
        <f t="shared" si="139"/>
        <v>1498</v>
      </c>
      <c r="AB371" s="12">
        <v>1.728</v>
      </c>
      <c r="AC371" s="13">
        <v>1.35</v>
      </c>
      <c r="AD371" s="14">
        <v>1.24</v>
      </c>
      <c r="AE371" s="15">
        <f t="shared" si="140"/>
        <v>4333.222656</v>
      </c>
      <c r="AF371" s="12">
        <v>1</v>
      </c>
      <c r="AG371" s="12">
        <f t="shared" si="141"/>
        <v>1498</v>
      </c>
      <c r="AH371" s="12">
        <v>0.83</v>
      </c>
      <c r="AI371" s="19">
        <f t="shared" si="142"/>
        <v>4.39946826758147</v>
      </c>
      <c r="AJ371" s="20">
        <v>5936</v>
      </c>
      <c r="AK371" s="12">
        <v>0.99</v>
      </c>
      <c r="AL371" s="12">
        <v>3.41</v>
      </c>
      <c r="AM371" s="9">
        <f t="shared" si="143"/>
        <v>4.3759</v>
      </c>
      <c r="AN371" s="10">
        <v>1.225</v>
      </c>
      <c r="AO371" s="21">
        <v>1.085</v>
      </c>
      <c r="AP371" s="22">
        <f t="shared" si="144"/>
        <v>145402.228496285</v>
      </c>
    </row>
    <row r="372" s="1" customFormat="1" customHeight="1" spans="1:42">
      <c r="A372" s="25"/>
      <c r="B372" s="25"/>
      <c r="C372" s="25"/>
      <c r="D372" s="26"/>
      <c r="E372" s="26"/>
      <c r="F372" s="12">
        <f t="shared" si="133"/>
        <v>1498</v>
      </c>
      <c r="G372" s="12">
        <v>1.728</v>
      </c>
      <c r="H372" s="13">
        <v>1.35</v>
      </c>
      <c r="I372" s="14">
        <v>1.24</v>
      </c>
      <c r="J372" s="15">
        <f t="shared" si="134"/>
        <v>4333.222656</v>
      </c>
      <c r="K372" s="12">
        <v>1</v>
      </c>
      <c r="L372" s="12">
        <f t="shared" si="135"/>
        <v>1498</v>
      </c>
      <c r="M372" s="12">
        <v>0.83</v>
      </c>
      <c r="N372" s="19">
        <f t="shared" si="136"/>
        <v>4.39946826758147</v>
      </c>
      <c r="O372" s="20">
        <v>5936</v>
      </c>
      <c r="P372" s="12">
        <v>0.99</v>
      </c>
      <c r="Q372" s="12">
        <v>3.41</v>
      </c>
      <c r="R372" s="9">
        <f t="shared" si="137"/>
        <v>4.3759</v>
      </c>
      <c r="S372" s="10">
        <v>1.225</v>
      </c>
      <c r="T372" s="21">
        <v>1.085</v>
      </c>
      <c r="U372" s="22">
        <f t="shared" si="138"/>
        <v>145402.228496285</v>
      </c>
      <c r="V372" s="25"/>
      <c r="W372" s="25"/>
      <c r="X372" s="25"/>
      <c r="Y372" s="26"/>
      <c r="Z372" s="26"/>
      <c r="AA372" s="12">
        <f t="shared" si="139"/>
        <v>1498</v>
      </c>
      <c r="AB372" s="12">
        <v>1.728</v>
      </c>
      <c r="AC372" s="13">
        <v>1.35</v>
      </c>
      <c r="AD372" s="14">
        <v>1.24</v>
      </c>
      <c r="AE372" s="15">
        <f t="shared" si="140"/>
        <v>4333.222656</v>
      </c>
      <c r="AF372" s="12">
        <v>1</v>
      </c>
      <c r="AG372" s="12">
        <f t="shared" si="141"/>
        <v>1498</v>
      </c>
      <c r="AH372" s="12">
        <v>0.83</v>
      </c>
      <c r="AI372" s="19">
        <f t="shared" si="142"/>
        <v>4.39946826758147</v>
      </c>
      <c r="AJ372" s="20">
        <v>5936</v>
      </c>
      <c r="AK372" s="12">
        <v>0.99</v>
      </c>
      <c r="AL372" s="12">
        <v>3.41</v>
      </c>
      <c r="AM372" s="9">
        <f t="shared" si="143"/>
        <v>4.3759</v>
      </c>
      <c r="AN372" s="10">
        <v>1.225</v>
      </c>
      <c r="AO372" s="21">
        <v>1.085</v>
      </c>
      <c r="AP372" s="22">
        <f t="shared" si="144"/>
        <v>145402.228496285</v>
      </c>
    </row>
    <row r="373" s="1" customFormat="1" customHeight="1" spans="1:42">
      <c r="A373" s="27"/>
      <c r="B373" s="27"/>
      <c r="C373" s="27"/>
      <c r="D373" s="27"/>
      <c r="E373" s="27"/>
      <c r="F373" s="12">
        <f t="shared" si="133"/>
        <v>1498</v>
      </c>
      <c r="G373" s="12">
        <v>2.304</v>
      </c>
      <c r="H373" s="13">
        <v>1.35</v>
      </c>
      <c r="I373" s="14">
        <v>1.24</v>
      </c>
      <c r="J373" s="15">
        <f t="shared" si="134"/>
        <v>5777.630208</v>
      </c>
      <c r="K373" s="12">
        <v>1</v>
      </c>
      <c r="L373" s="12">
        <f t="shared" si="135"/>
        <v>1498</v>
      </c>
      <c r="M373" s="12">
        <v>0.83</v>
      </c>
      <c r="N373" s="19">
        <f t="shared" si="136"/>
        <v>4.39946826758147</v>
      </c>
      <c r="O373" s="20">
        <v>5936</v>
      </c>
      <c r="P373" s="12">
        <v>0.99</v>
      </c>
      <c r="Q373" s="12">
        <v>3.41</v>
      </c>
      <c r="R373" s="9">
        <f t="shared" si="137"/>
        <v>4.3759</v>
      </c>
      <c r="S373" s="10">
        <v>1.225</v>
      </c>
      <c r="T373" s="21">
        <v>1.085</v>
      </c>
      <c r="U373" s="22">
        <f t="shared" si="138"/>
        <v>182361.479005913</v>
      </c>
      <c r="V373" s="27"/>
      <c r="W373" s="27"/>
      <c r="X373" s="27"/>
      <c r="Y373" s="27"/>
      <c r="Z373" s="27"/>
      <c r="AA373" s="12">
        <f t="shared" si="139"/>
        <v>1498</v>
      </c>
      <c r="AB373" s="12">
        <v>2.304</v>
      </c>
      <c r="AC373" s="13">
        <v>1.35</v>
      </c>
      <c r="AD373" s="14">
        <v>1.24</v>
      </c>
      <c r="AE373" s="15">
        <f t="shared" si="140"/>
        <v>5777.630208</v>
      </c>
      <c r="AF373" s="12">
        <v>1</v>
      </c>
      <c r="AG373" s="12">
        <f t="shared" si="141"/>
        <v>1498</v>
      </c>
      <c r="AH373" s="12">
        <v>0.83</v>
      </c>
      <c r="AI373" s="19">
        <f t="shared" si="142"/>
        <v>4.39946826758147</v>
      </c>
      <c r="AJ373" s="20">
        <v>5936</v>
      </c>
      <c r="AK373" s="12">
        <v>0.99</v>
      </c>
      <c r="AL373" s="12">
        <v>3.41</v>
      </c>
      <c r="AM373" s="9">
        <f t="shared" si="143"/>
        <v>4.3759</v>
      </c>
      <c r="AN373" s="10">
        <v>1.225</v>
      </c>
      <c r="AO373" s="21">
        <v>1.085</v>
      </c>
      <c r="AP373" s="22">
        <f t="shared" si="144"/>
        <v>182361.479005913</v>
      </c>
    </row>
    <row r="374" s="1" customFormat="1" customHeight="1" spans="1:42">
      <c r="A374" s="27"/>
      <c r="B374" s="27"/>
      <c r="C374" s="27"/>
      <c r="D374" s="27"/>
      <c r="E374" s="27"/>
      <c r="F374" s="12">
        <f t="shared" si="133"/>
        <v>1498</v>
      </c>
      <c r="G374" s="12">
        <v>1.728</v>
      </c>
      <c r="H374" s="13">
        <v>1.35</v>
      </c>
      <c r="I374" s="14">
        <v>1.24</v>
      </c>
      <c r="J374" s="15">
        <f t="shared" si="134"/>
        <v>4333.222656</v>
      </c>
      <c r="K374" s="12">
        <v>1</v>
      </c>
      <c r="L374" s="12">
        <f t="shared" si="135"/>
        <v>1498</v>
      </c>
      <c r="M374" s="12">
        <v>0.83</v>
      </c>
      <c r="N374" s="19">
        <f t="shared" si="136"/>
        <v>4.39946826758147</v>
      </c>
      <c r="O374" s="20">
        <v>5936</v>
      </c>
      <c r="P374" s="12">
        <v>0.99</v>
      </c>
      <c r="Q374" s="12">
        <v>3.41</v>
      </c>
      <c r="R374" s="9">
        <f t="shared" si="137"/>
        <v>4.3759</v>
      </c>
      <c r="S374" s="10">
        <v>1.225</v>
      </c>
      <c r="T374" s="21">
        <v>1.085</v>
      </c>
      <c r="U374" s="22">
        <f t="shared" si="138"/>
        <v>145402.228496285</v>
      </c>
      <c r="V374" s="27"/>
      <c r="W374" s="27"/>
      <c r="X374" s="27"/>
      <c r="Y374" s="27"/>
      <c r="Z374" s="27"/>
      <c r="AA374" s="12">
        <f t="shared" si="139"/>
        <v>1498</v>
      </c>
      <c r="AB374" s="12">
        <v>1.728</v>
      </c>
      <c r="AC374" s="13">
        <v>1.35</v>
      </c>
      <c r="AD374" s="14">
        <v>1.24</v>
      </c>
      <c r="AE374" s="15">
        <f t="shared" si="140"/>
        <v>4333.222656</v>
      </c>
      <c r="AF374" s="12">
        <v>1</v>
      </c>
      <c r="AG374" s="12">
        <f t="shared" si="141"/>
        <v>1498</v>
      </c>
      <c r="AH374" s="12">
        <v>0.83</v>
      </c>
      <c r="AI374" s="19">
        <f t="shared" si="142"/>
        <v>4.39946826758147</v>
      </c>
      <c r="AJ374" s="20">
        <v>5936</v>
      </c>
      <c r="AK374" s="12">
        <v>0.99</v>
      </c>
      <c r="AL374" s="12">
        <v>3.41</v>
      </c>
      <c r="AM374" s="9">
        <f t="shared" si="143"/>
        <v>4.3759</v>
      </c>
      <c r="AN374" s="10">
        <v>1.225</v>
      </c>
      <c r="AO374" s="21">
        <v>1.085</v>
      </c>
      <c r="AP374" s="22">
        <f t="shared" si="144"/>
        <v>145402.228496285</v>
      </c>
    </row>
    <row r="375" s="1" customFormat="1" customHeight="1" spans="1:42">
      <c r="F375" s="12">
        <f t="shared" si="133"/>
        <v>1498</v>
      </c>
      <c r="G375" s="12">
        <v>1.728</v>
      </c>
      <c r="H375" s="13">
        <v>1.35</v>
      </c>
      <c r="I375" s="14">
        <v>1.24</v>
      </c>
      <c r="J375" s="15">
        <f t="shared" si="134"/>
        <v>4333.222656</v>
      </c>
      <c r="K375" s="12">
        <v>1</v>
      </c>
      <c r="L375" s="12">
        <f t="shared" si="135"/>
        <v>1498</v>
      </c>
      <c r="M375" s="12">
        <v>0.83</v>
      </c>
      <c r="N375" s="19">
        <f t="shared" si="136"/>
        <v>4.39946826758147</v>
      </c>
      <c r="O375" s="20">
        <v>5936</v>
      </c>
      <c r="P375" s="12">
        <v>0.99</v>
      </c>
      <c r="Q375" s="12">
        <v>3.41</v>
      </c>
      <c r="R375" s="9">
        <f t="shared" si="137"/>
        <v>4.3759</v>
      </c>
      <c r="S375" s="10">
        <v>1.225</v>
      </c>
      <c r="T375" s="21">
        <v>1.085</v>
      </c>
      <c r="U375" s="22">
        <f t="shared" si="138"/>
        <v>145402.228496285</v>
      </c>
      <c r="AA375" s="12">
        <f t="shared" si="139"/>
        <v>1498</v>
      </c>
      <c r="AB375" s="12">
        <v>1.728</v>
      </c>
      <c r="AC375" s="13">
        <v>1.35</v>
      </c>
      <c r="AD375" s="14">
        <v>1.24</v>
      </c>
      <c r="AE375" s="15">
        <f t="shared" si="140"/>
        <v>4333.222656</v>
      </c>
      <c r="AF375" s="12">
        <v>1</v>
      </c>
      <c r="AG375" s="12">
        <f t="shared" si="141"/>
        <v>1498</v>
      </c>
      <c r="AH375" s="12">
        <v>0.83</v>
      </c>
      <c r="AI375" s="19">
        <f t="shared" si="142"/>
        <v>4.39946826758147</v>
      </c>
      <c r="AJ375" s="20">
        <v>5936</v>
      </c>
      <c r="AK375" s="12">
        <v>0.99</v>
      </c>
      <c r="AL375" s="12">
        <v>3.41</v>
      </c>
      <c r="AM375" s="9">
        <f t="shared" si="143"/>
        <v>4.3759</v>
      </c>
      <c r="AN375" s="10">
        <v>1.225</v>
      </c>
      <c r="AO375" s="21">
        <v>1.085</v>
      </c>
      <c r="AP375" s="22">
        <f t="shared" si="144"/>
        <v>145402.228496285</v>
      </c>
    </row>
    <row r="376" s="1" customFormat="1" customHeight="1" spans="1:42">
      <c r="F376" s="12">
        <f t="shared" si="133"/>
        <v>1498</v>
      </c>
      <c r="G376" s="12">
        <v>2.304</v>
      </c>
      <c r="H376" s="13">
        <v>1.35</v>
      </c>
      <c r="I376" s="14">
        <v>1.24</v>
      </c>
      <c r="J376" s="15">
        <f t="shared" si="134"/>
        <v>5777.630208</v>
      </c>
      <c r="K376" s="12">
        <v>1</v>
      </c>
      <c r="L376" s="12">
        <f t="shared" si="135"/>
        <v>1498</v>
      </c>
      <c r="M376" s="12">
        <v>0.83</v>
      </c>
      <c r="N376" s="19">
        <f t="shared" si="136"/>
        <v>4.39946826758147</v>
      </c>
      <c r="O376" s="20">
        <v>5936</v>
      </c>
      <c r="P376" s="12">
        <v>0.99</v>
      </c>
      <c r="Q376" s="12">
        <v>3.41</v>
      </c>
      <c r="R376" s="9">
        <f t="shared" si="137"/>
        <v>4.3759</v>
      </c>
      <c r="S376" s="10">
        <v>1.225</v>
      </c>
      <c r="T376" s="21">
        <v>1.085</v>
      </c>
      <c r="U376" s="22">
        <f t="shared" si="138"/>
        <v>182361.479005913</v>
      </c>
      <c r="AA376" s="12">
        <f t="shared" si="139"/>
        <v>1498</v>
      </c>
      <c r="AB376" s="12">
        <v>2.304</v>
      </c>
      <c r="AC376" s="13">
        <v>1.35</v>
      </c>
      <c r="AD376" s="14">
        <v>1.24</v>
      </c>
      <c r="AE376" s="15">
        <f t="shared" si="140"/>
        <v>5777.630208</v>
      </c>
      <c r="AF376" s="12">
        <v>1</v>
      </c>
      <c r="AG376" s="12">
        <f t="shared" si="141"/>
        <v>1498</v>
      </c>
      <c r="AH376" s="12">
        <v>0.83</v>
      </c>
      <c r="AI376" s="19">
        <f t="shared" si="142"/>
        <v>4.39946826758147</v>
      </c>
      <c r="AJ376" s="20">
        <v>5936</v>
      </c>
      <c r="AK376" s="12">
        <v>0.99</v>
      </c>
      <c r="AL376" s="12">
        <v>3.41</v>
      </c>
      <c r="AM376" s="9">
        <f t="shared" si="143"/>
        <v>4.3759</v>
      </c>
      <c r="AN376" s="10">
        <v>1.225</v>
      </c>
      <c r="AO376" s="21">
        <v>1.085</v>
      </c>
      <c r="AP376" s="22">
        <f t="shared" si="144"/>
        <v>182361.479005913</v>
      </c>
    </row>
    <row r="377" s="1" customFormat="1" customHeight="1" spans="1:42">
      <c r="F377" s="12">
        <f t="shared" si="133"/>
        <v>1498</v>
      </c>
      <c r="G377" s="12">
        <v>1.728</v>
      </c>
      <c r="H377" s="13">
        <v>1.35</v>
      </c>
      <c r="I377" s="14">
        <v>1.24</v>
      </c>
      <c r="J377" s="15">
        <f t="shared" si="134"/>
        <v>4333.222656</v>
      </c>
      <c r="K377" s="12">
        <v>1</v>
      </c>
      <c r="L377" s="12">
        <f t="shared" si="135"/>
        <v>1498</v>
      </c>
      <c r="M377" s="12">
        <v>0.83</v>
      </c>
      <c r="N377" s="19">
        <f t="shared" si="136"/>
        <v>4.39946826758147</v>
      </c>
      <c r="O377" s="20">
        <v>5936</v>
      </c>
      <c r="P377" s="12">
        <v>0.99</v>
      </c>
      <c r="Q377" s="12">
        <v>3.41</v>
      </c>
      <c r="R377" s="9">
        <f t="shared" si="137"/>
        <v>4.3759</v>
      </c>
      <c r="S377" s="10">
        <v>1.225</v>
      </c>
      <c r="T377" s="21">
        <v>1.085</v>
      </c>
      <c r="U377" s="22">
        <f t="shared" si="138"/>
        <v>145402.228496285</v>
      </c>
      <c r="AA377" s="12">
        <f t="shared" si="139"/>
        <v>1498</v>
      </c>
      <c r="AB377" s="12">
        <v>1.728</v>
      </c>
      <c r="AC377" s="13">
        <v>1.35</v>
      </c>
      <c r="AD377" s="14">
        <v>1.24</v>
      </c>
      <c r="AE377" s="15">
        <f t="shared" si="140"/>
        <v>4333.222656</v>
      </c>
      <c r="AF377" s="12">
        <v>1</v>
      </c>
      <c r="AG377" s="12">
        <f t="shared" si="141"/>
        <v>1498</v>
      </c>
      <c r="AH377" s="12">
        <v>0.83</v>
      </c>
      <c r="AI377" s="19">
        <f t="shared" si="142"/>
        <v>4.39946826758147</v>
      </c>
      <c r="AJ377" s="20">
        <v>5936</v>
      </c>
      <c r="AK377" s="12">
        <v>0.99</v>
      </c>
      <c r="AL377" s="12">
        <v>3.41</v>
      </c>
      <c r="AM377" s="9">
        <f t="shared" si="143"/>
        <v>4.3759</v>
      </c>
      <c r="AN377" s="10">
        <v>1.225</v>
      </c>
      <c r="AO377" s="21">
        <v>1.085</v>
      </c>
      <c r="AP377" s="22">
        <f t="shared" si="144"/>
        <v>145402.228496285</v>
      </c>
    </row>
    <row r="378" s="1" customFormat="1" customHeight="1" spans="1:42">
      <c r="F378" s="12">
        <f t="shared" si="133"/>
        <v>1498</v>
      </c>
      <c r="G378" s="12">
        <v>1.728</v>
      </c>
      <c r="H378" s="13">
        <v>1.35</v>
      </c>
      <c r="I378" s="14">
        <v>1.24</v>
      </c>
      <c r="J378" s="15">
        <f t="shared" si="134"/>
        <v>4333.222656</v>
      </c>
      <c r="K378" s="12">
        <v>1</v>
      </c>
      <c r="L378" s="12">
        <f t="shared" si="135"/>
        <v>1498</v>
      </c>
      <c r="M378" s="12">
        <v>0.83</v>
      </c>
      <c r="N378" s="19">
        <f t="shared" si="136"/>
        <v>4.39946826758147</v>
      </c>
      <c r="O378" s="20">
        <v>5936</v>
      </c>
      <c r="P378" s="12">
        <v>0.99</v>
      </c>
      <c r="Q378" s="12">
        <v>3.41</v>
      </c>
      <c r="R378" s="9">
        <f t="shared" si="137"/>
        <v>4.3759</v>
      </c>
      <c r="S378" s="10">
        <v>1.225</v>
      </c>
      <c r="T378" s="21">
        <v>1.085</v>
      </c>
      <c r="U378" s="22">
        <f t="shared" si="138"/>
        <v>145402.228496285</v>
      </c>
      <c r="AA378" s="12">
        <f t="shared" si="139"/>
        <v>1498</v>
      </c>
      <c r="AB378" s="12">
        <v>1.728</v>
      </c>
      <c r="AC378" s="13">
        <v>1.35</v>
      </c>
      <c r="AD378" s="14">
        <v>1.24</v>
      </c>
      <c r="AE378" s="15">
        <f t="shared" si="140"/>
        <v>4333.222656</v>
      </c>
      <c r="AF378" s="12">
        <v>1</v>
      </c>
      <c r="AG378" s="12">
        <f t="shared" si="141"/>
        <v>1498</v>
      </c>
      <c r="AH378" s="12">
        <v>0.83</v>
      </c>
      <c r="AI378" s="19">
        <f t="shared" si="142"/>
        <v>4.39946826758147</v>
      </c>
      <c r="AJ378" s="20">
        <v>5936</v>
      </c>
      <c r="AK378" s="12">
        <v>0.99</v>
      </c>
      <c r="AL378" s="12">
        <v>3.41</v>
      </c>
      <c r="AM378" s="9">
        <f t="shared" si="143"/>
        <v>4.3759</v>
      </c>
      <c r="AN378" s="10">
        <v>1.225</v>
      </c>
      <c r="AO378" s="21">
        <v>1.085</v>
      </c>
      <c r="AP378" s="22">
        <f t="shared" si="144"/>
        <v>145402.228496285</v>
      </c>
    </row>
    <row r="379" s="1" customFormat="1" customHeight="1" spans="1:42">
      <c r="F379" s="12">
        <f t="shared" si="133"/>
        <v>1498</v>
      </c>
      <c r="G379" s="12">
        <v>2.304</v>
      </c>
      <c r="H379" s="13">
        <v>1.35</v>
      </c>
      <c r="I379" s="14">
        <v>1.24</v>
      </c>
      <c r="J379" s="15">
        <f t="shared" si="134"/>
        <v>5777.630208</v>
      </c>
      <c r="K379" s="12">
        <v>1</v>
      </c>
      <c r="L379" s="12">
        <f t="shared" si="135"/>
        <v>1498</v>
      </c>
      <c r="M379" s="12">
        <v>0.83</v>
      </c>
      <c r="N379" s="19">
        <f t="shared" si="136"/>
        <v>4.39946826758147</v>
      </c>
      <c r="O379" s="20">
        <v>5936</v>
      </c>
      <c r="P379" s="12">
        <v>0.99</v>
      </c>
      <c r="Q379" s="12">
        <v>3.41</v>
      </c>
      <c r="R379" s="9">
        <f t="shared" si="137"/>
        <v>4.3759</v>
      </c>
      <c r="S379" s="10">
        <v>1.225</v>
      </c>
      <c r="T379" s="21">
        <v>1.085</v>
      </c>
      <c r="U379" s="22">
        <f t="shared" si="138"/>
        <v>182361.479005913</v>
      </c>
      <c r="AA379" s="12">
        <f t="shared" si="139"/>
        <v>1498</v>
      </c>
      <c r="AB379" s="12">
        <v>2.304</v>
      </c>
      <c r="AC379" s="13">
        <v>1.35</v>
      </c>
      <c r="AD379" s="14">
        <v>1.24</v>
      </c>
      <c r="AE379" s="15">
        <f t="shared" si="140"/>
        <v>5777.630208</v>
      </c>
      <c r="AF379" s="12">
        <v>1</v>
      </c>
      <c r="AG379" s="12">
        <f t="shared" si="141"/>
        <v>1498</v>
      </c>
      <c r="AH379" s="12">
        <v>0.83</v>
      </c>
      <c r="AI379" s="19">
        <f t="shared" si="142"/>
        <v>4.39946826758147</v>
      </c>
      <c r="AJ379" s="20">
        <v>5936</v>
      </c>
      <c r="AK379" s="12">
        <v>0.99</v>
      </c>
      <c r="AL379" s="12">
        <v>3.41</v>
      </c>
      <c r="AM379" s="9">
        <f t="shared" si="143"/>
        <v>4.3759</v>
      </c>
      <c r="AN379" s="10">
        <v>1.225</v>
      </c>
      <c r="AO379" s="21">
        <v>1.085</v>
      </c>
      <c r="AP379" s="22">
        <f t="shared" si="144"/>
        <v>182361.479005913</v>
      </c>
    </row>
    <row r="380" s="1" customFormat="1" customHeight="1" spans="1:42">
      <c r="F380" s="12">
        <f t="shared" si="133"/>
        <v>1498</v>
      </c>
      <c r="G380" s="12">
        <v>1.728</v>
      </c>
      <c r="H380" s="13">
        <v>1.35</v>
      </c>
      <c r="I380" s="14">
        <v>1.24</v>
      </c>
      <c r="J380" s="15">
        <f t="shared" si="134"/>
        <v>4333.222656</v>
      </c>
      <c r="K380" s="12">
        <v>1</v>
      </c>
      <c r="L380" s="12">
        <f t="shared" si="135"/>
        <v>1498</v>
      </c>
      <c r="M380" s="12">
        <v>0.83</v>
      </c>
      <c r="N380" s="19">
        <f t="shared" si="136"/>
        <v>4.39946826758147</v>
      </c>
      <c r="O380" s="20">
        <v>5936</v>
      </c>
      <c r="P380" s="12">
        <v>0.99</v>
      </c>
      <c r="Q380" s="12">
        <v>3.41</v>
      </c>
      <c r="R380" s="9">
        <f t="shared" si="137"/>
        <v>4.3759</v>
      </c>
      <c r="S380" s="10">
        <v>1.225</v>
      </c>
      <c r="T380" s="21">
        <v>1.085</v>
      </c>
      <c r="U380" s="22">
        <f t="shared" si="138"/>
        <v>145402.228496285</v>
      </c>
      <c r="AA380" s="12">
        <f t="shared" si="139"/>
        <v>1498</v>
      </c>
      <c r="AB380" s="12">
        <v>1.728</v>
      </c>
      <c r="AC380" s="13">
        <v>1.35</v>
      </c>
      <c r="AD380" s="14">
        <v>1.24</v>
      </c>
      <c r="AE380" s="15">
        <f t="shared" si="140"/>
        <v>4333.222656</v>
      </c>
      <c r="AF380" s="12">
        <v>1</v>
      </c>
      <c r="AG380" s="12">
        <f t="shared" si="141"/>
        <v>1498</v>
      </c>
      <c r="AH380" s="12">
        <v>0.83</v>
      </c>
      <c r="AI380" s="19">
        <f t="shared" si="142"/>
        <v>4.39946826758147</v>
      </c>
      <c r="AJ380" s="20">
        <v>5936</v>
      </c>
      <c r="AK380" s="12">
        <v>0.99</v>
      </c>
      <c r="AL380" s="12">
        <v>3.41</v>
      </c>
      <c r="AM380" s="9">
        <f t="shared" si="143"/>
        <v>4.3759</v>
      </c>
      <c r="AN380" s="10">
        <v>1.225</v>
      </c>
      <c r="AO380" s="21">
        <v>1.085</v>
      </c>
      <c r="AP380" s="22">
        <f t="shared" si="144"/>
        <v>145402.228496285</v>
      </c>
    </row>
    <row r="381" s="1" customFormat="1" customHeight="1" spans="1:42">
      <c r="F381" s="12">
        <f t="shared" si="133"/>
        <v>1498</v>
      </c>
      <c r="G381" s="12">
        <v>1.728</v>
      </c>
      <c r="H381" s="13">
        <v>1.35</v>
      </c>
      <c r="I381" s="14">
        <v>1.24</v>
      </c>
      <c r="J381" s="15">
        <f t="shared" si="134"/>
        <v>4333.222656</v>
      </c>
      <c r="K381" s="12">
        <v>1</v>
      </c>
      <c r="L381" s="12">
        <f t="shared" si="135"/>
        <v>1498</v>
      </c>
      <c r="M381" s="12">
        <v>0.83</v>
      </c>
      <c r="N381" s="19">
        <f t="shared" si="136"/>
        <v>4.39946826758147</v>
      </c>
      <c r="O381" s="20">
        <v>5936</v>
      </c>
      <c r="P381" s="12">
        <v>0.99</v>
      </c>
      <c r="Q381" s="12">
        <v>3.41</v>
      </c>
      <c r="R381" s="9">
        <f t="shared" si="137"/>
        <v>4.3759</v>
      </c>
      <c r="S381" s="10">
        <v>1.225</v>
      </c>
      <c r="T381" s="21">
        <v>1.085</v>
      </c>
      <c r="U381" s="22">
        <f t="shared" si="138"/>
        <v>145402.228496285</v>
      </c>
      <c r="AA381" s="12">
        <f t="shared" si="139"/>
        <v>1498</v>
      </c>
      <c r="AB381" s="12">
        <v>1.728</v>
      </c>
      <c r="AC381" s="13">
        <v>1.35</v>
      </c>
      <c r="AD381" s="14">
        <v>1.24</v>
      </c>
      <c r="AE381" s="15">
        <f t="shared" si="140"/>
        <v>4333.222656</v>
      </c>
      <c r="AF381" s="12">
        <v>1</v>
      </c>
      <c r="AG381" s="12">
        <f t="shared" si="141"/>
        <v>1498</v>
      </c>
      <c r="AH381" s="12">
        <v>0.83</v>
      </c>
      <c r="AI381" s="19">
        <f t="shared" si="142"/>
        <v>4.39946826758147</v>
      </c>
      <c r="AJ381" s="20">
        <v>5936</v>
      </c>
      <c r="AK381" s="12">
        <v>0.99</v>
      </c>
      <c r="AL381" s="12">
        <v>3.41</v>
      </c>
      <c r="AM381" s="9">
        <f t="shared" si="143"/>
        <v>4.3759</v>
      </c>
      <c r="AN381" s="10">
        <v>1.225</v>
      </c>
      <c r="AO381" s="21">
        <v>1.085</v>
      </c>
      <c r="AP381" s="22">
        <f t="shared" si="144"/>
        <v>145402.228496285</v>
      </c>
    </row>
    <row r="382" s="1" customFormat="1" customHeight="1" spans="1:42">
      <c r="F382" s="12">
        <f t="shared" si="133"/>
        <v>1498</v>
      </c>
      <c r="G382" s="12">
        <v>2.304</v>
      </c>
      <c r="H382" s="13">
        <v>1.35</v>
      </c>
      <c r="I382" s="14">
        <v>1.24</v>
      </c>
      <c r="J382" s="15">
        <f t="shared" si="134"/>
        <v>5777.630208</v>
      </c>
      <c r="K382" s="12">
        <v>1</v>
      </c>
      <c r="L382" s="12">
        <f t="shared" si="135"/>
        <v>1498</v>
      </c>
      <c r="M382" s="12">
        <v>0.83</v>
      </c>
      <c r="N382" s="19">
        <f t="shared" si="136"/>
        <v>4.39946826758147</v>
      </c>
      <c r="O382" s="20">
        <v>5936</v>
      </c>
      <c r="P382" s="12">
        <v>0.99</v>
      </c>
      <c r="Q382" s="12">
        <v>3.41</v>
      </c>
      <c r="R382" s="9">
        <f t="shared" si="137"/>
        <v>4.3759</v>
      </c>
      <c r="S382" s="10">
        <v>1.225</v>
      </c>
      <c r="T382" s="21">
        <v>1.085</v>
      </c>
      <c r="U382" s="22">
        <f t="shared" si="138"/>
        <v>182361.479005913</v>
      </c>
      <c r="AA382" s="12">
        <f t="shared" si="139"/>
        <v>1498</v>
      </c>
      <c r="AB382" s="12">
        <v>2.304</v>
      </c>
      <c r="AC382" s="13">
        <v>1.35</v>
      </c>
      <c r="AD382" s="14">
        <v>1.24</v>
      </c>
      <c r="AE382" s="15">
        <f t="shared" si="140"/>
        <v>5777.630208</v>
      </c>
      <c r="AF382" s="12">
        <v>1</v>
      </c>
      <c r="AG382" s="12">
        <f t="shared" si="141"/>
        <v>1498</v>
      </c>
      <c r="AH382" s="12">
        <v>0.83</v>
      </c>
      <c r="AI382" s="19">
        <f t="shared" si="142"/>
        <v>4.39946826758147</v>
      </c>
      <c r="AJ382" s="20">
        <v>5936</v>
      </c>
      <c r="AK382" s="12">
        <v>0.99</v>
      </c>
      <c r="AL382" s="12">
        <v>3.41</v>
      </c>
      <c r="AM382" s="9">
        <f t="shared" si="143"/>
        <v>4.3759</v>
      </c>
      <c r="AN382" s="10">
        <v>1.225</v>
      </c>
      <c r="AO382" s="21">
        <v>1.085</v>
      </c>
      <c r="AP382" s="22">
        <f t="shared" si="144"/>
        <v>182361.479005913</v>
      </c>
    </row>
    <row r="383" s="1" customFormat="1" customHeight="1" spans="1:42">
      <c r="F383" s="12">
        <f t="shared" si="133"/>
        <v>1498</v>
      </c>
      <c r="G383" s="12">
        <v>1.728</v>
      </c>
      <c r="H383" s="13">
        <v>1.35</v>
      </c>
      <c r="I383" s="14">
        <v>1.24</v>
      </c>
      <c r="J383" s="15">
        <f t="shared" si="134"/>
        <v>4333.222656</v>
      </c>
      <c r="K383" s="12">
        <v>1</v>
      </c>
      <c r="L383" s="12">
        <f t="shared" si="135"/>
        <v>1498</v>
      </c>
      <c r="M383" s="12">
        <v>0.83</v>
      </c>
      <c r="N383" s="19">
        <f t="shared" si="136"/>
        <v>4.39946826758147</v>
      </c>
      <c r="O383" s="20">
        <v>5936</v>
      </c>
      <c r="P383" s="12">
        <v>0.99</v>
      </c>
      <c r="Q383" s="12">
        <v>3.41</v>
      </c>
      <c r="R383" s="9">
        <f t="shared" si="137"/>
        <v>4.3759</v>
      </c>
      <c r="S383" s="10">
        <v>1.225</v>
      </c>
      <c r="T383" s="21">
        <v>1.085</v>
      </c>
      <c r="U383" s="22">
        <f t="shared" si="138"/>
        <v>145402.228496285</v>
      </c>
      <c r="AA383" s="12">
        <f t="shared" si="139"/>
        <v>1498</v>
      </c>
      <c r="AB383" s="12">
        <v>1.728</v>
      </c>
      <c r="AC383" s="13">
        <v>1.35</v>
      </c>
      <c r="AD383" s="14">
        <v>1.24</v>
      </c>
      <c r="AE383" s="15">
        <f t="shared" si="140"/>
        <v>4333.222656</v>
      </c>
      <c r="AF383" s="12">
        <v>1</v>
      </c>
      <c r="AG383" s="12">
        <f t="shared" si="141"/>
        <v>1498</v>
      </c>
      <c r="AH383" s="12">
        <v>0.83</v>
      </c>
      <c r="AI383" s="19">
        <f t="shared" si="142"/>
        <v>4.39946826758147</v>
      </c>
      <c r="AJ383" s="20">
        <v>5936</v>
      </c>
      <c r="AK383" s="12">
        <v>0.99</v>
      </c>
      <c r="AL383" s="12">
        <v>3.41</v>
      </c>
      <c r="AM383" s="9">
        <f t="shared" si="143"/>
        <v>4.3759</v>
      </c>
      <c r="AN383" s="10">
        <v>1.225</v>
      </c>
      <c r="AO383" s="21">
        <v>1.085</v>
      </c>
      <c r="AP383" s="22">
        <f t="shared" si="144"/>
        <v>145402.228496285</v>
      </c>
    </row>
    <row r="384" s="1" customFormat="1" customHeight="1" spans="1:42">
      <c r="F384" s="12">
        <f t="shared" si="133"/>
        <v>1498</v>
      </c>
      <c r="G384" s="12">
        <v>1.728</v>
      </c>
      <c r="H384" s="13">
        <v>1.35</v>
      </c>
      <c r="I384" s="14">
        <v>1.24</v>
      </c>
      <c r="J384" s="15">
        <f t="shared" si="134"/>
        <v>4333.222656</v>
      </c>
      <c r="K384" s="12">
        <v>1</v>
      </c>
      <c r="L384" s="12">
        <f t="shared" si="135"/>
        <v>1498</v>
      </c>
      <c r="M384" s="12">
        <v>0.83</v>
      </c>
      <c r="N384" s="19">
        <f t="shared" si="136"/>
        <v>4.39946826758147</v>
      </c>
      <c r="O384" s="20">
        <v>5936</v>
      </c>
      <c r="P384" s="12">
        <v>0.99</v>
      </c>
      <c r="Q384" s="12">
        <v>3.41</v>
      </c>
      <c r="R384" s="9">
        <f t="shared" si="137"/>
        <v>4.3759</v>
      </c>
      <c r="S384" s="10">
        <v>1.225</v>
      </c>
      <c r="T384" s="21">
        <v>1.085</v>
      </c>
      <c r="U384" s="22">
        <f t="shared" si="138"/>
        <v>145402.228496285</v>
      </c>
      <c r="AA384" s="12">
        <f t="shared" si="139"/>
        <v>1498</v>
      </c>
      <c r="AB384" s="12">
        <v>1.728</v>
      </c>
      <c r="AC384" s="13">
        <v>1.35</v>
      </c>
      <c r="AD384" s="14">
        <v>1.24</v>
      </c>
      <c r="AE384" s="15">
        <f t="shared" si="140"/>
        <v>4333.222656</v>
      </c>
      <c r="AF384" s="12">
        <v>1</v>
      </c>
      <c r="AG384" s="12">
        <f t="shared" si="141"/>
        <v>1498</v>
      </c>
      <c r="AH384" s="12">
        <v>0.83</v>
      </c>
      <c r="AI384" s="19">
        <f t="shared" si="142"/>
        <v>4.39946826758147</v>
      </c>
      <c r="AJ384" s="20">
        <v>5936</v>
      </c>
      <c r="AK384" s="12">
        <v>0.99</v>
      </c>
      <c r="AL384" s="12">
        <v>3.41</v>
      </c>
      <c r="AM384" s="9">
        <f t="shared" si="143"/>
        <v>4.3759</v>
      </c>
      <c r="AN384" s="10">
        <v>1.225</v>
      </c>
      <c r="AO384" s="21">
        <v>1.085</v>
      </c>
      <c r="AP384" s="22">
        <f t="shared" si="144"/>
        <v>145402.228496285</v>
      </c>
    </row>
    <row r="385" s="1" customFormat="1" customHeight="1" spans="6:42">
      <c r="F385" s="12">
        <f t="shared" si="133"/>
        <v>1498</v>
      </c>
      <c r="G385" s="12">
        <v>2.304</v>
      </c>
      <c r="H385" s="13">
        <v>1.35</v>
      </c>
      <c r="I385" s="14">
        <v>1.24</v>
      </c>
      <c r="J385" s="15">
        <f t="shared" si="134"/>
        <v>5777.630208</v>
      </c>
      <c r="K385" s="12">
        <v>1</v>
      </c>
      <c r="L385" s="12">
        <f t="shared" si="135"/>
        <v>1498</v>
      </c>
      <c r="M385" s="12">
        <v>0.83</v>
      </c>
      <c r="N385" s="19">
        <f t="shared" si="136"/>
        <v>4.39946826758147</v>
      </c>
      <c r="O385" s="20">
        <v>5936</v>
      </c>
      <c r="P385" s="12">
        <v>0.99</v>
      </c>
      <c r="Q385" s="12">
        <v>3.41</v>
      </c>
      <c r="R385" s="9">
        <f t="shared" si="137"/>
        <v>4.3759</v>
      </c>
      <c r="S385" s="10">
        <v>1.225</v>
      </c>
      <c r="T385" s="21">
        <v>1.085</v>
      </c>
      <c r="U385" s="22">
        <f t="shared" si="138"/>
        <v>182361.479005913</v>
      </c>
      <c r="AA385" s="12">
        <f t="shared" si="139"/>
        <v>1498</v>
      </c>
      <c r="AB385" s="12">
        <v>2.304</v>
      </c>
      <c r="AC385" s="13">
        <v>1.35</v>
      </c>
      <c r="AD385" s="14">
        <v>1.24</v>
      </c>
      <c r="AE385" s="15">
        <f t="shared" si="140"/>
        <v>5777.630208</v>
      </c>
      <c r="AF385" s="12">
        <v>1</v>
      </c>
      <c r="AG385" s="12">
        <f t="shared" si="141"/>
        <v>1498</v>
      </c>
      <c r="AH385" s="12">
        <v>0.83</v>
      </c>
      <c r="AI385" s="19">
        <f t="shared" si="142"/>
        <v>4.39946826758147</v>
      </c>
      <c r="AJ385" s="20">
        <v>5936</v>
      </c>
      <c r="AK385" s="12">
        <v>0.99</v>
      </c>
      <c r="AL385" s="12">
        <v>3.41</v>
      </c>
      <c r="AM385" s="9">
        <f t="shared" si="143"/>
        <v>4.3759</v>
      </c>
      <c r="AN385" s="10">
        <v>1.225</v>
      </c>
      <c r="AO385" s="21">
        <v>1.085</v>
      </c>
      <c r="AP385" s="22">
        <f t="shared" si="144"/>
        <v>182361.479005913</v>
      </c>
    </row>
    <row r="386" s="1" customFormat="1" customHeight="1" spans="6:42">
      <c r="F386" s="28" t="s">
        <v>1</v>
      </c>
      <c r="G386" s="29"/>
      <c r="H386" s="29"/>
      <c r="I386" s="29"/>
      <c r="J386" s="29"/>
      <c r="K386" s="29"/>
      <c r="L386" s="29"/>
      <c r="M386" s="29"/>
      <c r="N386" s="30">
        <f>SUM(U368:U385)</f>
        <v>2838995.6159909</v>
      </c>
      <c r="O386" s="30"/>
      <c r="P386" s="30"/>
      <c r="Q386" s="30"/>
      <c r="R386" s="30"/>
      <c r="S386" s="30"/>
      <c r="T386" s="30"/>
      <c r="U386" s="30"/>
      <c r="AA386" s="28" t="s">
        <v>1</v>
      </c>
      <c r="AB386" s="29"/>
      <c r="AC386" s="29"/>
      <c r="AD386" s="29"/>
      <c r="AE386" s="29"/>
      <c r="AF386" s="29"/>
      <c r="AG386" s="29"/>
      <c r="AH386" s="29"/>
      <c r="AI386" s="30">
        <f>SUM(AP368:AP385)</f>
        <v>2838995.6159909</v>
      </c>
      <c r="AJ386" s="30"/>
      <c r="AK386" s="30"/>
      <c r="AL386" s="30"/>
      <c r="AM386" s="30"/>
      <c r="AN386" s="30"/>
      <c r="AO386" s="30"/>
      <c r="AP386" s="30"/>
    </row>
    <row r="387" s="1" customFormat="1" customHeight="1" spans="6:42">
      <c r="F387" s="29"/>
      <c r="G387" s="29"/>
      <c r="H387" s="29"/>
      <c r="I387" s="29"/>
      <c r="J387" s="29"/>
      <c r="K387" s="29"/>
      <c r="L387" s="29"/>
      <c r="M387" s="29"/>
      <c r="N387" s="30"/>
      <c r="O387" s="30"/>
      <c r="P387" s="30"/>
      <c r="Q387" s="30"/>
      <c r="R387" s="30"/>
      <c r="S387" s="30"/>
      <c r="T387" s="30"/>
      <c r="U387" s="30"/>
      <c r="AA387" s="29"/>
      <c r="AB387" s="29"/>
      <c r="AC387" s="29"/>
      <c r="AD387" s="29"/>
      <c r="AE387" s="29"/>
      <c r="AF387" s="29"/>
      <c r="AG387" s="29"/>
      <c r="AH387" s="29"/>
      <c r="AI387" s="30"/>
      <c r="AJ387" s="30"/>
      <c r="AK387" s="30"/>
      <c r="AL387" s="30"/>
      <c r="AM387" s="30"/>
      <c r="AN387" s="30"/>
      <c r="AO387" s="30"/>
      <c r="AP387" s="30"/>
    </row>
    <row r="388" s="1" customFormat="1" customHeight="1" spans="6:42">
      <c r="F388" s="3" t="s">
        <v>28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AA388" s="3" t="s">
        <v>28</v>
      </c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</row>
    <row r="389" s="1" customFormat="1" customHeight="1" spans="6:42">
      <c r="F389" s="4" t="s">
        <v>3</v>
      </c>
      <c r="G389" s="5"/>
      <c r="H389" s="5"/>
      <c r="I389" s="5"/>
      <c r="J389" s="6"/>
      <c r="K389" s="7" t="s">
        <v>4</v>
      </c>
      <c r="L389" s="7"/>
      <c r="M389" s="7"/>
      <c r="N389" s="7"/>
      <c r="O389" s="8" t="s">
        <v>5</v>
      </c>
      <c r="P389" s="9" t="s">
        <v>6</v>
      </c>
      <c r="Q389" s="9"/>
      <c r="R389" s="9"/>
      <c r="S389" s="10" t="s">
        <v>7</v>
      </c>
      <c r="T389" s="8" t="s">
        <v>8</v>
      </c>
      <c r="U389" s="11" t="s">
        <v>9</v>
      </c>
      <c r="AA389" s="4" t="s">
        <v>3</v>
      </c>
      <c r="AB389" s="5"/>
      <c r="AC389" s="5"/>
      <c r="AD389" s="5"/>
      <c r="AE389" s="6"/>
      <c r="AF389" s="7" t="s">
        <v>4</v>
      </c>
      <c r="AG389" s="7"/>
      <c r="AH389" s="7"/>
      <c r="AI389" s="7"/>
      <c r="AJ389" s="8" t="s">
        <v>5</v>
      </c>
      <c r="AK389" s="9" t="s">
        <v>6</v>
      </c>
      <c r="AL389" s="9"/>
      <c r="AM389" s="9"/>
      <c r="AN389" s="10" t="s">
        <v>7</v>
      </c>
      <c r="AO389" s="8" t="s">
        <v>8</v>
      </c>
      <c r="AP389" s="11" t="s">
        <v>9</v>
      </c>
    </row>
    <row r="390" s="1" customFormat="1" customHeight="1" spans="6:42">
      <c r="F390" s="12" t="s">
        <v>29</v>
      </c>
      <c r="G390" s="12" t="s">
        <v>16</v>
      </c>
      <c r="H390" s="13" t="s">
        <v>17</v>
      </c>
      <c r="I390" s="14" t="s">
        <v>18</v>
      </c>
      <c r="J390" s="15" t="s">
        <v>3</v>
      </c>
      <c r="K390" s="12" t="s">
        <v>19</v>
      </c>
      <c r="L390" s="12" t="s">
        <v>15</v>
      </c>
      <c r="M390" s="12" t="s">
        <v>20</v>
      </c>
      <c r="N390" s="7" t="s">
        <v>21</v>
      </c>
      <c r="O390" s="16"/>
      <c r="P390" s="12" t="s">
        <v>22</v>
      </c>
      <c r="Q390" s="12" t="s">
        <v>23</v>
      </c>
      <c r="R390" s="9" t="s">
        <v>24</v>
      </c>
      <c r="S390" s="10" t="s">
        <v>25</v>
      </c>
      <c r="T390" s="16"/>
      <c r="U390" s="17"/>
      <c r="AA390" s="12" t="s">
        <v>29</v>
      </c>
      <c r="AB390" s="12" t="s">
        <v>16</v>
      </c>
      <c r="AC390" s="13" t="s">
        <v>17</v>
      </c>
      <c r="AD390" s="14" t="s">
        <v>18</v>
      </c>
      <c r="AE390" s="15" t="s">
        <v>3</v>
      </c>
      <c r="AF390" s="12" t="s">
        <v>19</v>
      </c>
      <c r="AG390" s="12" t="s">
        <v>15</v>
      </c>
      <c r="AH390" s="12" t="s">
        <v>20</v>
      </c>
      <c r="AI390" s="7" t="s">
        <v>21</v>
      </c>
      <c r="AJ390" s="16"/>
      <c r="AK390" s="12" t="s">
        <v>22</v>
      </c>
      <c r="AL390" s="12" t="s">
        <v>23</v>
      </c>
      <c r="AM390" s="9" t="s">
        <v>24</v>
      </c>
      <c r="AN390" s="10" t="s">
        <v>25</v>
      </c>
      <c r="AO390" s="16"/>
      <c r="AP390" s="17"/>
    </row>
    <row r="391" s="1" customFormat="1" customHeight="1" spans="6:42">
      <c r="F391" s="12">
        <f t="shared" ref="F391:F415" si="145">35140+5878</f>
        <v>41018</v>
      </c>
      <c r="G391" s="12">
        <v>0.0253</v>
      </c>
      <c r="H391" s="13">
        <v>1.35</v>
      </c>
      <c r="I391" s="14">
        <v>1</v>
      </c>
      <c r="J391" s="15">
        <f t="shared" ref="J391:J415" si="146">F391*G391*H391*I391</f>
        <v>1400.96979</v>
      </c>
      <c r="K391" s="12">
        <v>1</v>
      </c>
      <c r="L391" s="12">
        <v>360</v>
      </c>
      <c r="M391" s="12">
        <v>1.43</v>
      </c>
      <c r="N391" s="19">
        <f t="shared" ref="N391:N415" si="147">1+6*L391/(L391+2000)+M391</f>
        <v>3.34525423728814</v>
      </c>
      <c r="O391" s="20">
        <v>5936</v>
      </c>
      <c r="P391" s="12">
        <v>0.98</v>
      </c>
      <c r="Q391" s="12">
        <v>1.91</v>
      </c>
      <c r="R391" s="9">
        <f t="shared" ref="R391:R415" si="148">1+P391*Q391</f>
        <v>2.8718</v>
      </c>
      <c r="S391" s="10">
        <v>1.225</v>
      </c>
      <c r="T391" s="21">
        <v>1.085</v>
      </c>
      <c r="U391" s="22">
        <f t="shared" ref="U391:U415" si="149">((J391*K391*N391)+O391)*R391*S391*T391</f>
        <v>40546.2647116785</v>
      </c>
      <c r="AA391" s="12">
        <f t="shared" ref="AA391:AA415" si="150">35140+5878</f>
        <v>41018</v>
      </c>
      <c r="AB391" s="12">
        <v>0.0253</v>
      </c>
      <c r="AC391" s="13">
        <v>1.35</v>
      </c>
      <c r="AD391" s="14">
        <v>1</v>
      </c>
      <c r="AE391" s="15">
        <f t="shared" ref="AE391:AE415" si="151">AA391*AB391*AC391*AD391</f>
        <v>1400.96979</v>
      </c>
      <c r="AF391" s="12">
        <v>1</v>
      </c>
      <c r="AG391" s="12">
        <v>440</v>
      </c>
      <c r="AH391" s="12">
        <v>1.43</v>
      </c>
      <c r="AI391" s="19">
        <f t="shared" ref="AI391:AI415" si="152">1+6*AG391/(AG391+2000)+AH391</f>
        <v>3.51196721311475</v>
      </c>
      <c r="AJ391" s="20">
        <v>5936</v>
      </c>
      <c r="AK391" s="12">
        <v>1</v>
      </c>
      <c r="AL391" s="12">
        <v>1.91</v>
      </c>
      <c r="AM391" s="9">
        <f t="shared" ref="AM391:AM415" si="153">1+AK391*AL391</f>
        <v>2.91</v>
      </c>
      <c r="AN391" s="10">
        <v>1.225</v>
      </c>
      <c r="AO391" s="21">
        <v>1.085</v>
      </c>
      <c r="AP391" s="22">
        <f t="shared" ref="AP391:AP415" si="154">((AE391*AF391*AI391)+AJ391)*AM391*AN391*AO391</f>
        <v>41988.9534308708</v>
      </c>
    </row>
    <row r="392" s="1" customFormat="1" customHeight="1" spans="6:42">
      <c r="F392" s="12">
        <f t="shared" si="145"/>
        <v>41018</v>
      </c>
      <c r="G392" s="12">
        <v>0.0253</v>
      </c>
      <c r="H392" s="13">
        <v>1.35</v>
      </c>
      <c r="I392" s="14">
        <v>1</v>
      </c>
      <c r="J392" s="15">
        <f t="shared" si="146"/>
        <v>1400.96979</v>
      </c>
      <c r="K392" s="12">
        <v>1</v>
      </c>
      <c r="L392" s="12">
        <v>360</v>
      </c>
      <c r="M392" s="12">
        <v>1.43</v>
      </c>
      <c r="N392" s="19">
        <f t="shared" si="147"/>
        <v>3.34525423728814</v>
      </c>
      <c r="O392" s="20">
        <v>5936</v>
      </c>
      <c r="P392" s="12">
        <v>0.98</v>
      </c>
      <c r="Q392" s="12">
        <v>1.91</v>
      </c>
      <c r="R392" s="9">
        <f t="shared" si="148"/>
        <v>2.8718</v>
      </c>
      <c r="S392" s="10">
        <v>1.225</v>
      </c>
      <c r="T392" s="21">
        <v>1.085</v>
      </c>
      <c r="U392" s="22">
        <f t="shared" si="149"/>
        <v>40546.2647116785</v>
      </c>
      <c r="AA392" s="12">
        <f t="shared" si="150"/>
        <v>41018</v>
      </c>
      <c r="AB392" s="12">
        <v>0.0253</v>
      </c>
      <c r="AC392" s="13">
        <v>1.35</v>
      </c>
      <c r="AD392" s="14">
        <v>1</v>
      </c>
      <c r="AE392" s="15">
        <f t="shared" si="151"/>
        <v>1400.96979</v>
      </c>
      <c r="AF392" s="12">
        <v>1</v>
      </c>
      <c r="AG392" s="12">
        <v>440</v>
      </c>
      <c r="AH392" s="12">
        <v>1.43</v>
      </c>
      <c r="AI392" s="19">
        <f t="shared" si="152"/>
        <v>3.51196721311475</v>
      </c>
      <c r="AJ392" s="20">
        <v>5936</v>
      </c>
      <c r="AK392" s="12">
        <v>1</v>
      </c>
      <c r="AL392" s="12">
        <v>1.91</v>
      </c>
      <c r="AM392" s="9">
        <f t="shared" si="153"/>
        <v>2.91</v>
      </c>
      <c r="AN392" s="10">
        <v>1.225</v>
      </c>
      <c r="AO392" s="21">
        <v>1.085</v>
      </c>
      <c r="AP392" s="22">
        <f t="shared" si="154"/>
        <v>41988.9534308708</v>
      </c>
    </row>
    <row r="393" s="1" customFormat="1" customHeight="1" spans="6:42">
      <c r="F393" s="12">
        <f t="shared" si="145"/>
        <v>41018</v>
      </c>
      <c r="G393" s="12">
        <v>0.0253</v>
      </c>
      <c r="H393" s="13">
        <v>1.35</v>
      </c>
      <c r="I393" s="14">
        <v>1</v>
      </c>
      <c r="J393" s="15">
        <f t="shared" si="146"/>
        <v>1400.96979</v>
      </c>
      <c r="K393" s="12">
        <v>1</v>
      </c>
      <c r="L393" s="12">
        <v>360</v>
      </c>
      <c r="M393" s="12">
        <v>1.43</v>
      </c>
      <c r="N393" s="19">
        <f t="shared" si="147"/>
        <v>3.34525423728814</v>
      </c>
      <c r="O393" s="20">
        <v>5936</v>
      </c>
      <c r="P393" s="12">
        <v>0.98</v>
      </c>
      <c r="Q393" s="12">
        <v>1.91</v>
      </c>
      <c r="R393" s="9">
        <f t="shared" si="148"/>
        <v>2.8718</v>
      </c>
      <c r="S393" s="10">
        <v>1.225</v>
      </c>
      <c r="T393" s="21">
        <v>1.085</v>
      </c>
      <c r="U393" s="22">
        <f t="shared" si="149"/>
        <v>40546.2647116785</v>
      </c>
      <c r="AA393" s="12">
        <f t="shared" si="150"/>
        <v>41018</v>
      </c>
      <c r="AB393" s="12">
        <v>0.0253</v>
      </c>
      <c r="AC393" s="13">
        <v>1.35</v>
      </c>
      <c r="AD393" s="14">
        <v>1</v>
      </c>
      <c r="AE393" s="15">
        <f t="shared" si="151"/>
        <v>1400.96979</v>
      </c>
      <c r="AF393" s="12">
        <v>1</v>
      </c>
      <c r="AG393" s="12">
        <v>440</v>
      </c>
      <c r="AH393" s="12">
        <v>1.43</v>
      </c>
      <c r="AI393" s="19">
        <f t="shared" si="152"/>
        <v>3.51196721311475</v>
      </c>
      <c r="AJ393" s="20">
        <v>5936</v>
      </c>
      <c r="AK393" s="12">
        <v>1</v>
      </c>
      <c r="AL393" s="12">
        <v>1.91</v>
      </c>
      <c r="AM393" s="9">
        <f t="shared" si="153"/>
        <v>2.91</v>
      </c>
      <c r="AN393" s="10">
        <v>1.225</v>
      </c>
      <c r="AO393" s="21">
        <v>1.085</v>
      </c>
      <c r="AP393" s="22">
        <f t="shared" si="154"/>
        <v>41988.9534308708</v>
      </c>
    </row>
    <row r="394" s="1" customFormat="1" customHeight="1" spans="6:42">
      <c r="F394" s="12">
        <f t="shared" si="145"/>
        <v>41018</v>
      </c>
      <c r="G394" s="12">
        <v>0.0253</v>
      </c>
      <c r="H394" s="13">
        <v>1.35</v>
      </c>
      <c r="I394" s="14">
        <v>1</v>
      </c>
      <c r="J394" s="15">
        <f t="shared" si="146"/>
        <v>1400.96979</v>
      </c>
      <c r="K394" s="12">
        <v>1</v>
      </c>
      <c r="L394" s="12">
        <v>360</v>
      </c>
      <c r="M394" s="12">
        <v>1.43</v>
      </c>
      <c r="N394" s="19">
        <f t="shared" si="147"/>
        <v>3.34525423728814</v>
      </c>
      <c r="O394" s="20">
        <v>5936</v>
      </c>
      <c r="P394" s="12">
        <v>0.98</v>
      </c>
      <c r="Q394" s="12">
        <v>1.91</v>
      </c>
      <c r="R394" s="9">
        <f t="shared" si="148"/>
        <v>2.8718</v>
      </c>
      <c r="S394" s="10">
        <v>1.225</v>
      </c>
      <c r="T394" s="21">
        <v>1.085</v>
      </c>
      <c r="U394" s="22">
        <f t="shared" si="149"/>
        <v>40546.2647116785</v>
      </c>
      <c r="AA394" s="12">
        <f t="shared" si="150"/>
        <v>41018</v>
      </c>
      <c r="AB394" s="12">
        <v>0.0253</v>
      </c>
      <c r="AC394" s="13">
        <v>1.35</v>
      </c>
      <c r="AD394" s="14">
        <v>1</v>
      </c>
      <c r="AE394" s="15">
        <f t="shared" si="151"/>
        <v>1400.96979</v>
      </c>
      <c r="AF394" s="12">
        <v>1</v>
      </c>
      <c r="AG394" s="12">
        <v>440</v>
      </c>
      <c r="AH394" s="12">
        <v>1.43</v>
      </c>
      <c r="AI394" s="19">
        <f t="shared" si="152"/>
        <v>3.51196721311475</v>
      </c>
      <c r="AJ394" s="20">
        <v>5936</v>
      </c>
      <c r="AK394" s="12">
        <v>1</v>
      </c>
      <c r="AL394" s="12">
        <v>1.91</v>
      </c>
      <c r="AM394" s="9">
        <f t="shared" si="153"/>
        <v>2.91</v>
      </c>
      <c r="AN394" s="10">
        <v>1.225</v>
      </c>
      <c r="AO394" s="21">
        <v>1.085</v>
      </c>
      <c r="AP394" s="22">
        <f t="shared" si="154"/>
        <v>41988.9534308708</v>
      </c>
    </row>
    <row r="395" s="1" customFormat="1" customHeight="1" spans="6:42">
      <c r="F395" s="12">
        <f t="shared" si="145"/>
        <v>41018</v>
      </c>
      <c r="G395" s="12">
        <v>0.0253</v>
      </c>
      <c r="H395" s="13">
        <v>1.35</v>
      </c>
      <c r="I395" s="14">
        <v>1</v>
      </c>
      <c r="J395" s="15">
        <f t="shared" si="146"/>
        <v>1400.96979</v>
      </c>
      <c r="K395" s="12">
        <v>1</v>
      </c>
      <c r="L395" s="12">
        <v>360</v>
      </c>
      <c r="M395" s="12">
        <v>1.43</v>
      </c>
      <c r="N395" s="19">
        <f t="shared" si="147"/>
        <v>3.34525423728814</v>
      </c>
      <c r="O395" s="20">
        <v>5936</v>
      </c>
      <c r="P395" s="12">
        <v>0.98</v>
      </c>
      <c r="Q395" s="12">
        <v>1.91</v>
      </c>
      <c r="R395" s="9">
        <f t="shared" si="148"/>
        <v>2.8718</v>
      </c>
      <c r="S395" s="10">
        <v>1.225</v>
      </c>
      <c r="T395" s="21">
        <v>1.085</v>
      </c>
      <c r="U395" s="22">
        <f t="shared" si="149"/>
        <v>40546.2647116785</v>
      </c>
      <c r="AA395" s="12">
        <f t="shared" si="150"/>
        <v>41018</v>
      </c>
      <c r="AB395" s="12">
        <v>0.0253</v>
      </c>
      <c r="AC395" s="13">
        <v>1.35</v>
      </c>
      <c r="AD395" s="14">
        <v>1</v>
      </c>
      <c r="AE395" s="15">
        <f t="shared" si="151"/>
        <v>1400.96979</v>
      </c>
      <c r="AF395" s="12">
        <v>1</v>
      </c>
      <c r="AG395" s="12">
        <v>440</v>
      </c>
      <c r="AH395" s="12">
        <v>1.43</v>
      </c>
      <c r="AI395" s="19">
        <f t="shared" si="152"/>
        <v>3.51196721311475</v>
      </c>
      <c r="AJ395" s="20">
        <v>5936</v>
      </c>
      <c r="AK395" s="12">
        <v>1</v>
      </c>
      <c r="AL395" s="12">
        <v>1.91</v>
      </c>
      <c r="AM395" s="9">
        <f t="shared" si="153"/>
        <v>2.91</v>
      </c>
      <c r="AN395" s="10">
        <v>1.225</v>
      </c>
      <c r="AO395" s="21">
        <v>1.085</v>
      </c>
      <c r="AP395" s="22">
        <f t="shared" si="154"/>
        <v>41988.9534308708</v>
      </c>
    </row>
    <row r="396" s="1" customFormat="1" customHeight="1" spans="6:42">
      <c r="F396" s="12">
        <f t="shared" si="145"/>
        <v>41018</v>
      </c>
      <c r="G396" s="12">
        <v>0.0253</v>
      </c>
      <c r="H396" s="13">
        <v>1.35</v>
      </c>
      <c r="I396" s="14">
        <v>1</v>
      </c>
      <c r="J396" s="15">
        <f t="shared" si="146"/>
        <v>1400.96979</v>
      </c>
      <c r="K396" s="12">
        <v>1</v>
      </c>
      <c r="L396" s="12">
        <v>360</v>
      </c>
      <c r="M396" s="12">
        <v>1.43</v>
      </c>
      <c r="N396" s="19">
        <f t="shared" si="147"/>
        <v>3.34525423728814</v>
      </c>
      <c r="O396" s="20">
        <v>5936</v>
      </c>
      <c r="P396" s="12">
        <v>0.98</v>
      </c>
      <c r="Q396" s="12">
        <v>1.91</v>
      </c>
      <c r="R396" s="9">
        <f t="shared" si="148"/>
        <v>2.8718</v>
      </c>
      <c r="S396" s="10">
        <v>1.225</v>
      </c>
      <c r="T396" s="21">
        <v>1.085</v>
      </c>
      <c r="U396" s="22">
        <f t="shared" si="149"/>
        <v>40546.2647116785</v>
      </c>
      <c r="AA396" s="12">
        <f t="shared" si="150"/>
        <v>41018</v>
      </c>
      <c r="AB396" s="12">
        <v>0.0253</v>
      </c>
      <c r="AC396" s="13">
        <v>1.35</v>
      </c>
      <c r="AD396" s="14">
        <v>1</v>
      </c>
      <c r="AE396" s="15">
        <f t="shared" si="151"/>
        <v>1400.96979</v>
      </c>
      <c r="AF396" s="12">
        <v>1</v>
      </c>
      <c r="AG396" s="12">
        <v>440</v>
      </c>
      <c r="AH396" s="12">
        <v>1.43</v>
      </c>
      <c r="AI396" s="19">
        <f t="shared" si="152"/>
        <v>3.51196721311475</v>
      </c>
      <c r="AJ396" s="20">
        <v>5936</v>
      </c>
      <c r="AK396" s="12">
        <v>1</v>
      </c>
      <c r="AL396" s="12">
        <v>1.91</v>
      </c>
      <c r="AM396" s="9">
        <f t="shared" si="153"/>
        <v>2.91</v>
      </c>
      <c r="AN396" s="10">
        <v>1.225</v>
      </c>
      <c r="AO396" s="21">
        <v>1.085</v>
      </c>
      <c r="AP396" s="22">
        <f t="shared" si="154"/>
        <v>41988.9534308708</v>
      </c>
    </row>
    <row r="397" s="1" customFormat="1" customHeight="1" spans="6:42">
      <c r="F397" s="12">
        <f t="shared" si="145"/>
        <v>41018</v>
      </c>
      <c r="G397" s="12">
        <v>0.0253</v>
      </c>
      <c r="H397" s="13">
        <v>1.35</v>
      </c>
      <c r="I397" s="14">
        <v>1</v>
      </c>
      <c r="J397" s="15">
        <f t="shared" si="146"/>
        <v>1400.96979</v>
      </c>
      <c r="K397" s="12">
        <v>1</v>
      </c>
      <c r="L397" s="12">
        <v>360</v>
      </c>
      <c r="M397" s="12">
        <v>1.43</v>
      </c>
      <c r="N397" s="19">
        <f t="shared" si="147"/>
        <v>3.34525423728814</v>
      </c>
      <c r="O397" s="20">
        <v>5936</v>
      </c>
      <c r="P397" s="12">
        <v>0.98</v>
      </c>
      <c r="Q397" s="12">
        <v>1.91</v>
      </c>
      <c r="R397" s="9">
        <f t="shared" si="148"/>
        <v>2.8718</v>
      </c>
      <c r="S397" s="10">
        <v>1.225</v>
      </c>
      <c r="T397" s="21">
        <v>1.085</v>
      </c>
      <c r="U397" s="22">
        <f t="shared" si="149"/>
        <v>40546.2647116785</v>
      </c>
      <c r="AA397" s="12">
        <f t="shared" si="150"/>
        <v>41018</v>
      </c>
      <c r="AB397" s="12">
        <v>0.0253</v>
      </c>
      <c r="AC397" s="13">
        <v>1.35</v>
      </c>
      <c r="AD397" s="14">
        <v>1</v>
      </c>
      <c r="AE397" s="15">
        <f t="shared" si="151"/>
        <v>1400.96979</v>
      </c>
      <c r="AF397" s="12">
        <v>1</v>
      </c>
      <c r="AG397" s="12">
        <v>440</v>
      </c>
      <c r="AH397" s="12">
        <v>1.43</v>
      </c>
      <c r="AI397" s="19">
        <f t="shared" si="152"/>
        <v>3.51196721311475</v>
      </c>
      <c r="AJ397" s="20">
        <v>5936</v>
      </c>
      <c r="AK397" s="12">
        <v>1</v>
      </c>
      <c r="AL397" s="12">
        <v>1.91</v>
      </c>
      <c r="AM397" s="9">
        <f t="shared" si="153"/>
        <v>2.91</v>
      </c>
      <c r="AN397" s="10">
        <v>1.225</v>
      </c>
      <c r="AO397" s="21">
        <v>1.085</v>
      </c>
      <c r="AP397" s="22">
        <f t="shared" si="154"/>
        <v>41988.9534308708</v>
      </c>
    </row>
    <row r="398" s="1" customFormat="1" customHeight="1" spans="6:42">
      <c r="F398" s="12">
        <f t="shared" si="145"/>
        <v>41018</v>
      </c>
      <c r="G398" s="12">
        <v>0.0253</v>
      </c>
      <c r="H398" s="13">
        <v>1.35</v>
      </c>
      <c r="I398" s="14">
        <v>1</v>
      </c>
      <c r="J398" s="15">
        <f t="shared" si="146"/>
        <v>1400.96979</v>
      </c>
      <c r="K398" s="12">
        <v>1</v>
      </c>
      <c r="L398" s="12">
        <v>360</v>
      </c>
      <c r="M398" s="12">
        <v>1.43</v>
      </c>
      <c r="N398" s="19">
        <f t="shared" si="147"/>
        <v>3.34525423728814</v>
      </c>
      <c r="O398" s="20">
        <v>5936</v>
      </c>
      <c r="P398" s="12">
        <v>0.98</v>
      </c>
      <c r="Q398" s="12">
        <v>1.91</v>
      </c>
      <c r="R398" s="9">
        <f t="shared" si="148"/>
        <v>2.8718</v>
      </c>
      <c r="S398" s="10">
        <v>1.225</v>
      </c>
      <c r="T398" s="21">
        <v>1.085</v>
      </c>
      <c r="U398" s="22">
        <f t="shared" si="149"/>
        <v>40546.2647116785</v>
      </c>
      <c r="AA398" s="12">
        <f t="shared" si="150"/>
        <v>41018</v>
      </c>
      <c r="AB398" s="12">
        <v>0.0253</v>
      </c>
      <c r="AC398" s="13">
        <v>1.35</v>
      </c>
      <c r="AD398" s="14">
        <v>1</v>
      </c>
      <c r="AE398" s="15">
        <f t="shared" si="151"/>
        <v>1400.96979</v>
      </c>
      <c r="AF398" s="12">
        <v>1</v>
      </c>
      <c r="AG398" s="12">
        <v>440</v>
      </c>
      <c r="AH398" s="12">
        <v>1.43</v>
      </c>
      <c r="AI398" s="19">
        <f t="shared" si="152"/>
        <v>3.51196721311475</v>
      </c>
      <c r="AJ398" s="20">
        <v>5936</v>
      </c>
      <c r="AK398" s="12">
        <v>1</v>
      </c>
      <c r="AL398" s="12">
        <v>1.91</v>
      </c>
      <c r="AM398" s="9">
        <f t="shared" si="153"/>
        <v>2.91</v>
      </c>
      <c r="AN398" s="10">
        <v>1.225</v>
      </c>
      <c r="AO398" s="21">
        <v>1.085</v>
      </c>
      <c r="AP398" s="22">
        <f t="shared" si="154"/>
        <v>41988.9534308708</v>
      </c>
    </row>
    <row r="399" s="1" customFormat="1" customHeight="1" spans="6:42">
      <c r="F399" s="12">
        <f t="shared" si="145"/>
        <v>41018</v>
      </c>
      <c r="G399" s="12">
        <v>0.0253</v>
      </c>
      <c r="H399" s="13">
        <v>1.35</v>
      </c>
      <c r="I399" s="14">
        <v>1</v>
      </c>
      <c r="J399" s="15">
        <f t="shared" si="146"/>
        <v>1400.96979</v>
      </c>
      <c r="K399" s="12">
        <v>1</v>
      </c>
      <c r="L399" s="12">
        <v>360</v>
      </c>
      <c r="M399" s="12">
        <v>1.43</v>
      </c>
      <c r="N399" s="19">
        <f t="shared" si="147"/>
        <v>3.34525423728814</v>
      </c>
      <c r="O399" s="20">
        <v>5936</v>
      </c>
      <c r="P399" s="12">
        <v>0.98</v>
      </c>
      <c r="Q399" s="12">
        <v>1.91</v>
      </c>
      <c r="R399" s="9">
        <f t="shared" si="148"/>
        <v>2.8718</v>
      </c>
      <c r="S399" s="10">
        <v>1.225</v>
      </c>
      <c r="T399" s="21">
        <v>1.085</v>
      </c>
      <c r="U399" s="22">
        <f t="shared" si="149"/>
        <v>40546.2647116785</v>
      </c>
      <c r="AA399" s="12">
        <f t="shared" si="150"/>
        <v>41018</v>
      </c>
      <c r="AB399" s="12">
        <v>0.0253</v>
      </c>
      <c r="AC399" s="13">
        <v>1.35</v>
      </c>
      <c r="AD399" s="14">
        <v>1</v>
      </c>
      <c r="AE399" s="15">
        <f t="shared" si="151"/>
        <v>1400.96979</v>
      </c>
      <c r="AF399" s="12">
        <v>1</v>
      </c>
      <c r="AG399" s="12">
        <v>440</v>
      </c>
      <c r="AH399" s="12">
        <v>1.43</v>
      </c>
      <c r="AI399" s="19">
        <f t="shared" si="152"/>
        <v>3.51196721311475</v>
      </c>
      <c r="AJ399" s="20">
        <v>5936</v>
      </c>
      <c r="AK399" s="12">
        <v>1</v>
      </c>
      <c r="AL399" s="12">
        <v>1.91</v>
      </c>
      <c r="AM399" s="9">
        <f t="shared" si="153"/>
        <v>2.91</v>
      </c>
      <c r="AN399" s="10">
        <v>1.225</v>
      </c>
      <c r="AO399" s="21">
        <v>1.085</v>
      </c>
      <c r="AP399" s="22">
        <f t="shared" si="154"/>
        <v>41988.9534308708</v>
      </c>
    </row>
    <row r="400" s="1" customFormat="1" customHeight="1" spans="6:42">
      <c r="F400" s="12">
        <f t="shared" si="145"/>
        <v>41018</v>
      </c>
      <c r="G400" s="12">
        <v>0.0253</v>
      </c>
      <c r="H400" s="13">
        <v>1.35</v>
      </c>
      <c r="I400" s="14">
        <v>1</v>
      </c>
      <c r="J400" s="15">
        <f t="shared" si="146"/>
        <v>1400.96979</v>
      </c>
      <c r="K400" s="12">
        <v>1</v>
      </c>
      <c r="L400" s="12">
        <v>360</v>
      </c>
      <c r="M400" s="12">
        <v>1.43</v>
      </c>
      <c r="N400" s="19">
        <f t="shared" si="147"/>
        <v>3.34525423728814</v>
      </c>
      <c r="O400" s="20">
        <v>5936</v>
      </c>
      <c r="P400" s="12">
        <v>0.98</v>
      </c>
      <c r="Q400" s="12">
        <v>1.91</v>
      </c>
      <c r="R400" s="9">
        <f t="shared" si="148"/>
        <v>2.8718</v>
      </c>
      <c r="S400" s="10">
        <v>1.225</v>
      </c>
      <c r="T400" s="21">
        <v>1.085</v>
      </c>
      <c r="U400" s="22">
        <f t="shared" si="149"/>
        <v>40546.2647116785</v>
      </c>
      <c r="AA400" s="12">
        <f t="shared" si="150"/>
        <v>41018</v>
      </c>
      <c r="AB400" s="12">
        <v>0.0253</v>
      </c>
      <c r="AC400" s="13">
        <v>1.35</v>
      </c>
      <c r="AD400" s="14">
        <v>1</v>
      </c>
      <c r="AE400" s="15">
        <f t="shared" si="151"/>
        <v>1400.96979</v>
      </c>
      <c r="AF400" s="12">
        <v>1</v>
      </c>
      <c r="AG400" s="12">
        <v>440</v>
      </c>
      <c r="AH400" s="12">
        <v>1.43</v>
      </c>
      <c r="AI400" s="19">
        <f t="shared" si="152"/>
        <v>3.51196721311475</v>
      </c>
      <c r="AJ400" s="20">
        <v>5936</v>
      </c>
      <c r="AK400" s="12">
        <v>1</v>
      </c>
      <c r="AL400" s="12">
        <v>1.91</v>
      </c>
      <c r="AM400" s="9">
        <f t="shared" si="153"/>
        <v>2.91</v>
      </c>
      <c r="AN400" s="10">
        <v>1.225</v>
      </c>
      <c r="AO400" s="21">
        <v>1.085</v>
      </c>
      <c r="AP400" s="22">
        <f t="shared" si="154"/>
        <v>41988.9534308708</v>
      </c>
    </row>
    <row r="401" s="1" customFormat="1" customHeight="1" spans="6:42">
      <c r="F401" s="12">
        <f t="shared" si="145"/>
        <v>41018</v>
      </c>
      <c r="G401" s="12">
        <v>0.0253</v>
      </c>
      <c r="H401" s="13">
        <v>1.35</v>
      </c>
      <c r="I401" s="14">
        <v>1</v>
      </c>
      <c r="J401" s="15">
        <f t="shared" si="146"/>
        <v>1400.96979</v>
      </c>
      <c r="K401" s="12">
        <v>1</v>
      </c>
      <c r="L401" s="12">
        <v>360</v>
      </c>
      <c r="M401" s="12">
        <v>1.43</v>
      </c>
      <c r="N401" s="19">
        <f t="shared" si="147"/>
        <v>3.34525423728814</v>
      </c>
      <c r="O401" s="20">
        <v>5936</v>
      </c>
      <c r="P401" s="12">
        <v>0.98</v>
      </c>
      <c r="Q401" s="12">
        <v>1.91</v>
      </c>
      <c r="R401" s="9">
        <f t="shared" si="148"/>
        <v>2.8718</v>
      </c>
      <c r="S401" s="10">
        <v>1.225</v>
      </c>
      <c r="T401" s="21">
        <v>1.085</v>
      </c>
      <c r="U401" s="22">
        <f t="shared" si="149"/>
        <v>40546.2647116785</v>
      </c>
      <c r="AA401" s="12">
        <f t="shared" si="150"/>
        <v>41018</v>
      </c>
      <c r="AB401" s="12">
        <v>0.0253</v>
      </c>
      <c r="AC401" s="13">
        <v>1.35</v>
      </c>
      <c r="AD401" s="14">
        <v>1</v>
      </c>
      <c r="AE401" s="15">
        <f t="shared" si="151"/>
        <v>1400.96979</v>
      </c>
      <c r="AF401" s="12">
        <v>1</v>
      </c>
      <c r="AG401" s="12">
        <v>440</v>
      </c>
      <c r="AH401" s="12">
        <v>1.43</v>
      </c>
      <c r="AI401" s="19">
        <f t="shared" si="152"/>
        <v>3.51196721311475</v>
      </c>
      <c r="AJ401" s="20">
        <v>5936</v>
      </c>
      <c r="AK401" s="12">
        <v>1</v>
      </c>
      <c r="AL401" s="12">
        <v>1.91</v>
      </c>
      <c r="AM401" s="9">
        <f t="shared" si="153"/>
        <v>2.91</v>
      </c>
      <c r="AN401" s="10">
        <v>1.225</v>
      </c>
      <c r="AO401" s="21">
        <v>1.085</v>
      </c>
      <c r="AP401" s="22">
        <f t="shared" si="154"/>
        <v>41988.9534308708</v>
      </c>
    </row>
    <row r="402" s="1" customFormat="1" customHeight="1" spans="6:42">
      <c r="F402" s="12">
        <f t="shared" si="145"/>
        <v>41018</v>
      </c>
      <c r="G402" s="12">
        <v>0.0253</v>
      </c>
      <c r="H402" s="13">
        <v>1.35</v>
      </c>
      <c r="I402" s="14">
        <v>1</v>
      </c>
      <c r="J402" s="15">
        <f t="shared" si="146"/>
        <v>1400.96979</v>
      </c>
      <c r="K402" s="12">
        <v>1</v>
      </c>
      <c r="L402" s="12">
        <v>360</v>
      </c>
      <c r="M402" s="12">
        <v>1.43</v>
      </c>
      <c r="N402" s="19">
        <f t="shared" si="147"/>
        <v>3.34525423728814</v>
      </c>
      <c r="O402" s="20">
        <v>5936</v>
      </c>
      <c r="P402" s="12">
        <v>0.98</v>
      </c>
      <c r="Q402" s="12">
        <v>1.91</v>
      </c>
      <c r="R402" s="9">
        <f t="shared" si="148"/>
        <v>2.8718</v>
      </c>
      <c r="S402" s="10">
        <v>1.225</v>
      </c>
      <c r="T402" s="21">
        <v>1.085</v>
      </c>
      <c r="U402" s="22">
        <f t="shared" si="149"/>
        <v>40546.2647116785</v>
      </c>
      <c r="AA402" s="12">
        <f t="shared" si="150"/>
        <v>41018</v>
      </c>
      <c r="AB402" s="12">
        <v>0.0253</v>
      </c>
      <c r="AC402" s="13">
        <v>1.35</v>
      </c>
      <c r="AD402" s="14">
        <v>1</v>
      </c>
      <c r="AE402" s="15">
        <f t="shared" si="151"/>
        <v>1400.96979</v>
      </c>
      <c r="AF402" s="12">
        <v>1</v>
      </c>
      <c r="AG402" s="12">
        <v>440</v>
      </c>
      <c r="AH402" s="12">
        <v>1.43</v>
      </c>
      <c r="AI402" s="19">
        <f t="shared" si="152"/>
        <v>3.51196721311475</v>
      </c>
      <c r="AJ402" s="20">
        <v>5936</v>
      </c>
      <c r="AK402" s="12">
        <v>1</v>
      </c>
      <c r="AL402" s="12">
        <v>1.91</v>
      </c>
      <c r="AM402" s="9">
        <f t="shared" si="153"/>
        <v>2.91</v>
      </c>
      <c r="AN402" s="10">
        <v>1.225</v>
      </c>
      <c r="AO402" s="21">
        <v>1.085</v>
      </c>
      <c r="AP402" s="22">
        <f t="shared" si="154"/>
        <v>41988.9534308708</v>
      </c>
    </row>
    <row r="403" s="1" customFormat="1" customHeight="1" spans="6:42">
      <c r="F403" s="12">
        <f t="shared" si="145"/>
        <v>41018</v>
      </c>
      <c r="G403" s="12">
        <v>0.0253</v>
      </c>
      <c r="H403" s="13">
        <v>1.35</v>
      </c>
      <c r="I403" s="14">
        <v>1</v>
      </c>
      <c r="J403" s="15">
        <f t="shared" si="146"/>
        <v>1400.96979</v>
      </c>
      <c r="K403" s="12">
        <v>1</v>
      </c>
      <c r="L403" s="12">
        <v>360</v>
      </c>
      <c r="M403" s="12">
        <v>1.43</v>
      </c>
      <c r="N403" s="19">
        <f t="shared" si="147"/>
        <v>3.34525423728814</v>
      </c>
      <c r="O403" s="20">
        <v>5936</v>
      </c>
      <c r="P403" s="12">
        <v>0.98</v>
      </c>
      <c r="Q403" s="12">
        <v>1.91</v>
      </c>
      <c r="R403" s="9">
        <f t="shared" si="148"/>
        <v>2.8718</v>
      </c>
      <c r="S403" s="10">
        <v>1.225</v>
      </c>
      <c r="T403" s="21">
        <v>1.085</v>
      </c>
      <c r="U403" s="22">
        <f t="shared" si="149"/>
        <v>40546.2647116785</v>
      </c>
      <c r="AA403" s="12">
        <f t="shared" si="150"/>
        <v>41018</v>
      </c>
      <c r="AB403" s="12">
        <v>0.0253</v>
      </c>
      <c r="AC403" s="13">
        <v>1.35</v>
      </c>
      <c r="AD403" s="14">
        <v>1</v>
      </c>
      <c r="AE403" s="15">
        <f t="shared" si="151"/>
        <v>1400.96979</v>
      </c>
      <c r="AF403" s="12">
        <v>1</v>
      </c>
      <c r="AG403" s="12">
        <v>440</v>
      </c>
      <c r="AH403" s="12">
        <v>1.43</v>
      </c>
      <c r="AI403" s="19">
        <f t="shared" si="152"/>
        <v>3.51196721311475</v>
      </c>
      <c r="AJ403" s="20">
        <v>5936</v>
      </c>
      <c r="AK403" s="12">
        <v>1</v>
      </c>
      <c r="AL403" s="12">
        <v>1.91</v>
      </c>
      <c r="AM403" s="9">
        <f t="shared" si="153"/>
        <v>2.91</v>
      </c>
      <c r="AN403" s="10">
        <v>1.225</v>
      </c>
      <c r="AO403" s="21">
        <v>1.085</v>
      </c>
      <c r="AP403" s="22">
        <f t="shared" si="154"/>
        <v>41988.9534308708</v>
      </c>
    </row>
    <row r="404" s="1" customFormat="1" customHeight="1" spans="6:42">
      <c r="F404" s="12">
        <f t="shared" si="145"/>
        <v>41018</v>
      </c>
      <c r="G404" s="12">
        <v>0.0253</v>
      </c>
      <c r="H404" s="13">
        <v>1.35</v>
      </c>
      <c r="I404" s="14">
        <v>1</v>
      </c>
      <c r="J404" s="15">
        <f t="shared" si="146"/>
        <v>1400.96979</v>
      </c>
      <c r="K404" s="12">
        <v>1</v>
      </c>
      <c r="L404" s="12">
        <v>360</v>
      </c>
      <c r="M404" s="12">
        <v>1.43</v>
      </c>
      <c r="N404" s="19">
        <f t="shared" si="147"/>
        <v>3.34525423728814</v>
      </c>
      <c r="O404" s="20">
        <v>5936</v>
      </c>
      <c r="P404" s="12">
        <v>0.98</v>
      </c>
      <c r="Q404" s="12">
        <v>1.91</v>
      </c>
      <c r="R404" s="9">
        <f t="shared" si="148"/>
        <v>2.8718</v>
      </c>
      <c r="S404" s="10">
        <v>1.225</v>
      </c>
      <c r="T404" s="21">
        <v>1.085</v>
      </c>
      <c r="U404" s="22">
        <f t="shared" si="149"/>
        <v>40546.2647116785</v>
      </c>
      <c r="AA404" s="12">
        <f t="shared" si="150"/>
        <v>41018</v>
      </c>
      <c r="AB404" s="12">
        <v>0.0253</v>
      </c>
      <c r="AC404" s="13">
        <v>1.35</v>
      </c>
      <c r="AD404" s="14">
        <v>1</v>
      </c>
      <c r="AE404" s="15">
        <f t="shared" si="151"/>
        <v>1400.96979</v>
      </c>
      <c r="AF404" s="12">
        <v>1</v>
      </c>
      <c r="AG404" s="12">
        <v>440</v>
      </c>
      <c r="AH404" s="12">
        <v>1.43</v>
      </c>
      <c r="AI404" s="19">
        <f t="shared" si="152"/>
        <v>3.51196721311475</v>
      </c>
      <c r="AJ404" s="20">
        <v>5936</v>
      </c>
      <c r="AK404" s="12">
        <v>1</v>
      </c>
      <c r="AL404" s="12">
        <v>1.91</v>
      </c>
      <c r="AM404" s="9">
        <f t="shared" si="153"/>
        <v>2.91</v>
      </c>
      <c r="AN404" s="10">
        <v>1.225</v>
      </c>
      <c r="AO404" s="21">
        <v>1.085</v>
      </c>
      <c r="AP404" s="22">
        <f t="shared" si="154"/>
        <v>41988.9534308708</v>
      </c>
    </row>
    <row r="405" s="1" customFormat="1" customHeight="1" spans="6:42">
      <c r="F405" s="12">
        <f t="shared" si="145"/>
        <v>41018</v>
      </c>
      <c r="G405" s="12">
        <v>0.0253</v>
      </c>
      <c r="H405" s="13">
        <v>1.35</v>
      </c>
      <c r="I405" s="14">
        <v>1</v>
      </c>
      <c r="J405" s="15">
        <f t="shared" si="146"/>
        <v>1400.96979</v>
      </c>
      <c r="K405" s="12">
        <v>1</v>
      </c>
      <c r="L405" s="12">
        <v>360</v>
      </c>
      <c r="M405" s="12">
        <v>1.43</v>
      </c>
      <c r="N405" s="19">
        <f t="shared" si="147"/>
        <v>3.34525423728814</v>
      </c>
      <c r="O405" s="20">
        <v>5936</v>
      </c>
      <c r="P405" s="12">
        <v>0.98</v>
      </c>
      <c r="Q405" s="12">
        <v>1.91</v>
      </c>
      <c r="R405" s="9">
        <f t="shared" si="148"/>
        <v>2.8718</v>
      </c>
      <c r="S405" s="10">
        <v>1.225</v>
      </c>
      <c r="T405" s="21">
        <v>1.085</v>
      </c>
      <c r="U405" s="22">
        <f t="shared" si="149"/>
        <v>40546.2647116785</v>
      </c>
      <c r="AA405" s="12">
        <f t="shared" si="150"/>
        <v>41018</v>
      </c>
      <c r="AB405" s="12">
        <v>0.0253</v>
      </c>
      <c r="AC405" s="13">
        <v>1.35</v>
      </c>
      <c r="AD405" s="14">
        <v>1</v>
      </c>
      <c r="AE405" s="15">
        <f t="shared" si="151"/>
        <v>1400.96979</v>
      </c>
      <c r="AF405" s="12">
        <v>1</v>
      </c>
      <c r="AG405" s="12">
        <v>440</v>
      </c>
      <c r="AH405" s="12">
        <v>1.43</v>
      </c>
      <c r="AI405" s="19">
        <f t="shared" si="152"/>
        <v>3.51196721311475</v>
      </c>
      <c r="AJ405" s="20">
        <v>5936</v>
      </c>
      <c r="AK405" s="12">
        <v>1</v>
      </c>
      <c r="AL405" s="12">
        <v>1.91</v>
      </c>
      <c r="AM405" s="9">
        <f t="shared" si="153"/>
        <v>2.91</v>
      </c>
      <c r="AN405" s="10">
        <v>1.225</v>
      </c>
      <c r="AO405" s="21">
        <v>1.085</v>
      </c>
      <c r="AP405" s="22">
        <f t="shared" si="154"/>
        <v>41988.9534308708</v>
      </c>
    </row>
    <row r="406" s="1" customFormat="1" customHeight="1" spans="6:42">
      <c r="F406" s="12">
        <f t="shared" si="145"/>
        <v>41018</v>
      </c>
      <c r="G406" s="12">
        <v>0.0253</v>
      </c>
      <c r="H406" s="13">
        <v>1.35</v>
      </c>
      <c r="I406" s="14">
        <v>1</v>
      </c>
      <c r="J406" s="15">
        <f t="shared" si="146"/>
        <v>1400.96979</v>
      </c>
      <c r="K406" s="12">
        <v>1</v>
      </c>
      <c r="L406" s="12">
        <v>360</v>
      </c>
      <c r="M406" s="12">
        <v>1.43</v>
      </c>
      <c r="N406" s="19">
        <f t="shared" si="147"/>
        <v>3.34525423728814</v>
      </c>
      <c r="O406" s="20">
        <v>5936</v>
      </c>
      <c r="P406" s="12">
        <v>0.98</v>
      </c>
      <c r="Q406" s="12">
        <v>1.91</v>
      </c>
      <c r="R406" s="9">
        <f t="shared" si="148"/>
        <v>2.8718</v>
      </c>
      <c r="S406" s="10">
        <v>1.225</v>
      </c>
      <c r="T406" s="21">
        <v>1.085</v>
      </c>
      <c r="U406" s="22">
        <f t="shared" si="149"/>
        <v>40546.2647116785</v>
      </c>
      <c r="AA406" s="12">
        <f t="shared" si="150"/>
        <v>41018</v>
      </c>
      <c r="AB406" s="12">
        <v>0.0253</v>
      </c>
      <c r="AC406" s="13">
        <v>1.35</v>
      </c>
      <c r="AD406" s="14">
        <v>1</v>
      </c>
      <c r="AE406" s="15">
        <f t="shared" si="151"/>
        <v>1400.96979</v>
      </c>
      <c r="AF406" s="12">
        <v>1</v>
      </c>
      <c r="AG406" s="12">
        <v>440</v>
      </c>
      <c r="AH406" s="12">
        <v>1.43</v>
      </c>
      <c r="AI406" s="19">
        <f t="shared" si="152"/>
        <v>3.51196721311475</v>
      </c>
      <c r="AJ406" s="20">
        <v>5936</v>
      </c>
      <c r="AK406" s="12">
        <v>1</v>
      </c>
      <c r="AL406" s="12">
        <v>1.91</v>
      </c>
      <c r="AM406" s="9">
        <f t="shared" si="153"/>
        <v>2.91</v>
      </c>
      <c r="AN406" s="10">
        <v>1.225</v>
      </c>
      <c r="AO406" s="21">
        <v>1.085</v>
      </c>
      <c r="AP406" s="22">
        <f t="shared" si="154"/>
        <v>41988.9534308708</v>
      </c>
    </row>
    <row r="407" s="1" customFormat="1" customHeight="1" spans="6:42">
      <c r="F407" s="12">
        <f t="shared" si="145"/>
        <v>41018</v>
      </c>
      <c r="G407" s="12">
        <v>0.0253</v>
      </c>
      <c r="H407" s="13">
        <v>1.35</v>
      </c>
      <c r="I407" s="14">
        <v>1</v>
      </c>
      <c r="J407" s="15">
        <f t="shared" si="146"/>
        <v>1400.96979</v>
      </c>
      <c r="K407" s="12">
        <v>1</v>
      </c>
      <c r="L407" s="12">
        <v>360</v>
      </c>
      <c r="M407" s="12">
        <v>1.43</v>
      </c>
      <c r="N407" s="19">
        <f t="shared" si="147"/>
        <v>3.34525423728814</v>
      </c>
      <c r="O407" s="20">
        <v>5936</v>
      </c>
      <c r="P407" s="12">
        <v>0.98</v>
      </c>
      <c r="Q407" s="12">
        <v>1.91</v>
      </c>
      <c r="R407" s="9">
        <f t="shared" si="148"/>
        <v>2.8718</v>
      </c>
      <c r="S407" s="10">
        <v>1.225</v>
      </c>
      <c r="T407" s="21">
        <v>1.085</v>
      </c>
      <c r="U407" s="22">
        <f t="shared" si="149"/>
        <v>40546.2647116785</v>
      </c>
      <c r="AA407" s="12">
        <f t="shared" si="150"/>
        <v>41018</v>
      </c>
      <c r="AB407" s="12">
        <v>0.0253</v>
      </c>
      <c r="AC407" s="13">
        <v>1.35</v>
      </c>
      <c r="AD407" s="14">
        <v>1</v>
      </c>
      <c r="AE407" s="15">
        <f t="shared" si="151"/>
        <v>1400.96979</v>
      </c>
      <c r="AF407" s="12">
        <v>1</v>
      </c>
      <c r="AG407" s="12">
        <v>440</v>
      </c>
      <c r="AH407" s="12">
        <v>1.43</v>
      </c>
      <c r="AI407" s="19">
        <f t="shared" si="152"/>
        <v>3.51196721311475</v>
      </c>
      <c r="AJ407" s="20">
        <v>5936</v>
      </c>
      <c r="AK407" s="12">
        <v>1</v>
      </c>
      <c r="AL407" s="12">
        <v>1.91</v>
      </c>
      <c r="AM407" s="9">
        <f t="shared" si="153"/>
        <v>2.91</v>
      </c>
      <c r="AN407" s="10">
        <v>1.225</v>
      </c>
      <c r="AO407" s="21">
        <v>1.085</v>
      </c>
      <c r="AP407" s="22">
        <f t="shared" si="154"/>
        <v>41988.9534308708</v>
      </c>
    </row>
    <row r="408" s="1" customFormat="1" customHeight="1" spans="6:42">
      <c r="F408" s="12">
        <f t="shared" si="145"/>
        <v>41018</v>
      </c>
      <c r="G408" s="12">
        <v>0.0253</v>
      </c>
      <c r="H408" s="13">
        <v>1.35</v>
      </c>
      <c r="I408" s="14">
        <v>1</v>
      </c>
      <c r="J408" s="15">
        <f t="shared" si="146"/>
        <v>1400.96979</v>
      </c>
      <c r="K408" s="12">
        <v>1</v>
      </c>
      <c r="L408" s="12">
        <v>360</v>
      </c>
      <c r="M408" s="12">
        <v>1.43</v>
      </c>
      <c r="N408" s="19">
        <f t="shared" si="147"/>
        <v>3.34525423728814</v>
      </c>
      <c r="O408" s="20">
        <v>5936</v>
      </c>
      <c r="P408" s="12">
        <v>0.98</v>
      </c>
      <c r="Q408" s="12">
        <v>1.91</v>
      </c>
      <c r="R408" s="9">
        <f t="shared" si="148"/>
        <v>2.8718</v>
      </c>
      <c r="S408" s="10">
        <v>1.225</v>
      </c>
      <c r="T408" s="21">
        <v>1.085</v>
      </c>
      <c r="U408" s="22">
        <f t="shared" si="149"/>
        <v>40546.2647116785</v>
      </c>
      <c r="AA408" s="12">
        <f t="shared" si="150"/>
        <v>41018</v>
      </c>
      <c r="AB408" s="12">
        <v>0.0253</v>
      </c>
      <c r="AC408" s="13">
        <v>1.35</v>
      </c>
      <c r="AD408" s="14">
        <v>1</v>
      </c>
      <c r="AE408" s="15">
        <f t="shared" si="151"/>
        <v>1400.96979</v>
      </c>
      <c r="AF408" s="12">
        <v>1</v>
      </c>
      <c r="AG408" s="12">
        <v>440</v>
      </c>
      <c r="AH408" s="12">
        <v>1.43</v>
      </c>
      <c r="AI408" s="19">
        <f t="shared" si="152"/>
        <v>3.51196721311475</v>
      </c>
      <c r="AJ408" s="20">
        <v>5936</v>
      </c>
      <c r="AK408" s="12">
        <v>1</v>
      </c>
      <c r="AL408" s="12">
        <v>1.91</v>
      </c>
      <c r="AM408" s="9">
        <f t="shared" si="153"/>
        <v>2.91</v>
      </c>
      <c r="AN408" s="10">
        <v>1.225</v>
      </c>
      <c r="AO408" s="21">
        <v>1.085</v>
      </c>
      <c r="AP408" s="22">
        <f t="shared" si="154"/>
        <v>41988.9534308708</v>
      </c>
    </row>
    <row r="409" s="1" customFormat="1" customHeight="1" spans="6:42">
      <c r="F409" s="12">
        <f t="shared" si="145"/>
        <v>41018</v>
      </c>
      <c r="G409" s="12">
        <v>0.0253</v>
      </c>
      <c r="H409" s="13">
        <v>1.35</v>
      </c>
      <c r="I409" s="14">
        <v>1</v>
      </c>
      <c r="J409" s="15">
        <f t="shared" si="146"/>
        <v>1400.96979</v>
      </c>
      <c r="K409" s="12">
        <v>1</v>
      </c>
      <c r="L409" s="12">
        <v>360</v>
      </c>
      <c r="M409" s="12">
        <v>1.43</v>
      </c>
      <c r="N409" s="19">
        <f t="shared" si="147"/>
        <v>3.34525423728814</v>
      </c>
      <c r="O409" s="20">
        <v>0</v>
      </c>
      <c r="P409" s="12">
        <v>0.98</v>
      </c>
      <c r="Q409" s="12">
        <v>1.91</v>
      </c>
      <c r="R409" s="9">
        <f t="shared" si="148"/>
        <v>2.8718</v>
      </c>
      <c r="S409" s="10">
        <v>1.225</v>
      </c>
      <c r="T409" s="21">
        <v>1.085</v>
      </c>
      <c r="U409" s="22">
        <f t="shared" si="149"/>
        <v>17888.6644568785</v>
      </c>
      <c r="AA409" s="12">
        <f t="shared" si="150"/>
        <v>41018</v>
      </c>
      <c r="AB409" s="12">
        <v>0.0253</v>
      </c>
      <c r="AC409" s="13">
        <v>1.35</v>
      </c>
      <c r="AD409" s="14">
        <v>1</v>
      </c>
      <c r="AE409" s="15">
        <f t="shared" si="151"/>
        <v>1400.96979</v>
      </c>
      <c r="AF409" s="12">
        <v>1</v>
      </c>
      <c r="AG409" s="12">
        <v>440</v>
      </c>
      <c r="AH409" s="12">
        <v>1.43</v>
      </c>
      <c r="AI409" s="19">
        <f t="shared" si="152"/>
        <v>3.51196721311475</v>
      </c>
      <c r="AJ409" s="20">
        <v>0</v>
      </c>
      <c r="AK409" s="12">
        <v>1</v>
      </c>
      <c r="AL409" s="12">
        <v>1.91</v>
      </c>
      <c r="AM409" s="9">
        <f t="shared" si="153"/>
        <v>2.91</v>
      </c>
      <c r="AN409" s="10">
        <v>1.225</v>
      </c>
      <c r="AO409" s="21">
        <v>1.085</v>
      </c>
      <c r="AP409" s="22">
        <f t="shared" si="154"/>
        <v>19029.9671708708</v>
      </c>
    </row>
    <row r="410" s="1" customFormat="1" customHeight="1" spans="6:42">
      <c r="F410" s="12">
        <f t="shared" si="145"/>
        <v>41018</v>
      </c>
      <c r="G410" s="12">
        <v>0.0253</v>
      </c>
      <c r="H410" s="13">
        <v>1.35</v>
      </c>
      <c r="I410" s="14">
        <v>1</v>
      </c>
      <c r="J410" s="15">
        <f t="shared" si="146"/>
        <v>1400.96979</v>
      </c>
      <c r="K410" s="12">
        <v>1</v>
      </c>
      <c r="L410" s="12">
        <v>360</v>
      </c>
      <c r="M410" s="12">
        <v>1.43</v>
      </c>
      <c r="N410" s="19">
        <f t="shared" si="147"/>
        <v>3.34525423728814</v>
      </c>
      <c r="O410" s="20">
        <v>0</v>
      </c>
      <c r="P410" s="12">
        <v>0.98</v>
      </c>
      <c r="Q410" s="12">
        <v>1.91</v>
      </c>
      <c r="R410" s="9">
        <f t="shared" si="148"/>
        <v>2.8718</v>
      </c>
      <c r="S410" s="10">
        <v>1.225</v>
      </c>
      <c r="T410" s="21">
        <v>1.085</v>
      </c>
      <c r="U410" s="22">
        <f t="shared" si="149"/>
        <v>17888.6644568785</v>
      </c>
      <c r="AA410" s="12">
        <f t="shared" si="150"/>
        <v>41018</v>
      </c>
      <c r="AB410" s="12">
        <v>0.0253</v>
      </c>
      <c r="AC410" s="13">
        <v>1.35</v>
      </c>
      <c r="AD410" s="14">
        <v>1</v>
      </c>
      <c r="AE410" s="15">
        <f t="shared" si="151"/>
        <v>1400.96979</v>
      </c>
      <c r="AF410" s="12">
        <v>1</v>
      </c>
      <c r="AG410" s="12">
        <v>440</v>
      </c>
      <c r="AH410" s="12">
        <v>1.43</v>
      </c>
      <c r="AI410" s="19">
        <f t="shared" si="152"/>
        <v>3.51196721311475</v>
      </c>
      <c r="AJ410" s="20">
        <v>0</v>
      </c>
      <c r="AK410" s="12">
        <v>1</v>
      </c>
      <c r="AL410" s="12">
        <v>1.91</v>
      </c>
      <c r="AM410" s="9">
        <f t="shared" si="153"/>
        <v>2.91</v>
      </c>
      <c r="AN410" s="10">
        <v>1.225</v>
      </c>
      <c r="AO410" s="21">
        <v>1.085</v>
      </c>
      <c r="AP410" s="22">
        <f t="shared" si="154"/>
        <v>19029.9671708708</v>
      </c>
    </row>
    <row r="411" s="1" customFormat="1" customHeight="1" spans="6:42">
      <c r="F411" s="12">
        <f t="shared" si="145"/>
        <v>41018</v>
      </c>
      <c r="G411" s="12">
        <v>0.0253</v>
      </c>
      <c r="H411" s="13">
        <v>1.35</v>
      </c>
      <c r="I411" s="14">
        <v>1</v>
      </c>
      <c r="J411" s="15">
        <f t="shared" si="146"/>
        <v>1400.96979</v>
      </c>
      <c r="K411" s="12">
        <v>1</v>
      </c>
      <c r="L411" s="12">
        <v>360</v>
      </c>
      <c r="M411" s="12">
        <v>1.43</v>
      </c>
      <c r="N411" s="19">
        <f t="shared" si="147"/>
        <v>3.34525423728814</v>
      </c>
      <c r="O411" s="20">
        <v>0</v>
      </c>
      <c r="P411" s="12">
        <v>0.98</v>
      </c>
      <c r="Q411" s="12">
        <v>1.91</v>
      </c>
      <c r="R411" s="9">
        <f t="shared" si="148"/>
        <v>2.8718</v>
      </c>
      <c r="S411" s="10">
        <v>1.225</v>
      </c>
      <c r="T411" s="21">
        <v>1.085</v>
      </c>
      <c r="U411" s="22">
        <f t="shared" si="149"/>
        <v>17888.6644568785</v>
      </c>
      <c r="AA411" s="12">
        <f t="shared" si="150"/>
        <v>41018</v>
      </c>
      <c r="AB411" s="12">
        <v>0.0253</v>
      </c>
      <c r="AC411" s="13">
        <v>1.35</v>
      </c>
      <c r="AD411" s="14">
        <v>1</v>
      </c>
      <c r="AE411" s="15">
        <f t="shared" si="151"/>
        <v>1400.96979</v>
      </c>
      <c r="AF411" s="12">
        <v>1</v>
      </c>
      <c r="AG411" s="12">
        <v>440</v>
      </c>
      <c r="AH411" s="12">
        <v>1.43</v>
      </c>
      <c r="AI411" s="19">
        <f t="shared" si="152"/>
        <v>3.51196721311475</v>
      </c>
      <c r="AJ411" s="20">
        <v>0</v>
      </c>
      <c r="AK411" s="12">
        <v>1</v>
      </c>
      <c r="AL411" s="12">
        <v>1.91</v>
      </c>
      <c r="AM411" s="9">
        <f t="shared" si="153"/>
        <v>2.91</v>
      </c>
      <c r="AN411" s="10">
        <v>1.225</v>
      </c>
      <c r="AO411" s="21">
        <v>1.085</v>
      </c>
      <c r="AP411" s="22">
        <f t="shared" si="154"/>
        <v>19029.9671708708</v>
      </c>
    </row>
    <row r="412" s="1" customFormat="1" customHeight="1" spans="6:42">
      <c r="F412" s="12">
        <f t="shared" si="145"/>
        <v>41018</v>
      </c>
      <c r="G412" s="12">
        <v>0.0253</v>
      </c>
      <c r="H412" s="13">
        <v>1.35</v>
      </c>
      <c r="I412" s="14">
        <v>1</v>
      </c>
      <c r="J412" s="15">
        <f t="shared" si="146"/>
        <v>1400.96979</v>
      </c>
      <c r="K412" s="12">
        <v>1</v>
      </c>
      <c r="L412" s="12">
        <v>360</v>
      </c>
      <c r="M412" s="12">
        <v>1.43</v>
      </c>
      <c r="N412" s="19">
        <f t="shared" si="147"/>
        <v>3.34525423728814</v>
      </c>
      <c r="O412" s="20">
        <v>0</v>
      </c>
      <c r="P412" s="12">
        <v>0.98</v>
      </c>
      <c r="Q412" s="12">
        <v>1.91</v>
      </c>
      <c r="R412" s="9">
        <f t="shared" si="148"/>
        <v>2.8718</v>
      </c>
      <c r="S412" s="10">
        <v>1.225</v>
      </c>
      <c r="T412" s="21">
        <v>1.085</v>
      </c>
      <c r="U412" s="22">
        <f t="shared" si="149"/>
        <v>17888.6644568785</v>
      </c>
      <c r="AA412" s="12">
        <f t="shared" si="150"/>
        <v>41018</v>
      </c>
      <c r="AB412" s="12">
        <v>0.0253</v>
      </c>
      <c r="AC412" s="13">
        <v>1.35</v>
      </c>
      <c r="AD412" s="14">
        <v>1</v>
      </c>
      <c r="AE412" s="15">
        <f t="shared" si="151"/>
        <v>1400.96979</v>
      </c>
      <c r="AF412" s="12">
        <v>1</v>
      </c>
      <c r="AG412" s="12">
        <v>440</v>
      </c>
      <c r="AH412" s="12">
        <v>1.43</v>
      </c>
      <c r="AI412" s="19">
        <f t="shared" si="152"/>
        <v>3.51196721311475</v>
      </c>
      <c r="AJ412" s="20">
        <v>0</v>
      </c>
      <c r="AK412" s="12">
        <v>1</v>
      </c>
      <c r="AL412" s="12">
        <v>1.91</v>
      </c>
      <c r="AM412" s="9">
        <f t="shared" si="153"/>
        <v>2.91</v>
      </c>
      <c r="AN412" s="10">
        <v>1.225</v>
      </c>
      <c r="AO412" s="21">
        <v>1.085</v>
      </c>
      <c r="AP412" s="22">
        <f t="shared" si="154"/>
        <v>19029.9671708708</v>
      </c>
    </row>
    <row r="413" s="1" customFormat="1" customHeight="1" spans="6:42">
      <c r="F413" s="12">
        <f t="shared" si="145"/>
        <v>41018</v>
      </c>
      <c r="G413" s="12">
        <v>0.0253</v>
      </c>
      <c r="H413" s="13">
        <v>1.35</v>
      </c>
      <c r="I413" s="14">
        <v>1</v>
      </c>
      <c r="J413" s="15">
        <f t="shared" si="146"/>
        <v>1400.96979</v>
      </c>
      <c r="K413" s="12">
        <v>1</v>
      </c>
      <c r="L413" s="12">
        <v>360</v>
      </c>
      <c r="M413" s="12">
        <v>1.43</v>
      </c>
      <c r="N413" s="19">
        <f t="shared" si="147"/>
        <v>3.34525423728814</v>
      </c>
      <c r="O413" s="20">
        <v>0</v>
      </c>
      <c r="P413" s="12">
        <v>0.98</v>
      </c>
      <c r="Q413" s="12">
        <v>1.91</v>
      </c>
      <c r="R413" s="9">
        <f t="shared" si="148"/>
        <v>2.8718</v>
      </c>
      <c r="S413" s="10">
        <v>1.225</v>
      </c>
      <c r="T413" s="21">
        <v>1.085</v>
      </c>
      <c r="U413" s="22">
        <f t="shared" si="149"/>
        <v>17888.6644568785</v>
      </c>
      <c r="AA413" s="12">
        <f t="shared" si="150"/>
        <v>41018</v>
      </c>
      <c r="AB413" s="12">
        <v>0.0253</v>
      </c>
      <c r="AC413" s="13">
        <v>1.35</v>
      </c>
      <c r="AD413" s="14">
        <v>1</v>
      </c>
      <c r="AE413" s="15">
        <f t="shared" si="151"/>
        <v>1400.96979</v>
      </c>
      <c r="AF413" s="12">
        <v>1</v>
      </c>
      <c r="AG413" s="12">
        <v>440</v>
      </c>
      <c r="AH413" s="12">
        <v>1.43</v>
      </c>
      <c r="AI413" s="19">
        <f t="shared" si="152"/>
        <v>3.51196721311475</v>
      </c>
      <c r="AJ413" s="20">
        <v>0</v>
      </c>
      <c r="AK413" s="12">
        <v>1</v>
      </c>
      <c r="AL413" s="12">
        <v>1.91</v>
      </c>
      <c r="AM413" s="9">
        <f t="shared" si="153"/>
        <v>2.91</v>
      </c>
      <c r="AN413" s="10">
        <v>1.225</v>
      </c>
      <c r="AO413" s="21">
        <v>1.085</v>
      </c>
      <c r="AP413" s="22">
        <f t="shared" si="154"/>
        <v>19029.9671708708</v>
      </c>
    </row>
    <row r="414" s="1" customFormat="1" customHeight="1" spans="6:42">
      <c r="F414" s="12">
        <f t="shared" si="145"/>
        <v>41018</v>
      </c>
      <c r="G414" s="12">
        <v>0.0253</v>
      </c>
      <c r="H414" s="13">
        <v>1.35</v>
      </c>
      <c r="I414" s="14">
        <v>1</v>
      </c>
      <c r="J414" s="15">
        <f t="shared" si="146"/>
        <v>1400.96979</v>
      </c>
      <c r="K414" s="12">
        <v>1</v>
      </c>
      <c r="L414" s="12">
        <v>360</v>
      </c>
      <c r="M414" s="12">
        <v>1.43</v>
      </c>
      <c r="N414" s="19">
        <f t="shared" si="147"/>
        <v>3.34525423728814</v>
      </c>
      <c r="O414" s="20">
        <v>0</v>
      </c>
      <c r="P414" s="12">
        <v>0.98</v>
      </c>
      <c r="Q414" s="12">
        <v>1.91</v>
      </c>
      <c r="R414" s="9">
        <f t="shared" si="148"/>
        <v>2.8718</v>
      </c>
      <c r="S414" s="10">
        <v>1.225</v>
      </c>
      <c r="T414" s="21">
        <v>1.085</v>
      </c>
      <c r="U414" s="22">
        <f t="shared" si="149"/>
        <v>17888.6644568785</v>
      </c>
      <c r="AA414" s="12">
        <f t="shared" si="150"/>
        <v>41018</v>
      </c>
      <c r="AB414" s="12">
        <v>0.0253</v>
      </c>
      <c r="AC414" s="13">
        <v>1.35</v>
      </c>
      <c r="AD414" s="14">
        <v>1</v>
      </c>
      <c r="AE414" s="15">
        <f t="shared" si="151"/>
        <v>1400.96979</v>
      </c>
      <c r="AF414" s="12">
        <v>1</v>
      </c>
      <c r="AG414" s="12">
        <v>440</v>
      </c>
      <c r="AH414" s="12">
        <v>1.43</v>
      </c>
      <c r="AI414" s="19">
        <f t="shared" si="152"/>
        <v>3.51196721311475</v>
      </c>
      <c r="AJ414" s="20">
        <v>0</v>
      </c>
      <c r="AK414" s="12">
        <v>1</v>
      </c>
      <c r="AL414" s="12">
        <v>1.91</v>
      </c>
      <c r="AM414" s="9">
        <f t="shared" si="153"/>
        <v>2.91</v>
      </c>
      <c r="AN414" s="10">
        <v>1.225</v>
      </c>
      <c r="AO414" s="21">
        <v>1.085</v>
      </c>
      <c r="AP414" s="22">
        <f t="shared" si="154"/>
        <v>19029.9671708708</v>
      </c>
    </row>
    <row r="415" s="1" customFormat="1" customHeight="1" spans="6:42">
      <c r="F415" s="12">
        <f t="shared" si="145"/>
        <v>41018</v>
      </c>
      <c r="G415" s="12">
        <v>0.0253</v>
      </c>
      <c r="H415" s="13">
        <v>1.35</v>
      </c>
      <c r="I415" s="14">
        <v>1</v>
      </c>
      <c r="J415" s="15">
        <f t="shared" si="146"/>
        <v>1400.96979</v>
      </c>
      <c r="K415" s="12">
        <v>1</v>
      </c>
      <c r="L415" s="12">
        <v>360</v>
      </c>
      <c r="M415" s="12">
        <v>1.43</v>
      </c>
      <c r="N415" s="19">
        <f t="shared" si="147"/>
        <v>3.34525423728814</v>
      </c>
      <c r="O415" s="20">
        <v>0</v>
      </c>
      <c r="P415" s="12">
        <v>0.98</v>
      </c>
      <c r="Q415" s="12">
        <v>1.91</v>
      </c>
      <c r="R415" s="9">
        <f t="shared" si="148"/>
        <v>2.8718</v>
      </c>
      <c r="S415" s="10">
        <v>1.225</v>
      </c>
      <c r="T415" s="21">
        <v>1.085</v>
      </c>
      <c r="U415" s="22">
        <f t="shared" si="149"/>
        <v>17888.6644568785</v>
      </c>
      <c r="AA415" s="12">
        <f t="shared" si="150"/>
        <v>41018</v>
      </c>
      <c r="AB415" s="12">
        <v>0.0253</v>
      </c>
      <c r="AC415" s="13">
        <v>1.35</v>
      </c>
      <c r="AD415" s="14">
        <v>1</v>
      </c>
      <c r="AE415" s="15">
        <f t="shared" si="151"/>
        <v>1400.96979</v>
      </c>
      <c r="AF415" s="12">
        <v>1</v>
      </c>
      <c r="AG415" s="12">
        <v>440</v>
      </c>
      <c r="AH415" s="12">
        <v>1.43</v>
      </c>
      <c r="AI415" s="19">
        <f t="shared" si="152"/>
        <v>3.51196721311475</v>
      </c>
      <c r="AJ415" s="20">
        <v>0</v>
      </c>
      <c r="AK415" s="12">
        <v>1</v>
      </c>
      <c r="AL415" s="12">
        <v>1.91</v>
      </c>
      <c r="AM415" s="9">
        <f t="shared" si="153"/>
        <v>2.91</v>
      </c>
      <c r="AN415" s="10">
        <v>1.225</v>
      </c>
      <c r="AO415" s="21">
        <v>1.085</v>
      </c>
      <c r="AP415" s="22">
        <f t="shared" si="154"/>
        <v>19029.9671708708</v>
      </c>
    </row>
    <row r="416" s="1" customFormat="1" customHeight="1" spans="6:42">
      <c r="F416" s="28" t="s">
        <v>28</v>
      </c>
      <c r="G416" s="29"/>
      <c r="H416" s="29"/>
      <c r="I416" s="29"/>
      <c r="J416" s="29"/>
      <c r="K416" s="29"/>
      <c r="L416" s="29"/>
      <c r="M416" s="29"/>
      <c r="N416" s="30">
        <f>SUM(U391:U415)</f>
        <v>855053.416008363</v>
      </c>
      <c r="O416" s="30"/>
      <c r="P416" s="30"/>
      <c r="Q416" s="30"/>
      <c r="R416" s="30"/>
      <c r="S416" s="30"/>
      <c r="T416" s="30"/>
      <c r="U416" s="30"/>
      <c r="AA416" s="28" t="s">
        <v>28</v>
      </c>
      <c r="AB416" s="29"/>
      <c r="AC416" s="29"/>
      <c r="AD416" s="29"/>
      <c r="AE416" s="29"/>
      <c r="AF416" s="29"/>
      <c r="AG416" s="29"/>
      <c r="AH416" s="29"/>
      <c r="AI416" s="30">
        <f>SUM(AP391:AP415)</f>
        <v>889010.931951771</v>
      </c>
      <c r="AJ416" s="30"/>
      <c r="AK416" s="30"/>
      <c r="AL416" s="30"/>
      <c r="AM416" s="30"/>
      <c r="AN416" s="30"/>
      <c r="AO416" s="30"/>
      <c r="AP416" s="30"/>
    </row>
    <row r="417" s="1" customFormat="1" customHeight="1" spans="6:42">
      <c r="F417" s="29"/>
      <c r="G417" s="29"/>
      <c r="H417" s="29"/>
      <c r="I417" s="29"/>
      <c r="J417" s="29"/>
      <c r="K417" s="29"/>
      <c r="L417" s="29"/>
      <c r="M417" s="29"/>
      <c r="N417" s="30"/>
      <c r="O417" s="30"/>
      <c r="P417" s="30"/>
      <c r="Q417" s="30"/>
      <c r="R417" s="30"/>
      <c r="S417" s="30"/>
      <c r="T417" s="30"/>
      <c r="U417" s="30"/>
      <c r="AA417" s="29"/>
      <c r="AB417" s="29"/>
      <c r="AC417" s="29"/>
      <c r="AD417" s="29"/>
      <c r="AE417" s="29"/>
      <c r="AF417" s="29"/>
      <c r="AG417" s="29"/>
      <c r="AH417" s="29"/>
      <c r="AI417" s="30"/>
      <c r="AJ417" s="30"/>
      <c r="AK417" s="30"/>
      <c r="AL417" s="30"/>
      <c r="AM417" s="30"/>
      <c r="AN417" s="30"/>
      <c r="AO417" s="30"/>
      <c r="AP417" s="30"/>
    </row>
    <row r="418" s="1" customFormat="1" customHeight="1" spans="6:42"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="1" customFormat="1" customHeight="1" spans="6:42">
      <c r="F419" s="15" t="s">
        <v>3</v>
      </c>
      <c r="G419" s="15"/>
      <c r="H419" s="15"/>
      <c r="I419" s="15"/>
      <c r="J419" s="15"/>
      <c r="K419" s="9" t="s">
        <v>30</v>
      </c>
      <c r="L419" s="9"/>
      <c r="M419" s="9"/>
      <c r="N419" s="9"/>
      <c r="O419" s="10" t="s">
        <v>31</v>
      </c>
      <c r="P419" s="10"/>
      <c r="Q419" s="31" t="s">
        <v>9</v>
      </c>
      <c r="R419"/>
      <c r="S419"/>
      <c r="T419"/>
      <c r="U419"/>
      <c r="AA419" s="15" t="s">
        <v>3</v>
      </c>
      <c r="AB419" s="15"/>
      <c r="AC419" s="15"/>
      <c r="AD419" s="15"/>
      <c r="AE419" s="15"/>
      <c r="AF419" s="9" t="s">
        <v>30</v>
      </c>
      <c r="AG419" s="9"/>
      <c r="AH419" s="9"/>
      <c r="AI419" s="9"/>
      <c r="AJ419" s="10" t="s">
        <v>31</v>
      </c>
      <c r="AK419" s="10"/>
      <c r="AL419" s="31" t="s">
        <v>9</v>
      </c>
      <c r="AM419"/>
      <c r="AN419"/>
      <c r="AO419"/>
      <c r="AP419"/>
    </row>
    <row r="420" s="1" customFormat="1" customHeight="1" spans="6:42">
      <c r="F420" s="12" t="s">
        <v>32</v>
      </c>
      <c r="G420" s="12" t="s">
        <v>15</v>
      </c>
      <c r="H420" s="32" t="s">
        <v>33</v>
      </c>
      <c r="I420" s="33" t="s">
        <v>34</v>
      </c>
      <c r="J420" s="15" t="s">
        <v>3</v>
      </c>
      <c r="K420" s="12" t="s">
        <v>35</v>
      </c>
      <c r="L420" s="12" t="s">
        <v>22</v>
      </c>
      <c r="M420" s="12" t="s">
        <v>23</v>
      </c>
      <c r="N420" s="9" t="s">
        <v>36</v>
      </c>
      <c r="O420" s="12" t="s">
        <v>25</v>
      </c>
      <c r="P420" s="12" t="s">
        <v>37</v>
      </c>
      <c r="Q420" s="31"/>
      <c r="R420"/>
      <c r="S420"/>
      <c r="T420"/>
      <c r="U420"/>
      <c r="AA420" s="12" t="s">
        <v>32</v>
      </c>
      <c r="AB420" s="12" t="s">
        <v>15</v>
      </c>
      <c r="AC420" s="32" t="s">
        <v>33</v>
      </c>
      <c r="AD420" s="33" t="s">
        <v>34</v>
      </c>
      <c r="AE420" s="15" t="s">
        <v>3</v>
      </c>
      <c r="AF420" s="12" t="s">
        <v>35</v>
      </c>
      <c r="AG420" s="12" t="s">
        <v>22</v>
      </c>
      <c r="AH420" s="12" t="s">
        <v>23</v>
      </c>
      <c r="AI420" s="9" t="s">
        <v>36</v>
      </c>
      <c r="AJ420" s="12" t="s">
        <v>25</v>
      </c>
      <c r="AK420" s="12" t="s">
        <v>37</v>
      </c>
      <c r="AL420" s="31"/>
      <c r="AM420"/>
      <c r="AN420"/>
      <c r="AO420"/>
      <c r="AP420"/>
    </row>
    <row r="421" s="1" customFormat="1" customHeight="1" spans="6:42">
      <c r="F421" s="12">
        <v>1197</v>
      </c>
      <c r="G421" s="12">
        <f t="shared" ref="G421:G434" si="155">1354+144</f>
        <v>1498</v>
      </c>
      <c r="H421" s="32">
        <v>0.444</v>
      </c>
      <c r="I421" s="33">
        <v>0.887</v>
      </c>
      <c r="J421" s="34">
        <f t="shared" ref="J421:J434" si="156">F421*H421+G421*I421</f>
        <v>1860.194</v>
      </c>
      <c r="K421" s="12">
        <v>1</v>
      </c>
      <c r="L421" s="12">
        <v>0.89</v>
      </c>
      <c r="M421" s="12">
        <v>3.21</v>
      </c>
      <c r="N421" s="35">
        <f t="shared" ref="N421:N434" si="157">1+L421*M421</f>
        <v>3.8569</v>
      </c>
      <c r="O421" s="12">
        <v>1.225</v>
      </c>
      <c r="P421" s="12">
        <v>0.5</v>
      </c>
      <c r="Q421" s="36">
        <f t="shared" ref="Q421:Q434" si="158">J421*K421*N421*O421*P421</f>
        <v>4394.4316211425</v>
      </c>
      <c r="R421"/>
      <c r="S421"/>
      <c r="T421"/>
      <c r="U421"/>
      <c r="AA421" s="12">
        <v>1197</v>
      </c>
      <c r="AB421" s="12">
        <f t="shared" ref="AB421:AB434" si="159">1354+144</f>
        <v>1498</v>
      </c>
      <c r="AC421" s="32">
        <v>0.444</v>
      </c>
      <c r="AD421" s="33">
        <v>0.887</v>
      </c>
      <c r="AE421" s="34">
        <f t="shared" ref="AE421:AE434" si="160">AA421*AC421+AB421*AD421</f>
        <v>1860.194</v>
      </c>
      <c r="AF421" s="12">
        <v>1</v>
      </c>
      <c r="AG421" s="12">
        <v>0.89</v>
      </c>
      <c r="AH421" s="12">
        <v>3.21</v>
      </c>
      <c r="AI421" s="35">
        <f t="shared" ref="AI421:AI434" si="161">1+AG421*AH421</f>
        <v>3.8569</v>
      </c>
      <c r="AJ421" s="12">
        <v>1.225</v>
      </c>
      <c r="AK421" s="12">
        <v>0.5</v>
      </c>
      <c r="AL421" s="36">
        <f t="shared" ref="AL421:AL434" si="162">AE421*AF421*AI421*AJ421*AK421</f>
        <v>4394.4316211425</v>
      </c>
      <c r="AM421"/>
      <c r="AN421"/>
      <c r="AO421"/>
      <c r="AP421"/>
    </row>
    <row r="422" s="1" customFormat="1" customHeight="1" spans="6:42">
      <c r="F422" s="12">
        <v>1197</v>
      </c>
      <c r="G422" s="12">
        <f t="shared" si="155"/>
        <v>1498</v>
      </c>
      <c r="H422" s="32">
        <v>0.577</v>
      </c>
      <c r="I422" s="33">
        <v>1.153</v>
      </c>
      <c r="J422" s="34">
        <f t="shared" si="156"/>
        <v>2417.863</v>
      </c>
      <c r="K422" s="12">
        <v>1</v>
      </c>
      <c r="L422" s="12">
        <v>0.89</v>
      </c>
      <c r="M422" s="12">
        <v>3.21</v>
      </c>
      <c r="N422" s="35">
        <f t="shared" si="157"/>
        <v>3.8569</v>
      </c>
      <c r="O422" s="12">
        <v>1.225</v>
      </c>
      <c r="P422" s="12">
        <v>0.5</v>
      </c>
      <c r="Q422" s="36">
        <f t="shared" si="158"/>
        <v>5711.84168037875</v>
      </c>
      <c r="R422"/>
      <c r="S422"/>
      <c r="T422"/>
      <c r="U422"/>
      <c r="AA422" s="12">
        <v>1197</v>
      </c>
      <c r="AB422" s="12">
        <f t="shared" si="159"/>
        <v>1498</v>
      </c>
      <c r="AC422" s="32">
        <v>0.577</v>
      </c>
      <c r="AD422" s="33">
        <v>1.153</v>
      </c>
      <c r="AE422" s="34">
        <f t="shared" si="160"/>
        <v>2417.863</v>
      </c>
      <c r="AF422" s="12">
        <v>1</v>
      </c>
      <c r="AG422" s="12">
        <v>0.89</v>
      </c>
      <c r="AH422" s="12">
        <v>3.21</v>
      </c>
      <c r="AI422" s="35">
        <f t="shared" si="161"/>
        <v>3.8569</v>
      </c>
      <c r="AJ422" s="12">
        <v>1.225</v>
      </c>
      <c r="AK422" s="12">
        <v>0.5</v>
      </c>
      <c r="AL422" s="36">
        <f t="shared" si="162"/>
        <v>5711.84168037875</v>
      </c>
      <c r="AM422"/>
      <c r="AN422"/>
      <c r="AO422"/>
      <c r="AP422"/>
    </row>
    <row r="423" s="1" customFormat="1" customHeight="1" spans="6:42">
      <c r="F423" s="12">
        <v>1197</v>
      </c>
      <c r="G423" s="12">
        <f t="shared" si="155"/>
        <v>1498</v>
      </c>
      <c r="H423" s="32">
        <v>0.444</v>
      </c>
      <c r="I423" s="33">
        <v>0.887</v>
      </c>
      <c r="J423" s="34">
        <f t="shared" si="156"/>
        <v>1860.194</v>
      </c>
      <c r="K423" s="12">
        <v>1</v>
      </c>
      <c r="L423" s="12">
        <v>0.89</v>
      </c>
      <c r="M423" s="12">
        <v>3.21</v>
      </c>
      <c r="N423" s="35">
        <f t="shared" si="157"/>
        <v>3.8569</v>
      </c>
      <c r="O423" s="12">
        <v>1.225</v>
      </c>
      <c r="P423" s="12">
        <v>0.5</v>
      </c>
      <c r="Q423" s="36">
        <f t="shared" si="158"/>
        <v>4394.4316211425</v>
      </c>
      <c r="R423"/>
      <c r="S423"/>
      <c r="T423"/>
      <c r="U423"/>
      <c r="AA423" s="12">
        <v>1197</v>
      </c>
      <c r="AB423" s="12">
        <f t="shared" si="159"/>
        <v>1498</v>
      </c>
      <c r="AC423" s="32">
        <v>0.444</v>
      </c>
      <c r="AD423" s="33">
        <v>0.887</v>
      </c>
      <c r="AE423" s="34">
        <f t="shared" si="160"/>
        <v>1860.194</v>
      </c>
      <c r="AF423" s="12">
        <v>1</v>
      </c>
      <c r="AG423" s="12">
        <v>0.89</v>
      </c>
      <c r="AH423" s="12">
        <v>3.21</v>
      </c>
      <c r="AI423" s="35">
        <f t="shared" si="161"/>
        <v>3.8569</v>
      </c>
      <c r="AJ423" s="12">
        <v>1.225</v>
      </c>
      <c r="AK423" s="12">
        <v>0.5</v>
      </c>
      <c r="AL423" s="36">
        <f t="shared" si="162"/>
        <v>4394.4316211425</v>
      </c>
      <c r="AM423"/>
      <c r="AN423"/>
      <c r="AO423"/>
      <c r="AP423"/>
    </row>
    <row r="424" s="1" customFormat="1" customHeight="1" spans="6:42">
      <c r="F424" s="12">
        <v>1197</v>
      </c>
      <c r="G424" s="12">
        <f t="shared" si="155"/>
        <v>1498</v>
      </c>
      <c r="H424" s="32">
        <v>0.577</v>
      </c>
      <c r="I424" s="33">
        <v>1.153</v>
      </c>
      <c r="J424" s="34">
        <f t="shared" si="156"/>
        <v>2417.863</v>
      </c>
      <c r="K424" s="12">
        <v>1</v>
      </c>
      <c r="L424" s="12">
        <v>0.89</v>
      </c>
      <c r="M424" s="12">
        <v>3.21</v>
      </c>
      <c r="N424" s="35">
        <f t="shared" si="157"/>
        <v>3.8569</v>
      </c>
      <c r="O424" s="12">
        <v>1.225</v>
      </c>
      <c r="P424" s="12">
        <v>0.5</v>
      </c>
      <c r="Q424" s="36">
        <f t="shared" si="158"/>
        <v>5711.84168037875</v>
      </c>
      <c r="R424"/>
      <c r="S424"/>
      <c r="T424"/>
      <c r="U424"/>
      <c r="AA424" s="12">
        <v>1197</v>
      </c>
      <c r="AB424" s="12">
        <f t="shared" si="159"/>
        <v>1498</v>
      </c>
      <c r="AC424" s="32">
        <v>0.577</v>
      </c>
      <c r="AD424" s="33">
        <v>1.153</v>
      </c>
      <c r="AE424" s="34">
        <f t="shared" si="160"/>
        <v>2417.863</v>
      </c>
      <c r="AF424" s="12">
        <v>1</v>
      </c>
      <c r="AG424" s="12">
        <v>0.89</v>
      </c>
      <c r="AH424" s="12">
        <v>3.21</v>
      </c>
      <c r="AI424" s="35">
        <f t="shared" si="161"/>
        <v>3.8569</v>
      </c>
      <c r="AJ424" s="12">
        <v>1.225</v>
      </c>
      <c r="AK424" s="12">
        <v>0.5</v>
      </c>
      <c r="AL424" s="36">
        <f t="shared" si="162"/>
        <v>5711.84168037875</v>
      </c>
      <c r="AM424"/>
      <c r="AN424"/>
      <c r="AO424"/>
      <c r="AP424"/>
    </row>
    <row r="425" s="1" customFormat="1" customHeight="1" spans="6:42">
      <c r="F425" s="12">
        <v>1197</v>
      </c>
      <c r="G425" s="12">
        <f t="shared" si="155"/>
        <v>1498</v>
      </c>
      <c r="H425" s="32">
        <v>0.444</v>
      </c>
      <c r="I425" s="33">
        <v>0.887</v>
      </c>
      <c r="J425" s="34">
        <f t="shared" si="156"/>
        <v>1860.194</v>
      </c>
      <c r="K425" s="12">
        <v>1</v>
      </c>
      <c r="L425" s="12">
        <v>0.89</v>
      </c>
      <c r="M425" s="12">
        <v>3.21</v>
      </c>
      <c r="N425" s="35">
        <f t="shared" si="157"/>
        <v>3.8569</v>
      </c>
      <c r="O425" s="12">
        <v>1.225</v>
      </c>
      <c r="P425" s="12">
        <v>0.5</v>
      </c>
      <c r="Q425" s="36">
        <f t="shared" si="158"/>
        <v>4394.4316211425</v>
      </c>
      <c r="R425"/>
      <c r="S425"/>
      <c r="T425"/>
      <c r="U425"/>
      <c r="AA425" s="12">
        <v>1197</v>
      </c>
      <c r="AB425" s="12">
        <f t="shared" si="159"/>
        <v>1498</v>
      </c>
      <c r="AC425" s="32">
        <v>0.444</v>
      </c>
      <c r="AD425" s="33">
        <v>0.887</v>
      </c>
      <c r="AE425" s="34">
        <f t="shared" si="160"/>
        <v>1860.194</v>
      </c>
      <c r="AF425" s="12">
        <v>1</v>
      </c>
      <c r="AG425" s="12">
        <v>0.89</v>
      </c>
      <c r="AH425" s="12">
        <v>3.21</v>
      </c>
      <c r="AI425" s="35">
        <f t="shared" si="161"/>
        <v>3.8569</v>
      </c>
      <c r="AJ425" s="12">
        <v>1.225</v>
      </c>
      <c r="AK425" s="12">
        <v>0.5</v>
      </c>
      <c r="AL425" s="36">
        <f t="shared" si="162"/>
        <v>4394.4316211425</v>
      </c>
      <c r="AM425"/>
      <c r="AN425"/>
      <c r="AO425"/>
      <c r="AP425"/>
    </row>
    <row r="426" s="1" customFormat="1" customHeight="1" spans="6:42">
      <c r="F426" s="12">
        <v>1197</v>
      </c>
      <c r="G426" s="12">
        <f t="shared" si="155"/>
        <v>1498</v>
      </c>
      <c r="H426" s="32">
        <v>0.577</v>
      </c>
      <c r="I426" s="33">
        <v>1.153</v>
      </c>
      <c r="J426" s="34">
        <f t="shared" si="156"/>
        <v>2417.863</v>
      </c>
      <c r="K426" s="12">
        <v>1</v>
      </c>
      <c r="L426" s="12">
        <v>0.89</v>
      </c>
      <c r="M426" s="12">
        <v>3.21</v>
      </c>
      <c r="N426" s="35">
        <f t="shared" si="157"/>
        <v>3.8569</v>
      </c>
      <c r="O426" s="12">
        <v>1.225</v>
      </c>
      <c r="P426" s="12">
        <v>0.5</v>
      </c>
      <c r="Q426" s="36">
        <f t="shared" si="158"/>
        <v>5711.84168037875</v>
      </c>
      <c r="R426"/>
      <c r="S426"/>
      <c r="T426"/>
      <c r="U426"/>
      <c r="AA426" s="12">
        <v>1197</v>
      </c>
      <c r="AB426" s="12">
        <f t="shared" si="159"/>
        <v>1498</v>
      </c>
      <c r="AC426" s="32">
        <v>0.577</v>
      </c>
      <c r="AD426" s="33">
        <v>1.153</v>
      </c>
      <c r="AE426" s="34">
        <f t="shared" si="160"/>
        <v>2417.863</v>
      </c>
      <c r="AF426" s="12">
        <v>1</v>
      </c>
      <c r="AG426" s="12">
        <v>0.89</v>
      </c>
      <c r="AH426" s="12">
        <v>3.21</v>
      </c>
      <c r="AI426" s="35">
        <f t="shared" si="161"/>
        <v>3.8569</v>
      </c>
      <c r="AJ426" s="12">
        <v>1.225</v>
      </c>
      <c r="AK426" s="12">
        <v>0.5</v>
      </c>
      <c r="AL426" s="36">
        <f t="shared" si="162"/>
        <v>5711.84168037875</v>
      </c>
      <c r="AM426"/>
      <c r="AN426"/>
      <c r="AO426"/>
      <c r="AP426"/>
    </row>
    <row r="427" s="1" customFormat="1" customHeight="1" spans="6:42">
      <c r="F427" s="12">
        <v>1197</v>
      </c>
      <c r="G427" s="12">
        <f t="shared" si="155"/>
        <v>1498</v>
      </c>
      <c r="H427" s="32">
        <v>0.444</v>
      </c>
      <c r="I427" s="33">
        <v>0.887</v>
      </c>
      <c r="J427" s="34">
        <f t="shared" si="156"/>
        <v>1860.194</v>
      </c>
      <c r="K427" s="12">
        <v>1</v>
      </c>
      <c r="L427" s="12">
        <v>0.89</v>
      </c>
      <c r="M427" s="12">
        <v>3.21</v>
      </c>
      <c r="N427" s="35">
        <f t="shared" si="157"/>
        <v>3.8569</v>
      </c>
      <c r="O427" s="12">
        <v>1.225</v>
      </c>
      <c r="P427" s="12">
        <v>0.5</v>
      </c>
      <c r="Q427" s="36">
        <f t="shared" si="158"/>
        <v>4394.4316211425</v>
      </c>
      <c r="R427"/>
      <c r="S427"/>
      <c r="T427"/>
      <c r="U427"/>
      <c r="AA427" s="12">
        <v>1197</v>
      </c>
      <c r="AB427" s="12">
        <f t="shared" si="159"/>
        <v>1498</v>
      </c>
      <c r="AC427" s="32">
        <v>0.444</v>
      </c>
      <c r="AD427" s="33">
        <v>0.887</v>
      </c>
      <c r="AE427" s="34">
        <f t="shared" si="160"/>
        <v>1860.194</v>
      </c>
      <c r="AF427" s="12">
        <v>1</v>
      </c>
      <c r="AG427" s="12">
        <v>0.89</v>
      </c>
      <c r="AH427" s="12">
        <v>3.21</v>
      </c>
      <c r="AI427" s="35">
        <f t="shared" si="161"/>
        <v>3.8569</v>
      </c>
      <c r="AJ427" s="12">
        <v>1.225</v>
      </c>
      <c r="AK427" s="12">
        <v>0.5</v>
      </c>
      <c r="AL427" s="36">
        <f t="shared" si="162"/>
        <v>4394.4316211425</v>
      </c>
      <c r="AM427"/>
      <c r="AN427"/>
      <c r="AO427"/>
      <c r="AP427"/>
    </row>
    <row r="428" s="1" customFormat="1" customHeight="1" spans="6:42">
      <c r="F428" s="12">
        <v>1197</v>
      </c>
      <c r="G428" s="12">
        <f t="shared" si="155"/>
        <v>1498</v>
      </c>
      <c r="H428" s="32">
        <v>0.577</v>
      </c>
      <c r="I428" s="33">
        <v>1.153</v>
      </c>
      <c r="J428" s="34">
        <f t="shared" si="156"/>
        <v>2417.863</v>
      </c>
      <c r="K428" s="12">
        <v>1</v>
      </c>
      <c r="L428" s="12">
        <v>0.89</v>
      </c>
      <c r="M428" s="12">
        <v>3.21</v>
      </c>
      <c r="N428" s="35">
        <f t="shared" si="157"/>
        <v>3.8569</v>
      </c>
      <c r="O428" s="12">
        <v>1.225</v>
      </c>
      <c r="P428" s="12">
        <v>0.5</v>
      </c>
      <c r="Q428" s="36">
        <f t="shared" si="158"/>
        <v>5711.84168037875</v>
      </c>
      <c r="R428"/>
      <c r="S428"/>
      <c r="T428"/>
      <c r="U428"/>
      <c r="AA428" s="12">
        <v>1197</v>
      </c>
      <c r="AB428" s="12">
        <f t="shared" si="159"/>
        <v>1498</v>
      </c>
      <c r="AC428" s="32">
        <v>0.577</v>
      </c>
      <c r="AD428" s="33">
        <v>1.153</v>
      </c>
      <c r="AE428" s="34">
        <f t="shared" si="160"/>
        <v>2417.863</v>
      </c>
      <c r="AF428" s="12">
        <v>1</v>
      </c>
      <c r="AG428" s="12">
        <v>0.89</v>
      </c>
      <c r="AH428" s="12">
        <v>3.21</v>
      </c>
      <c r="AI428" s="35">
        <f t="shared" si="161"/>
        <v>3.8569</v>
      </c>
      <c r="AJ428" s="12">
        <v>1.225</v>
      </c>
      <c r="AK428" s="12">
        <v>0.5</v>
      </c>
      <c r="AL428" s="36">
        <f t="shared" si="162"/>
        <v>5711.84168037875</v>
      </c>
      <c r="AM428"/>
      <c r="AN428"/>
      <c r="AO428"/>
      <c r="AP428"/>
    </row>
    <row r="429" s="1" customFormat="1" customHeight="1" spans="6:42">
      <c r="F429" s="12">
        <v>1197</v>
      </c>
      <c r="G429" s="12">
        <f t="shared" si="155"/>
        <v>1498</v>
      </c>
      <c r="H429" s="32">
        <v>0.444</v>
      </c>
      <c r="I429" s="33">
        <v>0.887</v>
      </c>
      <c r="J429" s="34">
        <f t="shared" si="156"/>
        <v>1860.194</v>
      </c>
      <c r="K429" s="12">
        <v>1</v>
      </c>
      <c r="L429" s="12">
        <v>0.89</v>
      </c>
      <c r="M429" s="12">
        <v>3.21</v>
      </c>
      <c r="N429" s="35">
        <f t="shared" si="157"/>
        <v>3.8569</v>
      </c>
      <c r="O429" s="12">
        <v>1.225</v>
      </c>
      <c r="P429" s="12">
        <v>0.5</v>
      </c>
      <c r="Q429" s="36">
        <f t="shared" si="158"/>
        <v>4394.4316211425</v>
      </c>
      <c r="R429"/>
      <c r="S429"/>
      <c r="T429"/>
      <c r="U429"/>
      <c r="AA429" s="12">
        <v>1197</v>
      </c>
      <c r="AB429" s="12">
        <f t="shared" si="159"/>
        <v>1498</v>
      </c>
      <c r="AC429" s="32">
        <v>0.444</v>
      </c>
      <c r="AD429" s="33">
        <v>0.887</v>
      </c>
      <c r="AE429" s="34">
        <f t="shared" si="160"/>
        <v>1860.194</v>
      </c>
      <c r="AF429" s="12">
        <v>1</v>
      </c>
      <c r="AG429" s="12">
        <v>0.89</v>
      </c>
      <c r="AH429" s="12">
        <v>3.21</v>
      </c>
      <c r="AI429" s="35">
        <f t="shared" si="161"/>
        <v>3.8569</v>
      </c>
      <c r="AJ429" s="12">
        <v>1.225</v>
      </c>
      <c r="AK429" s="12">
        <v>0.5</v>
      </c>
      <c r="AL429" s="36">
        <f t="shared" si="162"/>
        <v>4394.4316211425</v>
      </c>
      <c r="AM429"/>
      <c r="AN429"/>
      <c r="AO429"/>
      <c r="AP429"/>
    </row>
    <row r="430" s="1" customFormat="1" customHeight="1" spans="6:42">
      <c r="F430" s="12">
        <v>1197</v>
      </c>
      <c r="G430" s="12">
        <f t="shared" si="155"/>
        <v>1498</v>
      </c>
      <c r="H430" s="32">
        <v>0.577</v>
      </c>
      <c r="I430" s="33">
        <v>1.153</v>
      </c>
      <c r="J430" s="34">
        <f t="shared" si="156"/>
        <v>2417.863</v>
      </c>
      <c r="K430" s="12">
        <v>1</v>
      </c>
      <c r="L430" s="12">
        <v>0.89</v>
      </c>
      <c r="M430" s="12">
        <v>3.21</v>
      </c>
      <c r="N430" s="35">
        <f t="shared" si="157"/>
        <v>3.8569</v>
      </c>
      <c r="O430" s="12">
        <v>1.225</v>
      </c>
      <c r="P430" s="12">
        <v>0.5</v>
      </c>
      <c r="Q430" s="36">
        <f t="shared" si="158"/>
        <v>5711.84168037875</v>
      </c>
      <c r="R430"/>
      <c r="S430"/>
      <c r="T430"/>
      <c r="U430"/>
      <c r="AA430" s="12">
        <v>1197</v>
      </c>
      <c r="AB430" s="12">
        <f t="shared" si="159"/>
        <v>1498</v>
      </c>
      <c r="AC430" s="32">
        <v>0.577</v>
      </c>
      <c r="AD430" s="33">
        <v>1.153</v>
      </c>
      <c r="AE430" s="34">
        <f t="shared" si="160"/>
        <v>2417.863</v>
      </c>
      <c r="AF430" s="12">
        <v>1</v>
      </c>
      <c r="AG430" s="12">
        <v>0.89</v>
      </c>
      <c r="AH430" s="12">
        <v>3.21</v>
      </c>
      <c r="AI430" s="35">
        <f t="shared" si="161"/>
        <v>3.8569</v>
      </c>
      <c r="AJ430" s="12">
        <v>1.225</v>
      </c>
      <c r="AK430" s="12">
        <v>0.5</v>
      </c>
      <c r="AL430" s="36">
        <f t="shared" si="162"/>
        <v>5711.84168037875</v>
      </c>
      <c r="AM430"/>
      <c r="AN430"/>
      <c r="AO430"/>
      <c r="AP430"/>
    </row>
    <row r="431" s="1" customFormat="1" customHeight="1" spans="6:42">
      <c r="F431" s="12">
        <v>1197</v>
      </c>
      <c r="G431" s="12">
        <f t="shared" si="155"/>
        <v>1498</v>
      </c>
      <c r="H431" s="32">
        <v>0.444</v>
      </c>
      <c r="I431" s="33">
        <v>0.887</v>
      </c>
      <c r="J431" s="34">
        <f t="shared" si="156"/>
        <v>1860.194</v>
      </c>
      <c r="K431" s="12">
        <v>1</v>
      </c>
      <c r="L431" s="12">
        <v>0.89</v>
      </c>
      <c r="M431" s="12">
        <v>3.21</v>
      </c>
      <c r="N431" s="35">
        <f t="shared" si="157"/>
        <v>3.8569</v>
      </c>
      <c r="O431" s="12">
        <v>1.225</v>
      </c>
      <c r="P431" s="12">
        <v>0.5</v>
      </c>
      <c r="Q431" s="36">
        <f t="shared" si="158"/>
        <v>4394.4316211425</v>
      </c>
      <c r="R431"/>
      <c r="S431"/>
      <c r="T431"/>
      <c r="U431"/>
      <c r="AA431" s="12">
        <v>1197</v>
      </c>
      <c r="AB431" s="12">
        <f t="shared" si="159"/>
        <v>1498</v>
      </c>
      <c r="AC431" s="32">
        <v>0.444</v>
      </c>
      <c r="AD431" s="33">
        <v>0.887</v>
      </c>
      <c r="AE431" s="34">
        <f t="shared" si="160"/>
        <v>1860.194</v>
      </c>
      <c r="AF431" s="12">
        <v>1</v>
      </c>
      <c r="AG431" s="12">
        <v>0.89</v>
      </c>
      <c r="AH431" s="12">
        <v>3.21</v>
      </c>
      <c r="AI431" s="35">
        <f t="shared" si="161"/>
        <v>3.8569</v>
      </c>
      <c r="AJ431" s="12">
        <v>1.225</v>
      </c>
      <c r="AK431" s="12">
        <v>0.5</v>
      </c>
      <c r="AL431" s="36">
        <f t="shared" si="162"/>
        <v>4394.4316211425</v>
      </c>
      <c r="AM431"/>
      <c r="AN431"/>
      <c r="AO431"/>
      <c r="AP431"/>
    </row>
    <row r="432" s="1" customFormat="1" customHeight="1" spans="6:42">
      <c r="F432" s="12">
        <v>1197</v>
      </c>
      <c r="G432" s="12">
        <f t="shared" si="155"/>
        <v>1498</v>
      </c>
      <c r="H432" s="32">
        <v>0.577</v>
      </c>
      <c r="I432" s="33">
        <v>1.153</v>
      </c>
      <c r="J432" s="34">
        <f t="shared" si="156"/>
        <v>2417.863</v>
      </c>
      <c r="K432" s="12">
        <v>1</v>
      </c>
      <c r="L432" s="12">
        <v>0.89</v>
      </c>
      <c r="M432" s="12">
        <v>3.21</v>
      </c>
      <c r="N432" s="35">
        <f t="shared" si="157"/>
        <v>3.8569</v>
      </c>
      <c r="O432" s="12">
        <v>1.225</v>
      </c>
      <c r="P432" s="12">
        <v>0.5</v>
      </c>
      <c r="Q432" s="36">
        <f t="shared" si="158"/>
        <v>5711.84168037875</v>
      </c>
      <c r="R432"/>
      <c r="S432"/>
      <c r="T432"/>
      <c r="U432"/>
      <c r="AA432" s="12">
        <v>1197</v>
      </c>
      <c r="AB432" s="12">
        <f t="shared" si="159"/>
        <v>1498</v>
      </c>
      <c r="AC432" s="32">
        <v>0.577</v>
      </c>
      <c r="AD432" s="33">
        <v>1.153</v>
      </c>
      <c r="AE432" s="34">
        <f t="shared" si="160"/>
        <v>2417.863</v>
      </c>
      <c r="AF432" s="12">
        <v>1</v>
      </c>
      <c r="AG432" s="12">
        <v>0.89</v>
      </c>
      <c r="AH432" s="12">
        <v>3.21</v>
      </c>
      <c r="AI432" s="35">
        <f t="shared" si="161"/>
        <v>3.8569</v>
      </c>
      <c r="AJ432" s="12">
        <v>1.225</v>
      </c>
      <c r="AK432" s="12">
        <v>0.5</v>
      </c>
      <c r="AL432" s="36">
        <f t="shared" si="162"/>
        <v>5711.84168037875</v>
      </c>
      <c r="AM432"/>
      <c r="AN432"/>
      <c r="AO432"/>
      <c r="AP432"/>
    </row>
    <row r="433" s="1" customFormat="1" customHeight="1" spans="6:42">
      <c r="F433" s="12">
        <v>1197</v>
      </c>
      <c r="G433" s="12">
        <f t="shared" si="155"/>
        <v>1498</v>
      </c>
      <c r="H433" s="32">
        <v>4.04</v>
      </c>
      <c r="I433" s="33">
        <v>8.09</v>
      </c>
      <c r="J433" s="34">
        <f t="shared" si="156"/>
        <v>16954.7</v>
      </c>
      <c r="K433" s="12">
        <v>2.2</v>
      </c>
      <c r="L433" s="12">
        <v>0.89</v>
      </c>
      <c r="M433" s="12">
        <v>3.21</v>
      </c>
      <c r="N433" s="35">
        <f t="shared" si="157"/>
        <v>3.8569</v>
      </c>
      <c r="O433" s="12">
        <v>1.225</v>
      </c>
      <c r="P433" s="12">
        <v>0.5</v>
      </c>
      <c r="Q433" s="36">
        <f t="shared" si="158"/>
        <v>88116.504824425</v>
      </c>
      <c r="R433"/>
      <c r="S433"/>
      <c r="T433"/>
      <c r="U433"/>
      <c r="AA433" s="12">
        <v>1197</v>
      </c>
      <c r="AB433" s="12">
        <f t="shared" si="159"/>
        <v>1498</v>
      </c>
      <c r="AC433" s="32">
        <v>4.04</v>
      </c>
      <c r="AD433" s="33">
        <v>8.09</v>
      </c>
      <c r="AE433" s="34">
        <f t="shared" si="160"/>
        <v>16954.7</v>
      </c>
      <c r="AF433" s="12">
        <v>2.2</v>
      </c>
      <c r="AG433" s="12">
        <v>0.89</v>
      </c>
      <c r="AH433" s="12">
        <v>3.21</v>
      </c>
      <c r="AI433" s="35">
        <f t="shared" si="161"/>
        <v>3.8569</v>
      </c>
      <c r="AJ433" s="12">
        <v>1.225</v>
      </c>
      <c r="AK433" s="12">
        <v>0.5</v>
      </c>
      <c r="AL433" s="36">
        <f t="shared" si="162"/>
        <v>88116.504824425</v>
      </c>
      <c r="AM433"/>
      <c r="AN433"/>
      <c r="AO433"/>
      <c r="AP433"/>
    </row>
    <row r="434" s="1" customFormat="1" customHeight="1" spans="6:42">
      <c r="F434" s="12">
        <v>1197</v>
      </c>
      <c r="G434" s="12">
        <f t="shared" si="155"/>
        <v>1498</v>
      </c>
      <c r="H434" s="32">
        <v>6.07</v>
      </c>
      <c r="I434" s="33">
        <v>12.13</v>
      </c>
      <c r="J434" s="34">
        <f t="shared" si="156"/>
        <v>25436.53</v>
      </c>
      <c r="K434" s="12">
        <v>2.2</v>
      </c>
      <c r="L434" s="12">
        <v>0.89</v>
      </c>
      <c r="M434" s="12">
        <v>3.21</v>
      </c>
      <c r="N434" s="35">
        <f t="shared" si="157"/>
        <v>3.8569</v>
      </c>
      <c r="O434" s="12">
        <v>1.225</v>
      </c>
      <c r="P434" s="12">
        <v>0.5</v>
      </c>
      <c r="Q434" s="36">
        <f t="shared" si="158"/>
        <v>132198.040570558</v>
      </c>
      <c r="R434"/>
      <c r="S434"/>
      <c r="T434"/>
      <c r="U434"/>
      <c r="AA434" s="12">
        <v>1197</v>
      </c>
      <c r="AB434" s="12">
        <f t="shared" si="159"/>
        <v>1498</v>
      </c>
      <c r="AC434" s="32">
        <v>6.07</v>
      </c>
      <c r="AD434" s="33">
        <v>12.13</v>
      </c>
      <c r="AE434" s="34">
        <f t="shared" si="160"/>
        <v>25436.53</v>
      </c>
      <c r="AF434" s="12">
        <v>2.2</v>
      </c>
      <c r="AG434" s="12">
        <v>0.89</v>
      </c>
      <c r="AH434" s="12">
        <v>3.21</v>
      </c>
      <c r="AI434" s="35">
        <f t="shared" si="161"/>
        <v>3.8569</v>
      </c>
      <c r="AJ434" s="12">
        <v>1.225</v>
      </c>
      <c r="AK434" s="12">
        <v>0.5</v>
      </c>
      <c r="AL434" s="36">
        <f t="shared" si="162"/>
        <v>132198.040570558</v>
      </c>
      <c r="AM434"/>
      <c r="AN434"/>
      <c r="AO434"/>
      <c r="AP434"/>
    </row>
    <row r="435" s="1" customFormat="1" customHeight="1" spans="6:42">
      <c r="F435" s="37" t="s">
        <v>38</v>
      </c>
      <c r="G435" s="37"/>
      <c r="H435" s="37"/>
      <c r="I435" s="37"/>
      <c r="J435" s="37"/>
      <c r="K435" s="38">
        <f>SUM(Q421:Q434)</f>
        <v>280952.18520411</v>
      </c>
      <c r="L435" s="38"/>
      <c r="M435" s="38"/>
      <c r="N435" s="38"/>
      <c r="O435" s="38"/>
      <c r="P435" s="38"/>
      <c r="Q435" s="38"/>
      <c r="R435"/>
      <c r="S435"/>
      <c r="T435"/>
      <c r="U435"/>
      <c r="AA435" s="37" t="s">
        <v>38</v>
      </c>
      <c r="AB435" s="37"/>
      <c r="AC435" s="37"/>
      <c r="AD435" s="37"/>
      <c r="AE435" s="37"/>
      <c r="AF435" s="38">
        <f>SUM(AL421:AL434)</f>
        <v>280952.18520411</v>
      </c>
      <c r="AG435" s="38"/>
      <c r="AH435" s="38"/>
      <c r="AI435" s="38"/>
      <c r="AJ435" s="38"/>
      <c r="AK435" s="38"/>
      <c r="AL435" s="38"/>
      <c r="AM435"/>
      <c r="AN435"/>
      <c r="AO435"/>
      <c r="AP435"/>
    </row>
    <row r="436" s="1" customFormat="1" customHeight="1" spans="6:42">
      <c r="F436" s="37"/>
      <c r="G436" s="37"/>
      <c r="H436" s="37"/>
      <c r="I436" s="37"/>
      <c r="J436" s="37"/>
      <c r="K436" s="38"/>
      <c r="L436" s="38"/>
      <c r="M436" s="38"/>
      <c r="N436" s="38"/>
      <c r="O436" s="38"/>
      <c r="P436" s="38"/>
      <c r="Q436" s="38"/>
      <c r="R436"/>
      <c r="S436"/>
      <c r="T436"/>
      <c r="U436"/>
      <c r="AA436" s="37"/>
      <c r="AB436" s="37"/>
      <c r="AC436" s="37"/>
      <c r="AD436" s="37"/>
      <c r="AE436" s="37"/>
      <c r="AF436" s="38"/>
      <c r="AG436" s="38"/>
      <c r="AH436" s="38"/>
      <c r="AI436" s="38"/>
      <c r="AJ436" s="38"/>
      <c r="AK436" s="38"/>
      <c r="AL436" s="38"/>
      <c r="AM436"/>
      <c r="AN436"/>
      <c r="AO436"/>
      <c r="AP436"/>
    </row>
    <row r="437" s="1" customFormat="1" customHeight="1" spans="6:42">
      <c r="F437" s="37"/>
      <c r="G437" s="37"/>
      <c r="H437" s="37"/>
      <c r="I437" s="37"/>
      <c r="J437" s="37"/>
      <c r="K437" s="38"/>
      <c r="L437" s="38"/>
      <c r="M437" s="38"/>
      <c r="N437" s="38"/>
      <c r="O437" s="38"/>
      <c r="P437" s="38"/>
      <c r="Q437" s="38"/>
      <c r="R437"/>
      <c r="S437"/>
      <c r="T437"/>
      <c r="U437"/>
      <c r="AA437" s="37"/>
      <c r="AB437" s="37"/>
      <c r="AC437" s="37"/>
      <c r="AD437" s="37"/>
      <c r="AE437" s="37"/>
      <c r="AF437" s="38"/>
      <c r="AG437" s="38"/>
      <c r="AH437" s="38"/>
      <c r="AI437" s="38"/>
      <c r="AJ437" s="38"/>
      <c r="AK437" s="38"/>
      <c r="AL437" s="38"/>
      <c r="AM437"/>
      <c r="AN437"/>
      <c r="AO437"/>
      <c r="AP437"/>
    </row>
    <row r="438" s="1" customFormat="1" customHeight="1" spans="6:42">
      <c r="F438" s="39" t="s">
        <v>13</v>
      </c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/>
      <c r="S438"/>
      <c r="T438"/>
      <c r="U438"/>
      <c r="AA438" s="39" t="s">
        <v>13</v>
      </c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/>
      <c r="AN438"/>
      <c r="AO438"/>
      <c r="AP438"/>
    </row>
    <row r="439" s="1" customFormat="1" customHeight="1" spans="6:42">
      <c r="F439" s="15" t="s">
        <v>3</v>
      </c>
      <c r="G439" s="15"/>
      <c r="H439" s="15"/>
      <c r="I439" s="15"/>
      <c r="J439" s="15"/>
      <c r="K439" s="9" t="s">
        <v>30</v>
      </c>
      <c r="L439" s="9"/>
      <c r="M439" s="9"/>
      <c r="N439" s="9"/>
      <c r="O439" s="10" t="s">
        <v>31</v>
      </c>
      <c r="P439" s="10"/>
      <c r="Q439" s="40" t="s">
        <v>9</v>
      </c>
      <c r="R439"/>
      <c r="S439"/>
      <c r="T439"/>
      <c r="U439"/>
      <c r="AA439" s="15" t="s">
        <v>3</v>
      </c>
      <c r="AB439" s="15"/>
      <c r="AC439" s="15"/>
      <c r="AD439" s="15"/>
      <c r="AE439" s="15"/>
      <c r="AF439" s="9" t="s">
        <v>30</v>
      </c>
      <c r="AG439" s="9"/>
      <c r="AH439" s="9"/>
      <c r="AI439" s="9"/>
      <c r="AJ439" s="10" t="s">
        <v>31</v>
      </c>
      <c r="AK439" s="10"/>
      <c r="AL439" s="40" t="s">
        <v>9</v>
      </c>
      <c r="AM439"/>
      <c r="AN439"/>
      <c r="AO439"/>
      <c r="AP439"/>
    </row>
    <row r="440" s="1" customFormat="1" customHeight="1" spans="6:42">
      <c r="F440" s="15" t="s">
        <v>39</v>
      </c>
      <c r="G440" s="15" t="s">
        <v>40</v>
      </c>
      <c r="H440" s="15" t="s">
        <v>41</v>
      </c>
      <c r="I440" s="15" t="s">
        <v>42</v>
      </c>
      <c r="J440" s="15" t="s">
        <v>3</v>
      </c>
      <c r="K440" s="9" t="s">
        <v>35</v>
      </c>
      <c r="L440" s="9" t="s">
        <v>22</v>
      </c>
      <c r="M440" s="9" t="s">
        <v>23</v>
      </c>
      <c r="N440" s="35" t="s">
        <v>24</v>
      </c>
      <c r="O440" s="10" t="s">
        <v>43</v>
      </c>
      <c r="P440" s="10" t="s">
        <v>44</v>
      </c>
      <c r="Q440" s="40"/>
      <c r="R440"/>
      <c r="S440"/>
      <c r="T440"/>
      <c r="U440"/>
      <c r="AA440" s="15" t="s">
        <v>39</v>
      </c>
      <c r="AB440" s="15" t="s">
        <v>40</v>
      </c>
      <c r="AC440" s="15" t="s">
        <v>41</v>
      </c>
      <c r="AD440" s="15" t="s">
        <v>42</v>
      </c>
      <c r="AE440" s="15" t="s">
        <v>3</v>
      </c>
      <c r="AF440" s="9" t="s">
        <v>35</v>
      </c>
      <c r="AG440" s="9" t="s">
        <v>22</v>
      </c>
      <c r="AH440" s="9" t="s">
        <v>23</v>
      </c>
      <c r="AI440" s="35" t="s">
        <v>24</v>
      </c>
      <c r="AJ440" s="10" t="s">
        <v>43</v>
      </c>
      <c r="AK440" s="10" t="s">
        <v>44</v>
      </c>
      <c r="AL440" s="40"/>
      <c r="AM440"/>
      <c r="AN440"/>
      <c r="AO440"/>
      <c r="AP440"/>
    </row>
    <row r="441" s="1" customFormat="1" customHeight="1" spans="6:42">
      <c r="F441" s="12">
        <f t="shared" ref="F441:F450" si="163">35140+5878</f>
        <v>41018</v>
      </c>
      <c r="G441" s="13">
        <v>0.168</v>
      </c>
      <c r="H441" s="12">
        <v>1</v>
      </c>
      <c r="I441" s="12">
        <v>0</v>
      </c>
      <c r="J441" s="15">
        <f t="shared" ref="J441:J450" si="164">F441*G441*H441+I441</f>
        <v>6891.024</v>
      </c>
      <c r="K441" s="12">
        <v>1</v>
      </c>
      <c r="L441" s="12">
        <v>0.98</v>
      </c>
      <c r="M441" s="12">
        <v>1.91</v>
      </c>
      <c r="N441" s="35">
        <f t="shared" ref="N441:N450" si="165">L441*M441+1</f>
        <v>2.8718</v>
      </c>
      <c r="O441" s="12">
        <v>0.9</v>
      </c>
      <c r="P441" s="10">
        <v>0.5</v>
      </c>
      <c r="Q441" s="41">
        <f t="shared" ref="Q441:Q450" si="166">J441*K441*N441*O441*P441</f>
        <v>8905.33922544</v>
      </c>
      <c r="R441"/>
      <c r="S441"/>
      <c r="T441"/>
      <c r="U441"/>
      <c r="AA441" s="12">
        <f t="shared" ref="AA441:AA450" si="167">35140+5878</f>
        <v>41018</v>
      </c>
      <c r="AB441" s="13">
        <v>0.168</v>
      </c>
      <c r="AC441" s="12">
        <v>1</v>
      </c>
      <c r="AD441" s="12">
        <v>0</v>
      </c>
      <c r="AE441" s="15">
        <f t="shared" ref="AE441:AE450" si="168">AA441*AB441*AC441+AD441</f>
        <v>6891.024</v>
      </c>
      <c r="AF441" s="12">
        <v>1</v>
      </c>
      <c r="AG441" s="12">
        <v>1</v>
      </c>
      <c r="AH441" s="12">
        <v>1.91</v>
      </c>
      <c r="AI441" s="35">
        <f t="shared" ref="AI441:AI450" si="169">AG441*AH441+1</f>
        <v>2.91</v>
      </c>
      <c r="AJ441" s="12">
        <v>0.9</v>
      </c>
      <c r="AK441" s="10">
        <v>0.5</v>
      </c>
      <c r="AL441" s="41">
        <f t="shared" ref="AL441:AL450" si="170">AE441*AF441*AI441*AJ441*AK441</f>
        <v>9023.795928</v>
      </c>
      <c r="AM441"/>
      <c r="AN441"/>
      <c r="AO441"/>
      <c r="AP441"/>
    </row>
    <row r="442" s="1" customFormat="1" customHeight="1" spans="6:42">
      <c r="F442" s="12">
        <f t="shared" si="163"/>
        <v>41018</v>
      </c>
      <c r="G442" s="13">
        <v>0.168</v>
      </c>
      <c r="H442" s="12">
        <v>1</v>
      </c>
      <c r="I442" s="12">
        <v>0</v>
      </c>
      <c r="J442" s="15">
        <f t="shared" si="164"/>
        <v>6891.024</v>
      </c>
      <c r="K442" s="12">
        <v>1</v>
      </c>
      <c r="L442" s="12">
        <v>0.98</v>
      </c>
      <c r="M442" s="12">
        <v>1.91</v>
      </c>
      <c r="N442" s="35">
        <f t="shared" si="165"/>
        <v>2.8718</v>
      </c>
      <c r="O442" s="12">
        <v>0.9</v>
      </c>
      <c r="P442" s="10">
        <v>0.5</v>
      </c>
      <c r="Q442" s="41">
        <f t="shared" si="166"/>
        <v>8905.33922544</v>
      </c>
      <c r="R442"/>
      <c r="S442"/>
      <c r="T442"/>
      <c r="U442"/>
      <c r="AA442" s="12">
        <f t="shared" si="167"/>
        <v>41018</v>
      </c>
      <c r="AB442" s="13">
        <v>0.168</v>
      </c>
      <c r="AC442" s="12">
        <v>1</v>
      </c>
      <c r="AD442" s="12">
        <v>0</v>
      </c>
      <c r="AE442" s="15">
        <f t="shared" si="168"/>
        <v>6891.024</v>
      </c>
      <c r="AF442" s="12">
        <v>1</v>
      </c>
      <c r="AG442" s="12">
        <v>1</v>
      </c>
      <c r="AH442" s="12">
        <v>1.91</v>
      </c>
      <c r="AI442" s="35">
        <f t="shared" si="169"/>
        <v>2.91</v>
      </c>
      <c r="AJ442" s="12">
        <v>0.9</v>
      </c>
      <c r="AK442" s="10">
        <v>0.5</v>
      </c>
      <c r="AL442" s="41">
        <f t="shared" si="170"/>
        <v>9023.795928</v>
      </c>
      <c r="AM442"/>
      <c r="AN442"/>
      <c r="AO442"/>
      <c r="AP442"/>
    </row>
    <row r="443" s="1" customFormat="1" customHeight="1" spans="6:42">
      <c r="F443" s="12">
        <f t="shared" si="163"/>
        <v>41018</v>
      </c>
      <c r="G443" s="13">
        <v>0.168</v>
      </c>
      <c r="H443" s="12">
        <v>1</v>
      </c>
      <c r="I443" s="12">
        <v>0</v>
      </c>
      <c r="J443" s="15">
        <f t="shared" si="164"/>
        <v>6891.024</v>
      </c>
      <c r="K443" s="12">
        <v>1</v>
      </c>
      <c r="L443" s="12">
        <v>0.98</v>
      </c>
      <c r="M443" s="12">
        <v>1.91</v>
      </c>
      <c r="N443" s="35">
        <f t="shared" si="165"/>
        <v>2.8718</v>
      </c>
      <c r="O443" s="12">
        <v>0.9</v>
      </c>
      <c r="P443" s="10">
        <v>0.5</v>
      </c>
      <c r="Q443" s="41">
        <f t="shared" si="166"/>
        <v>8905.33922544</v>
      </c>
      <c r="AA443" s="12">
        <f t="shared" si="167"/>
        <v>41018</v>
      </c>
      <c r="AB443" s="13">
        <v>0.168</v>
      </c>
      <c r="AC443" s="12">
        <v>1</v>
      </c>
      <c r="AD443" s="12">
        <v>0</v>
      </c>
      <c r="AE443" s="15">
        <f t="shared" si="168"/>
        <v>6891.024</v>
      </c>
      <c r="AF443" s="12">
        <v>1</v>
      </c>
      <c r="AG443" s="12">
        <v>1</v>
      </c>
      <c r="AH443" s="12">
        <v>1.91</v>
      </c>
      <c r="AI443" s="35">
        <f t="shared" si="169"/>
        <v>2.91</v>
      </c>
      <c r="AJ443" s="12">
        <v>0.9</v>
      </c>
      <c r="AK443" s="10">
        <v>0.5</v>
      </c>
      <c r="AL443" s="41">
        <f t="shared" si="170"/>
        <v>9023.795928</v>
      </c>
    </row>
    <row r="444" s="1" customFormat="1" customHeight="1" spans="6:42">
      <c r="F444" s="12">
        <f t="shared" si="163"/>
        <v>41018</v>
      </c>
      <c r="G444" s="13">
        <v>0.168</v>
      </c>
      <c r="H444" s="12">
        <v>1</v>
      </c>
      <c r="I444" s="12">
        <v>0</v>
      </c>
      <c r="J444" s="15">
        <f t="shared" si="164"/>
        <v>6891.024</v>
      </c>
      <c r="K444" s="12">
        <v>1</v>
      </c>
      <c r="L444" s="12">
        <v>0.98</v>
      </c>
      <c r="M444" s="12">
        <v>1.91</v>
      </c>
      <c r="N444" s="35">
        <f t="shared" si="165"/>
        <v>2.8718</v>
      </c>
      <c r="O444" s="12">
        <v>0.9</v>
      </c>
      <c r="P444" s="10">
        <v>0.5</v>
      </c>
      <c r="Q444" s="41">
        <f t="shared" si="166"/>
        <v>8905.33922544</v>
      </c>
      <c r="AA444" s="12">
        <f t="shared" si="167"/>
        <v>41018</v>
      </c>
      <c r="AB444" s="13">
        <v>0.168</v>
      </c>
      <c r="AC444" s="12">
        <v>1</v>
      </c>
      <c r="AD444" s="12">
        <v>0</v>
      </c>
      <c r="AE444" s="15">
        <f t="shared" si="168"/>
        <v>6891.024</v>
      </c>
      <c r="AF444" s="12">
        <v>1</v>
      </c>
      <c r="AG444" s="12">
        <v>1</v>
      </c>
      <c r="AH444" s="12">
        <v>1.91</v>
      </c>
      <c r="AI444" s="35">
        <f t="shared" si="169"/>
        <v>2.91</v>
      </c>
      <c r="AJ444" s="12">
        <v>0.9</v>
      </c>
      <c r="AK444" s="10">
        <v>0.5</v>
      </c>
      <c r="AL444" s="41">
        <f t="shared" si="170"/>
        <v>9023.795928</v>
      </c>
    </row>
    <row r="445" s="1" customFormat="1" customHeight="1" spans="6:42">
      <c r="F445" s="12">
        <f t="shared" si="163"/>
        <v>41018</v>
      </c>
      <c r="G445" s="13">
        <v>0.168</v>
      </c>
      <c r="H445" s="12">
        <v>1</v>
      </c>
      <c r="I445" s="12">
        <v>0</v>
      </c>
      <c r="J445" s="15">
        <f t="shared" si="164"/>
        <v>6891.024</v>
      </c>
      <c r="K445" s="12">
        <v>1</v>
      </c>
      <c r="L445" s="12">
        <v>0.98</v>
      </c>
      <c r="M445" s="12">
        <v>1.91</v>
      </c>
      <c r="N445" s="35">
        <f t="shared" si="165"/>
        <v>2.8718</v>
      </c>
      <c r="O445" s="12">
        <v>0.9</v>
      </c>
      <c r="P445" s="10">
        <v>0.5</v>
      </c>
      <c r="Q445" s="41">
        <f t="shared" si="166"/>
        <v>8905.33922544</v>
      </c>
      <c r="AA445" s="12">
        <f t="shared" si="167"/>
        <v>41018</v>
      </c>
      <c r="AB445" s="13">
        <v>0.168</v>
      </c>
      <c r="AC445" s="12">
        <v>1</v>
      </c>
      <c r="AD445" s="12">
        <v>0</v>
      </c>
      <c r="AE445" s="15">
        <f t="shared" si="168"/>
        <v>6891.024</v>
      </c>
      <c r="AF445" s="12">
        <v>1</v>
      </c>
      <c r="AG445" s="12">
        <v>1</v>
      </c>
      <c r="AH445" s="12">
        <v>1.91</v>
      </c>
      <c r="AI445" s="35">
        <f t="shared" si="169"/>
        <v>2.91</v>
      </c>
      <c r="AJ445" s="12">
        <v>0.9</v>
      </c>
      <c r="AK445" s="10">
        <v>0.5</v>
      </c>
      <c r="AL445" s="41">
        <f t="shared" si="170"/>
        <v>9023.795928</v>
      </c>
    </row>
    <row r="446" s="1" customFormat="1" customHeight="1" spans="6:42">
      <c r="F446" s="12">
        <f t="shared" si="163"/>
        <v>41018</v>
      </c>
      <c r="G446" s="13">
        <v>0.168</v>
      </c>
      <c r="H446" s="12">
        <v>1</v>
      </c>
      <c r="I446" s="12">
        <v>0</v>
      </c>
      <c r="J446" s="15">
        <f t="shared" si="164"/>
        <v>6891.024</v>
      </c>
      <c r="K446" s="12">
        <v>1</v>
      </c>
      <c r="L446" s="12">
        <v>0.98</v>
      </c>
      <c r="M446" s="12">
        <v>1.91</v>
      </c>
      <c r="N446" s="35">
        <f t="shared" si="165"/>
        <v>2.8718</v>
      </c>
      <c r="O446" s="12">
        <v>0.9</v>
      </c>
      <c r="P446" s="10">
        <v>0.5</v>
      </c>
      <c r="Q446" s="41">
        <f t="shared" si="166"/>
        <v>8905.33922544</v>
      </c>
      <c r="AA446" s="12">
        <f t="shared" si="167"/>
        <v>41018</v>
      </c>
      <c r="AB446" s="13">
        <v>0.168</v>
      </c>
      <c r="AC446" s="12">
        <v>1</v>
      </c>
      <c r="AD446" s="12">
        <v>0</v>
      </c>
      <c r="AE446" s="15">
        <f t="shared" si="168"/>
        <v>6891.024</v>
      </c>
      <c r="AF446" s="12">
        <v>1</v>
      </c>
      <c r="AG446" s="12">
        <v>1</v>
      </c>
      <c r="AH446" s="12">
        <v>1.91</v>
      </c>
      <c r="AI446" s="35">
        <f t="shared" si="169"/>
        <v>2.91</v>
      </c>
      <c r="AJ446" s="12">
        <v>0.9</v>
      </c>
      <c r="AK446" s="10">
        <v>0.5</v>
      </c>
      <c r="AL446" s="41">
        <f t="shared" si="170"/>
        <v>9023.795928</v>
      </c>
    </row>
    <row r="447" s="1" customFormat="1" customHeight="1" spans="6:42">
      <c r="F447" s="12">
        <f t="shared" si="163"/>
        <v>41018</v>
      </c>
      <c r="G447" s="13">
        <v>0.168</v>
      </c>
      <c r="H447" s="12">
        <v>1</v>
      </c>
      <c r="I447" s="12">
        <v>0</v>
      </c>
      <c r="J447" s="15">
        <f t="shared" si="164"/>
        <v>6891.024</v>
      </c>
      <c r="K447" s="12">
        <v>1</v>
      </c>
      <c r="L447" s="12">
        <v>0.98</v>
      </c>
      <c r="M447" s="12">
        <v>1.91</v>
      </c>
      <c r="N447" s="35">
        <f t="shared" si="165"/>
        <v>2.8718</v>
      </c>
      <c r="O447" s="12">
        <v>0.9</v>
      </c>
      <c r="P447" s="10">
        <v>0.5</v>
      </c>
      <c r="Q447" s="41">
        <f t="shared" si="166"/>
        <v>8905.33922544</v>
      </c>
      <c r="AA447" s="12">
        <f t="shared" si="167"/>
        <v>41018</v>
      </c>
      <c r="AB447" s="13">
        <v>0.168</v>
      </c>
      <c r="AC447" s="12">
        <v>1</v>
      </c>
      <c r="AD447" s="12">
        <v>0</v>
      </c>
      <c r="AE447" s="15">
        <f t="shared" si="168"/>
        <v>6891.024</v>
      </c>
      <c r="AF447" s="12">
        <v>1</v>
      </c>
      <c r="AG447" s="12">
        <v>1</v>
      </c>
      <c r="AH447" s="12">
        <v>1.91</v>
      </c>
      <c r="AI447" s="35">
        <f t="shared" si="169"/>
        <v>2.91</v>
      </c>
      <c r="AJ447" s="12">
        <v>0.9</v>
      </c>
      <c r="AK447" s="10">
        <v>0.5</v>
      </c>
      <c r="AL447" s="41">
        <f t="shared" si="170"/>
        <v>9023.795928</v>
      </c>
    </row>
    <row r="448" s="1" customFormat="1" customHeight="1" spans="6:42">
      <c r="F448" s="12">
        <f t="shared" si="163"/>
        <v>41018</v>
      </c>
      <c r="G448" s="13">
        <v>0.168</v>
      </c>
      <c r="H448" s="12">
        <v>1</v>
      </c>
      <c r="I448" s="12">
        <v>0</v>
      </c>
      <c r="J448" s="15">
        <f t="shared" si="164"/>
        <v>6891.024</v>
      </c>
      <c r="K448" s="12">
        <v>1</v>
      </c>
      <c r="L448" s="12">
        <v>0.98</v>
      </c>
      <c r="M448" s="12">
        <v>1.91</v>
      </c>
      <c r="N448" s="35">
        <f t="shared" si="165"/>
        <v>2.8718</v>
      </c>
      <c r="O448" s="12">
        <v>0.9</v>
      </c>
      <c r="P448" s="10">
        <v>0.5</v>
      </c>
      <c r="Q448" s="41">
        <f t="shared" si="166"/>
        <v>8905.33922544</v>
      </c>
      <c r="AA448" s="12">
        <f t="shared" si="167"/>
        <v>41018</v>
      </c>
      <c r="AB448" s="13">
        <v>0.168</v>
      </c>
      <c r="AC448" s="12">
        <v>1</v>
      </c>
      <c r="AD448" s="12">
        <v>0</v>
      </c>
      <c r="AE448" s="15">
        <f t="shared" si="168"/>
        <v>6891.024</v>
      </c>
      <c r="AF448" s="12">
        <v>1</v>
      </c>
      <c r="AG448" s="12">
        <v>1</v>
      </c>
      <c r="AH448" s="12">
        <v>1.91</v>
      </c>
      <c r="AI448" s="35">
        <f t="shared" si="169"/>
        <v>2.91</v>
      </c>
      <c r="AJ448" s="12">
        <v>0.9</v>
      </c>
      <c r="AK448" s="10">
        <v>0.5</v>
      </c>
      <c r="AL448" s="41">
        <f t="shared" si="170"/>
        <v>9023.795928</v>
      </c>
    </row>
    <row r="449" s="1" customFormat="1" customHeight="1" spans="1:42">
      <c r="F449" s="12">
        <f t="shared" si="163"/>
        <v>41018</v>
      </c>
      <c r="G449" s="13">
        <v>0.3</v>
      </c>
      <c r="H449" s="12">
        <v>1</v>
      </c>
      <c r="I449" s="12">
        <v>0</v>
      </c>
      <c r="J449" s="15">
        <f t="shared" si="164"/>
        <v>12305.4</v>
      </c>
      <c r="K449" s="12">
        <v>1</v>
      </c>
      <c r="L449" s="12">
        <v>0.98</v>
      </c>
      <c r="M449" s="12">
        <v>1.91</v>
      </c>
      <c r="N449" s="35">
        <f t="shared" si="165"/>
        <v>2.8718</v>
      </c>
      <c r="O449" s="12">
        <v>0.9</v>
      </c>
      <c r="P449" s="10">
        <v>0.5</v>
      </c>
      <c r="Q449" s="41">
        <f t="shared" si="166"/>
        <v>15902.391474</v>
      </c>
      <c r="AA449" s="12">
        <f t="shared" si="167"/>
        <v>41018</v>
      </c>
      <c r="AB449" s="13">
        <v>0.3</v>
      </c>
      <c r="AC449" s="12">
        <v>1</v>
      </c>
      <c r="AD449" s="12">
        <v>0</v>
      </c>
      <c r="AE449" s="15">
        <f t="shared" si="168"/>
        <v>12305.4</v>
      </c>
      <c r="AF449" s="12">
        <v>1</v>
      </c>
      <c r="AG449" s="12">
        <v>1</v>
      </c>
      <c r="AH449" s="12">
        <v>1.91</v>
      </c>
      <c r="AI449" s="35">
        <f t="shared" si="169"/>
        <v>2.91</v>
      </c>
      <c r="AJ449" s="12">
        <v>0.9</v>
      </c>
      <c r="AK449" s="10">
        <v>0.5</v>
      </c>
      <c r="AL449" s="41">
        <f t="shared" si="170"/>
        <v>16113.9213</v>
      </c>
    </row>
    <row r="450" s="1" customFormat="1" customHeight="1" spans="1:42">
      <c r="F450" s="12">
        <f t="shared" si="163"/>
        <v>41018</v>
      </c>
      <c r="G450" s="13">
        <v>0.58</v>
      </c>
      <c r="H450" s="12">
        <v>1</v>
      </c>
      <c r="I450" s="12">
        <v>0</v>
      </c>
      <c r="J450" s="15">
        <f t="shared" si="164"/>
        <v>23790.44</v>
      </c>
      <c r="K450" s="12">
        <v>1</v>
      </c>
      <c r="L450" s="12">
        <v>0.98</v>
      </c>
      <c r="M450" s="12">
        <v>1.91</v>
      </c>
      <c r="N450" s="35">
        <f t="shared" si="165"/>
        <v>2.8718</v>
      </c>
      <c r="O450" s="12">
        <v>0.9</v>
      </c>
      <c r="P450" s="10">
        <v>0.5</v>
      </c>
      <c r="Q450" s="41">
        <f t="shared" si="166"/>
        <v>30744.6235164</v>
      </c>
      <c r="AA450" s="12">
        <f t="shared" si="167"/>
        <v>41018</v>
      </c>
      <c r="AB450" s="13">
        <v>0.58</v>
      </c>
      <c r="AC450" s="12">
        <v>1</v>
      </c>
      <c r="AD450" s="12">
        <v>0</v>
      </c>
      <c r="AE450" s="15">
        <f t="shared" si="168"/>
        <v>23790.44</v>
      </c>
      <c r="AF450" s="12">
        <v>1</v>
      </c>
      <c r="AG450" s="12">
        <v>1</v>
      </c>
      <c r="AH450" s="12">
        <v>1.91</v>
      </c>
      <c r="AI450" s="35">
        <f t="shared" si="169"/>
        <v>2.91</v>
      </c>
      <c r="AJ450" s="12">
        <v>0.9</v>
      </c>
      <c r="AK450" s="10">
        <v>0.5</v>
      </c>
      <c r="AL450" s="41">
        <f t="shared" si="170"/>
        <v>31153.58118</v>
      </c>
    </row>
    <row r="451" s="1" customFormat="1" customHeight="1" spans="1:42">
      <c r="F451" s="42" t="s">
        <v>45</v>
      </c>
      <c r="G451" s="37"/>
      <c r="H451" s="37"/>
      <c r="I451" s="37"/>
      <c r="J451" s="37"/>
      <c r="K451" s="37"/>
      <c r="L451" s="37"/>
      <c r="M451" s="38">
        <f>SUM(Q441:Q450)</f>
        <v>117889.72879392</v>
      </c>
      <c r="N451" s="38"/>
      <c r="O451" s="38"/>
      <c r="P451" s="38"/>
      <c r="Q451" s="38"/>
      <c r="AA451" s="42" t="s">
        <v>45</v>
      </c>
      <c r="AB451" s="37"/>
      <c r="AC451" s="37"/>
      <c r="AD451" s="37"/>
      <c r="AE451" s="37"/>
      <c r="AF451" s="37"/>
      <c r="AG451" s="37"/>
      <c r="AH451" s="38">
        <f>SUM(AL441:AL450)</f>
        <v>119457.869904</v>
      </c>
      <c r="AI451" s="38"/>
      <c r="AJ451" s="38"/>
      <c r="AK451" s="38"/>
      <c r="AL451" s="38"/>
    </row>
    <row r="452" s="1" customFormat="1" customHeight="1" spans="1:42">
      <c r="F452" s="37"/>
      <c r="G452" s="37"/>
      <c r="H452" s="37"/>
      <c r="I452" s="37"/>
      <c r="J452" s="37"/>
      <c r="K452" s="37"/>
      <c r="L452" s="37"/>
      <c r="M452" s="38"/>
      <c r="N452" s="38"/>
      <c r="O452" s="38"/>
      <c r="P452" s="38"/>
      <c r="Q452" s="38"/>
      <c r="AA452" s="37"/>
      <c r="AB452" s="37"/>
      <c r="AC452" s="37"/>
      <c r="AD452" s="37"/>
      <c r="AE452" s="37"/>
      <c r="AF452" s="37"/>
      <c r="AG452" s="37"/>
      <c r="AH452" s="38"/>
      <c r="AI452" s="38"/>
      <c r="AJ452" s="38"/>
      <c r="AK452" s="38"/>
      <c r="AL452" s="38"/>
    </row>
    <row r="453" s="1" customFormat="1" customHeight="1" spans="1:42">
      <c r="F453" s="37"/>
      <c r="G453" s="37"/>
      <c r="H453" s="37"/>
      <c r="I453" s="37"/>
      <c r="J453" s="37"/>
      <c r="K453" s="37"/>
      <c r="L453" s="37"/>
      <c r="M453" s="38"/>
      <c r="N453" s="38"/>
      <c r="O453" s="38"/>
      <c r="P453" s="38"/>
      <c r="Q453" s="38"/>
      <c r="AA453" s="37"/>
      <c r="AB453" s="37"/>
      <c r="AC453" s="37"/>
      <c r="AD453" s="37"/>
      <c r="AE453" s="37"/>
      <c r="AF453" s="37"/>
      <c r="AG453" s="37"/>
      <c r="AH453" s="38"/>
      <c r="AI453" s="38"/>
      <c r="AJ453" s="38"/>
      <c r="AK453" s="38"/>
      <c r="AL453" s="38"/>
    </row>
    <row r="455" s="1" customFormat="1" customHeight="1" spans="1:42">
      <c r="A455" s="2" t="s">
        <v>53</v>
      </c>
      <c r="B455" s="2"/>
      <c r="C455" s="2"/>
      <c r="D455" s="2"/>
      <c r="E455" s="2"/>
      <c r="F455" s="3" t="s">
        <v>1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2" t="s">
        <v>54</v>
      </c>
      <c r="W455" s="2"/>
      <c r="X455" s="2"/>
      <c r="Y455" s="2"/>
      <c r="Z455" s="2"/>
      <c r="AA455" s="3" t="s">
        <v>1</v>
      </c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</row>
    <row r="456" s="1" customFormat="1" customHeight="1" spans="1:42">
      <c r="A456" s="2"/>
      <c r="B456" s="2"/>
      <c r="C456" s="2"/>
      <c r="D456" s="2"/>
      <c r="E456" s="2"/>
      <c r="F456" s="4" t="s">
        <v>3</v>
      </c>
      <c r="G456" s="5"/>
      <c r="H456" s="5"/>
      <c r="I456" s="5"/>
      <c r="J456" s="6"/>
      <c r="K456" s="7" t="s">
        <v>4</v>
      </c>
      <c r="L456" s="7"/>
      <c r="M456" s="7"/>
      <c r="N456" s="7"/>
      <c r="O456" s="8" t="s">
        <v>5</v>
      </c>
      <c r="P456" s="9" t="s">
        <v>6</v>
      </c>
      <c r="Q456" s="9"/>
      <c r="R456" s="9"/>
      <c r="S456" s="10" t="s">
        <v>7</v>
      </c>
      <c r="T456" s="8" t="s">
        <v>8</v>
      </c>
      <c r="U456" s="11" t="s">
        <v>9</v>
      </c>
      <c r="V456" s="2"/>
      <c r="W456" s="2"/>
      <c r="X456" s="2"/>
      <c r="Y456" s="2"/>
      <c r="Z456" s="2"/>
      <c r="AA456" s="4" t="s">
        <v>3</v>
      </c>
      <c r="AB456" s="5"/>
      <c r="AC456" s="5"/>
      <c r="AD456" s="5"/>
      <c r="AE456" s="6"/>
      <c r="AF456" s="7" t="s">
        <v>4</v>
      </c>
      <c r="AG456" s="7"/>
      <c r="AH456" s="7"/>
      <c r="AI456" s="7"/>
      <c r="AJ456" s="8" t="s">
        <v>5</v>
      </c>
      <c r="AK456" s="9" t="s">
        <v>6</v>
      </c>
      <c r="AL456" s="9"/>
      <c r="AM456" s="9"/>
      <c r="AN456" s="10" t="s">
        <v>7</v>
      </c>
      <c r="AO456" s="8" t="s">
        <v>8</v>
      </c>
      <c r="AP456" s="11" t="s">
        <v>9</v>
      </c>
    </row>
    <row r="457" s="1" customFormat="1" customHeight="1" spans="1:42">
      <c r="A457" s="1" t="s">
        <v>10</v>
      </c>
      <c r="B457" s="1" t="s">
        <v>11</v>
      </c>
      <c r="C457" s="1" t="s">
        <v>12</v>
      </c>
      <c r="D457" s="1" t="s">
        <v>13</v>
      </c>
      <c r="E457" s="1" t="s">
        <v>14</v>
      </c>
      <c r="F457" s="12" t="s">
        <v>15</v>
      </c>
      <c r="G457" s="12" t="s">
        <v>16</v>
      </c>
      <c r="H457" s="13" t="s">
        <v>17</v>
      </c>
      <c r="I457" s="14" t="s">
        <v>18</v>
      </c>
      <c r="J457" s="15" t="s">
        <v>3</v>
      </c>
      <c r="K457" s="12" t="s">
        <v>19</v>
      </c>
      <c r="L457" s="12" t="s">
        <v>15</v>
      </c>
      <c r="M457" s="12" t="s">
        <v>20</v>
      </c>
      <c r="N457" s="7" t="s">
        <v>21</v>
      </c>
      <c r="O457" s="16"/>
      <c r="P457" s="12" t="s">
        <v>22</v>
      </c>
      <c r="Q457" s="12" t="s">
        <v>23</v>
      </c>
      <c r="R457" s="9" t="s">
        <v>24</v>
      </c>
      <c r="S457" s="10" t="s">
        <v>25</v>
      </c>
      <c r="T457" s="16"/>
      <c r="U457" s="17"/>
      <c r="V457" s="1" t="s">
        <v>10</v>
      </c>
      <c r="W457" s="1" t="s">
        <v>11</v>
      </c>
      <c r="X457" s="1" t="s">
        <v>12</v>
      </c>
      <c r="Y457" s="1" t="s">
        <v>13</v>
      </c>
      <c r="Z457" s="1" t="s">
        <v>14</v>
      </c>
      <c r="AA457" s="12" t="s">
        <v>15</v>
      </c>
      <c r="AB457" s="12" t="s">
        <v>16</v>
      </c>
      <c r="AC457" s="13" t="s">
        <v>17</v>
      </c>
      <c r="AD457" s="14" t="s">
        <v>18</v>
      </c>
      <c r="AE457" s="15" t="s">
        <v>3</v>
      </c>
      <c r="AF457" s="12" t="s">
        <v>19</v>
      </c>
      <c r="AG457" s="12" t="s">
        <v>15</v>
      </c>
      <c r="AH457" s="12" t="s">
        <v>20</v>
      </c>
      <c r="AI457" s="7" t="s">
        <v>21</v>
      </c>
      <c r="AJ457" s="16"/>
      <c r="AK457" s="12" t="s">
        <v>22</v>
      </c>
      <c r="AL457" s="12" t="s">
        <v>23</v>
      </c>
      <c r="AM457" s="9" t="s">
        <v>24</v>
      </c>
      <c r="AN457" s="10" t="s">
        <v>25</v>
      </c>
      <c r="AO457" s="16"/>
      <c r="AP457" s="17"/>
    </row>
    <row r="458" s="1" customFormat="1" customHeight="1" spans="1:42">
      <c r="A458" s="18">
        <f>N476</f>
        <v>3040615.89332471</v>
      </c>
      <c r="B458" s="18">
        <f>K525</f>
        <v>280952.18520411</v>
      </c>
      <c r="C458" s="18">
        <f>N506</f>
        <v>688002.575107696</v>
      </c>
      <c r="D458" s="18">
        <f>M541</f>
        <v>82232.99140608</v>
      </c>
      <c r="E458" s="18">
        <v>18</v>
      </c>
      <c r="F458" s="12">
        <f t="shared" ref="F458:F475" si="171">1354+144</f>
        <v>1498</v>
      </c>
      <c r="G458" s="12">
        <v>1.728</v>
      </c>
      <c r="H458" s="13">
        <v>1.35</v>
      </c>
      <c r="I458" s="14">
        <v>1.24</v>
      </c>
      <c r="J458" s="15">
        <f t="shared" ref="J458:J475" si="172">F458*G458*H458*I458</f>
        <v>4333.222656</v>
      </c>
      <c r="K458" s="12">
        <v>1</v>
      </c>
      <c r="L458" s="12">
        <f t="shared" ref="L458:L475" si="173">1354+144</f>
        <v>1498</v>
      </c>
      <c r="M458" s="12">
        <v>1.23</v>
      </c>
      <c r="N458" s="19">
        <f t="shared" ref="N458:N475" si="174">1+6*L458/(L458+2000)+M458</f>
        <v>4.79946826758148</v>
      </c>
      <c r="O458" s="20">
        <v>5936</v>
      </c>
      <c r="P458" s="12">
        <v>0.99</v>
      </c>
      <c r="Q458" s="12">
        <v>3.41</v>
      </c>
      <c r="R458" s="9">
        <f t="shared" ref="R458:R475" si="175">1+P458*Q458</f>
        <v>4.3759</v>
      </c>
      <c r="S458" s="10">
        <v>1.225</v>
      </c>
      <c r="T458" s="21">
        <v>1.085</v>
      </c>
      <c r="U458" s="22">
        <f t="shared" ref="U458:U475" si="176">((J458*K458*N458)+O458)*R458*S458*T458</f>
        <v>155483.242362975</v>
      </c>
      <c r="V458" s="18">
        <f>AI476</f>
        <v>3242236.17065852</v>
      </c>
      <c r="W458" s="18">
        <f>AF525</f>
        <v>280952.18520411</v>
      </c>
      <c r="X458" s="18">
        <f>AI506</f>
        <v>743395.957904173</v>
      </c>
      <c r="Y458" s="18">
        <f>AH541</f>
        <v>82232.99140608</v>
      </c>
      <c r="Z458" s="18">
        <v>18</v>
      </c>
      <c r="AA458" s="12">
        <f t="shared" ref="AA458:AA475" si="177">1354+144</f>
        <v>1498</v>
      </c>
      <c r="AB458" s="12">
        <v>1.728</v>
      </c>
      <c r="AC458" s="13">
        <v>1.35</v>
      </c>
      <c r="AD458" s="14">
        <v>1.24</v>
      </c>
      <c r="AE458" s="15">
        <f t="shared" ref="AE458:AE475" si="178">AA458*AB458*AC458*AD458</f>
        <v>4333.222656</v>
      </c>
      <c r="AF458" s="12">
        <v>1</v>
      </c>
      <c r="AG458" s="12">
        <f t="shared" ref="AG458:AG475" si="179">1354+144</f>
        <v>1498</v>
      </c>
      <c r="AH458" s="12">
        <v>1.63</v>
      </c>
      <c r="AI458" s="19">
        <f t="shared" ref="AI458:AI475" si="180">1+6*AG458/(AG458+2000)+AH458</f>
        <v>5.19946826758147</v>
      </c>
      <c r="AJ458" s="20">
        <v>5936</v>
      </c>
      <c r="AK458" s="12">
        <v>0.99</v>
      </c>
      <c r="AL458" s="12">
        <v>3.41</v>
      </c>
      <c r="AM458" s="9">
        <f t="shared" ref="AM458:AM475" si="181">1+AK458*AL458</f>
        <v>4.3759</v>
      </c>
      <c r="AN458" s="10">
        <v>1.225</v>
      </c>
      <c r="AO458" s="21">
        <v>1.085</v>
      </c>
      <c r="AP458" s="22">
        <f t="shared" ref="AP458:AP475" si="182">((AE458*AF458*AI458)+AJ458)*AM458*AN458*AO458</f>
        <v>165564.256229666</v>
      </c>
    </row>
    <row r="459" s="1" customFormat="1" customHeight="1" spans="1:42">
      <c r="A459" s="23" t="s">
        <v>26</v>
      </c>
      <c r="B459" s="23"/>
      <c r="C459" s="23"/>
      <c r="D459" s="24" t="s">
        <v>27</v>
      </c>
      <c r="E459" s="24"/>
      <c r="F459" s="12">
        <f t="shared" si="171"/>
        <v>1498</v>
      </c>
      <c r="G459" s="12">
        <v>1.728</v>
      </c>
      <c r="H459" s="13">
        <v>1.35</v>
      </c>
      <c r="I459" s="14">
        <v>1.24</v>
      </c>
      <c r="J459" s="15">
        <f t="shared" si="172"/>
        <v>4333.222656</v>
      </c>
      <c r="K459" s="12">
        <v>1</v>
      </c>
      <c r="L459" s="12">
        <f t="shared" si="173"/>
        <v>1498</v>
      </c>
      <c r="M459" s="12">
        <v>1.23</v>
      </c>
      <c r="N459" s="19">
        <f t="shared" si="174"/>
        <v>4.79946826758148</v>
      </c>
      <c r="O459" s="20">
        <v>5936</v>
      </c>
      <c r="P459" s="12">
        <v>0.99</v>
      </c>
      <c r="Q459" s="12">
        <v>3.41</v>
      </c>
      <c r="R459" s="9">
        <f t="shared" si="175"/>
        <v>4.3759</v>
      </c>
      <c r="S459" s="10">
        <v>1.225</v>
      </c>
      <c r="T459" s="21">
        <v>1.085</v>
      </c>
      <c r="U459" s="22">
        <f t="shared" si="176"/>
        <v>155483.242362975</v>
      </c>
      <c r="V459" s="23" t="s">
        <v>26</v>
      </c>
      <c r="W459" s="23"/>
      <c r="X459" s="23"/>
      <c r="Y459" s="24" t="s">
        <v>27</v>
      </c>
      <c r="Z459" s="24"/>
      <c r="AA459" s="12">
        <f t="shared" si="177"/>
        <v>1498</v>
      </c>
      <c r="AB459" s="12">
        <v>1.728</v>
      </c>
      <c r="AC459" s="13">
        <v>1.35</v>
      </c>
      <c r="AD459" s="14">
        <v>1.24</v>
      </c>
      <c r="AE459" s="15">
        <f t="shared" si="178"/>
        <v>4333.222656</v>
      </c>
      <c r="AF459" s="12">
        <v>1</v>
      </c>
      <c r="AG459" s="12">
        <f t="shared" si="179"/>
        <v>1498</v>
      </c>
      <c r="AH459" s="12">
        <v>1.63</v>
      </c>
      <c r="AI459" s="19">
        <f t="shared" si="180"/>
        <v>5.19946826758147</v>
      </c>
      <c r="AJ459" s="20">
        <v>5936</v>
      </c>
      <c r="AK459" s="12">
        <v>0.99</v>
      </c>
      <c r="AL459" s="12">
        <v>3.41</v>
      </c>
      <c r="AM459" s="9">
        <f t="shared" si="181"/>
        <v>4.3759</v>
      </c>
      <c r="AN459" s="10">
        <v>1.225</v>
      </c>
      <c r="AO459" s="21">
        <v>1.085</v>
      </c>
      <c r="AP459" s="22">
        <f t="shared" si="182"/>
        <v>165564.256229666</v>
      </c>
    </row>
    <row r="460" s="1" customFormat="1" customHeight="1" spans="1:42">
      <c r="A460" s="23"/>
      <c r="B460" s="23"/>
      <c r="C460" s="23"/>
      <c r="D460" s="24"/>
      <c r="E460" s="24"/>
      <c r="F460" s="12">
        <f t="shared" si="171"/>
        <v>1498</v>
      </c>
      <c r="G460" s="12">
        <v>2.304</v>
      </c>
      <c r="H460" s="13">
        <v>1.35</v>
      </c>
      <c r="I460" s="14">
        <v>1.24</v>
      </c>
      <c r="J460" s="15">
        <f t="shared" si="172"/>
        <v>5777.630208</v>
      </c>
      <c r="K460" s="12">
        <v>1</v>
      </c>
      <c r="L460" s="12">
        <f t="shared" si="173"/>
        <v>1498</v>
      </c>
      <c r="M460" s="12">
        <v>1.23</v>
      </c>
      <c r="N460" s="19">
        <f t="shared" si="174"/>
        <v>4.79946826758148</v>
      </c>
      <c r="O460" s="20">
        <v>5936</v>
      </c>
      <c r="P460" s="12">
        <v>0.99</v>
      </c>
      <c r="Q460" s="12">
        <v>3.41</v>
      </c>
      <c r="R460" s="9">
        <f t="shared" si="175"/>
        <v>4.3759</v>
      </c>
      <c r="S460" s="10">
        <v>1.225</v>
      </c>
      <c r="T460" s="21">
        <v>1.085</v>
      </c>
      <c r="U460" s="22">
        <f t="shared" si="176"/>
        <v>195802.830828167</v>
      </c>
      <c r="V460" s="23"/>
      <c r="W460" s="23"/>
      <c r="X460" s="23"/>
      <c r="Y460" s="24"/>
      <c r="Z460" s="24"/>
      <c r="AA460" s="12">
        <f t="shared" si="177"/>
        <v>1498</v>
      </c>
      <c r="AB460" s="12">
        <v>2.304</v>
      </c>
      <c r="AC460" s="13">
        <v>1.35</v>
      </c>
      <c r="AD460" s="14">
        <v>1.24</v>
      </c>
      <c r="AE460" s="15">
        <f t="shared" si="178"/>
        <v>5777.630208</v>
      </c>
      <c r="AF460" s="12">
        <v>1</v>
      </c>
      <c r="AG460" s="12">
        <f t="shared" si="179"/>
        <v>1498</v>
      </c>
      <c r="AH460" s="12">
        <v>1.63</v>
      </c>
      <c r="AI460" s="19">
        <f t="shared" si="180"/>
        <v>5.19946826758147</v>
      </c>
      <c r="AJ460" s="20">
        <v>5936</v>
      </c>
      <c r="AK460" s="12">
        <v>0.99</v>
      </c>
      <c r="AL460" s="12">
        <v>3.41</v>
      </c>
      <c r="AM460" s="9">
        <f t="shared" si="181"/>
        <v>4.3759</v>
      </c>
      <c r="AN460" s="10">
        <v>1.225</v>
      </c>
      <c r="AO460" s="21">
        <v>1.085</v>
      </c>
      <c r="AP460" s="22">
        <f t="shared" si="182"/>
        <v>209244.182650421</v>
      </c>
    </row>
    <row r="461" s="1" customFormat="1" customHeight="1" spans="1:42">
      <c r="A461" s="25">
        <f>SUM(A458:D458)</f>
        <v>4091803.64504259</v>
      </c>
      <c r="B461" s="25"/>
      <c r="C461" s="25"/>
      <c r="D461" s="26">
        <f>A461/E458</f>
        <v>227322.424724588</v>
      </c>
      <c r="E461" s="26"/>
      <c r="F461" s="12">
        <f t="shared" si="171"/>
        <v>1498</v>
      </c>
      <c r="G461" s="12">
        <v>1.728</v>
      </c>
      <c r="H461" s="13">
        <v>1.35</v>
      </c>
      <c r="I461" s="14">
        <v>1.24</v>
      </c>
      <c r="J461" s="15">
        <f t="shared" si="172"/>
        <v>4333.222656</v>
      </c>
      <c r="K461" s="12">
        <v>1</v>
      </c>
      <c r="L461" s="12">
        <f t="shared" si="173"/>
        <v>1498</v>
      </c>
      <c r="M461" s="12">
        <v>1.23</v>
      </c>
      <c r="N461" s="19">
        <f t="shared" si="174"/>
        <v>4.79946826758148</v>
      </c>
      <c r="O461" s="20">
        <v>5936</v>
      </c>
      <c r="P461" s="12">
        <v>0.99</v>
      </c>
      <c r="Q461" s="12">
        <v>3.41</v>
      </c>
      <c r="R461" s="9">
        <f t="shared" si="175"/>
        <v>4.3759</v>
      </c>
      <c r="S461" s="10">
        <v>1.225</v>
      </c>
      <c r="T461" s="21">
        <v>1.085</v>
      </c>
      <c r="U461" s="22">
        <f t="shared" si="176"/>
        <v>155483.242362975</v>
      </c>
      <c r="V461" s="25">
        <f>SUM(V458:Y458)</f>
        <v>4348817.30517288</v>
      </c>
      <c r="W461" s="25"/>
      <c r="X461" s="25"/>
      <c r="Y461" s="26">
        <f>V461/Z458</f>
        <v>241600.961398493</v>
      </c>
      <c r="Z461" s="26"/>
      <c r="AA461" s="12">
        <f t="shared" si="177"/>
        <v>1498</v>
      </c>
      <c r="AB461" s="12">
        <v>1.728</v>
      </c>
      <c r="AC461" s="13">
        <v>1.35</v>
      </c>
      <c r="AD461" s="14">
        <v>1.24</v>
      </c>
      <c r="AE461" s="15">
        <f t="shared" si="178"/>
        <v>4333.222656</v>
      </c>
      <c r="AF461" s="12">
        <v>1</v>
      </c>
      <c r="AG461" s="12">
        <f t="shared" si="179"/>
        <v>1498</v>
      </c>
      <c r="AH461" s="12">
        <v>1.63</v>
      </c>
      <c r="AI461" s="19">
        <f t="shared" si="180"/>
        <v>5.19946826758147</v>
      </c>
      <c r="AJ461" s="20">
        <v>5936</v>
      </c>
      <c r="AK461" s="12">
        <v>0.99</v>
      </c>
      <c r="AL461" s="12">
        <v>3.41</v>
      </c>
      <c r="AM461" s="9">
        <f t="shared" si="181"/>
        <v>4.3759</v>
      </c>
      <c r="AN461" s="10">
        <v>1.225</v>
      </c>
      <c r="AO461" s="21">
        <v>1.085</v>
      </c>
      <c r="AP461" s="22">
        <f t="shared" si="182"/>
        <v>165564.256229666</v>
      </c>
    </row>
    <row r="462" s="1" customFormat="1" customHeight="1" spans="1:42">
      <c r="A462" s="25"/>
      <c r="B462" s="25"/>
      <c r="C462" s="25"/>
      <c r="D462" s="26"/>
      <c r="E462" s="26"/>
      <c r="F462" s="12">
        <f t="shared" si="171"/>
        <v>1498</v>
      </c>
      <c r="G462" s="12">
        <v>1.728</v>
      </c>
      <c r="H462" s="13">
        <v>1.35</v>
      </c>
      <c r="I462" s="14">
        <v>1.24</v>
      </c>
      <c r="J462" s="15">
        <f t="shared" si="172"/>
        <v>4333.222656</v>
      </c>
      <c r="K462" s="12">
        <v>1</v>
      </c>
      <c r="L462" s="12">
        <f t="shared" si="173"/>
        <v>1498</v>
      </c>
      <c r="M462" s="12">
        <v>1.23</v>
      </c>
      <c r="N462" s="19">
        <f t="shared" si="174"/>
        <v>4.79946826758148</v>
      </c>
      <c r="O462" s="20">
        <v>5936</v>
      </c>
      <c r="P462" s="12">
        <v>0.99</v>
      </c>
      <c r="Q462" s="12">
        <v>3.41</v>
      </c>
      <c r="R462" s="9">
        <f t="shared" si="175"/>
        <v>4.3759</v>
      </c>
      <c r="S462" s="10">
        <v>1.225</v>
      </c>
      <c r="T462" s="21">
        <v>1.085</v>
      </c>
      <c r="U462" s="22">
        <f t="shared" si="176"/>
        <v>155483.242362975</v>
      </c>
      <c r="V462" s="25"/>
      <c r="W462" s="25"/>
      <c r="X462" s="25"/>
      <c r="Y462" s="26"/>
      <c r="Z462" s="26"/>
      <c r="AA462" s="12">
        <f t="shared" si="177"/>
        <v>1498</v>
      </c>
      <c r="AB462" s="12">
        <v>1.728</v>
      </c>
      <c r="AC462" s="13">
        <v>1.35</v>
      </c>
      <c r="AD462" s="14">
        <v>1.24</v>
      </c>
      <c r="AE462" s="15">
        <f t="shared" si="178"/>
        <v>4333.222656</v>
      </c>
      <c r="AF462" s="12">
        <v>1</v>
      </c>
      <c r="AG462" s="12">
        <f t="shared" si="179"/>
        <v>1498</v>
      </c>
      <c r="AH462" s="12">
        <v>1.63</v>
      </c>
      <c r="AI462" s="19">
        <f t="shared" si="180"/>
        <v>5.19946826758147</v>
      </c>
      <c r="AJ462" s="20">
        <v>5936</v>
      </c>
      <c r="AK462" s="12">
        <v>0.99</v>
      </c>
      <c r="AL462" s="12">
        <v>3.41</v>
      </c>
      <c r="AM462" s="9">
        <f t="shared" si="181"/>
        <v>4.3759</v>
      </c>
      <c r="AN462" s="10">
        <v>1.225</v>
      </c>
      <c r="AO462" s="21">
        <v>1.085</v>
      </c>
      <c r="AP462" s="22">
        <f t="shared" si="182"/>
        <v>165564.256229666</v>
      </c>
    </row>
    <row r="463" s="1" customFormat="1" customHeight="1" spans="1:42">
      <c r="A463" s="27"/>
      <c r="B463" s="27"/>
      <c r="C463" s="27"/>
      <c r="D463" s="27"/>
      <c r="E463" s="27"/>
      <c r="F463" s="12">
        <f t="shared" si="171"/>
        <v>1498</v>
      </c>
      <c r="G463" s="12">
        <v>2.304</v>
      </c>
      <c r="H463" s="13">
        <v>1.35</v>
      </c>
      <c r="I463" s="14">
        <v>1.24</v>
      </c>
      <c r="J463" s="15">
        <f t="shared" si="172"/>
        <v>5777.630208</v>
      </c>
      <c r="K463" s="12">
        <v>1</v>
      </c>
      <c r="L463" s="12">
        <f t="shared" si="173"/>
        <v>1498</v>
      </c>
      <c r="M463" s="12">
        <v>1.23</v>
      </c>
      <c r="N463" s="19">
        <f t="shared" si="174"/>
        <v>4.79946826758148</v>
      </c>
      <c r="O463" s="20">
        <v>5936</v>
      </c>
      <c r="P463" s="12">
        <v>0.99</v>
      </c>
      <c r="Q463" s="12">
        <v>3.41</v>
      </c>
      <c r="R463" s="9">
        <f t="shared" si="175"/>
        <v>4.3759</v>
      </c>
      <c r="S463" s="10">
        <v>1.225</v>
      </c>
      <c r="T463" s="21">
        <v>1.085</v>
      </c>
      <c r="U463" s="22">
        <f t="shared" si="176"/>
        <v>195802.830828167</v>
      </c>
      <c r="V463" s="27"/>
      <c r="W463" s="27"/>
      <c r="X463" s="27"/>
      <c r="Y463" s="27"/>
      <c r="Z463" s="27"/>
      <c r="AA463" s="12">
        <f t="shared" si="177"/>
        <v>1498</v>
      </c>
      <c r="AB463" s="12">
        <v>2.304</v>
      </c>
      <c r="AC463" s="13">
        <v>1.35</v>
      </c>
      <c r="AD463" s="14">
        <v>1.24</v>
      </c>
      <c r="AE463" s="15">
        <f t="shared" si="178"/>
        <v>5777.630208</v>
      </c>
      <c r="AF463" s="12">
        <v>1</v>
      </c>
      <c r="AG463" s="12">
        <f t="shared" si="179"/>
        <v>1498</v>
      </c>
      <c r="AH463" s="12">
        <v>1.63</v>
      </c>
      <c r="AI463" s="19">
        <f t="shared" si="180"/>
        <v>5.19946826758147</v>
      </c>
      <c r="AJ463" s="20">
        <v>5936</v>
      </c>
      <c r="AK463" s="12">
        <v>0.99</v>
      </c>
      <c r="AL463" s="12">
        <v>3.41</v>
      </c>
      <c r="AM463" s="9">
        <f t="shared" si="181"/>
        <v>4.3759</v>
      </c>
      <c r="AN463" s="10">
        <v>1.225</v>
      </c>
      <c r="AO463" s="21">
        <v>1.085</v>
      </c>
      <c r="AP463" s="22">
        <f t="shared" si="182"/>
        <v>209244.182650421</v>
      </c>
    </row>
    <row r="464" s="1" customFormat="1" customHeight="1" spans="1:42">
      <c r="A464" s="27"/>
      <c r="B464" s="27"/>
      <c r="C464" s="27"/>
      <c r="D464" s="27"/>
      <c r="E464" s="27"/>
      <c r="F464" s="12">
        <f t="shared" si="171"/>
        <v>1498</v>
      </c>
      <c r="G464" s="12">
        <v>1.728</v>
      </c>
      <c r="H464" s="13">
        <v>1.35</v>
      </c>
      <c r="I464" s="14">
        <v>1.24</v>
      </c>
      <c r="J464" s="15">
        <f t="shared" si="172"/>
        <v>4333.222656</v>
      </c>
      <c r="K464" s="12">
        <v>1</v>
      </c>
      <c r="L464" s="12">
        <f t="shared" si="173"/>
        <v>1498</v>
      </c>
      <c r="M464" s="12">
        <v>1.23</v>
      </c>
      <c r="N464" s="19">
        <f t="shared" si="174"/>
        <v>4.79946826758148</v>
      </c>
      <c r="O464" s="20">
        <v>5936</v>
      </c>
      <c r="P464" s="12">
        <v>0.99</v>
      </c>
      <c r="Q464" s="12">
        <v>3.41</v>
      </c>
      <c r="R464" s="9">
        <f t="shared" si="175"/>
        <v>4.3759</v>
      </c>
      <c r="S464" s="10">
        <v>1.225</v>
      </c>
      <c r="T464" s="21">
        <v>1.085</v>
      </c>
      <c r="U464" s="22">
        <f t="shared" si="176"/>
        <v>155483.242362975</v>
      </c>
      <c r="V464" s="27"/>
      <c r="W464" s="27"/>
      <c r="X464" s="27"/>
      <c r="Y464" s="27"/>
      <c r="Z464" s="27"/>
      <c r="AA464" s="12">
        <f t="shared" si="177"/>
        <v>1498</v>
      </c>
      <c r="AB464" s="12">
        <v>1.728</v>
      </c>
      <c r="AC464" s="13">
        <v>1.35</v>
      </c>
      <c r="AD464" s="14">
        <v>1.24</v>
      </c>
      <c r="AE464" s="15">
        <f t="shared" si="178"/>
        <v>4333.222656</v>
      </c>
      <c r="AF464" s="12">
        <v>1</v>
      </c>
      <c r="AG464" s="12">
        <f t="shared" si="179"/>
        <v>1498</v>
      </c>
      <c r="AH464" s="12">
        <v>1.63</v>
      </c>
      <c r="AI464" s="19">
        <f t="shared" si="180"/>
        <v>5.19946826758147</v>
      </c>
      <c r="AJ464" s="20">
        <v>5936</v>
      </c>
      <c r="AK464" s="12">
        <v>0.99</v>
      </c>
      <c r="AL464" s="12">
        <v>3.41</v>
      </c>
      <c r="AM464" s="9">
        <f t="shared" si="181"/>
        <v>4.3759</v>
      </c>
      <c r="AN464" s="10">
        <v>1.225</v>
      </c>
      <c r="AO464" s="21">
        <v>1.085</v>
      </c>
      <c r="AP464" s="22">
        <f t="shared" si="182"/>
        <v>165564.256229666</v>
      </c>
    </row>
    <row r="465" s="1" customFormat="1" customHeight="1" spans="6:42">
      <c r="F465" s="12">
        <f t="shared" si="171"/>
        <v>1498</v>
      </c>
      <c r="G465" s="12">
        <v>1.728</v>
      </c>
      <c r="H465" s="13">
        <v>1.35</v>
      </c>
      <c r="I465" s="14">
        <v>1.24</v>
      </c>
      <c r="J465" s="15">
        <f t="shared" si="172"/>
        <v>4333.222656</v>
      </c>
      <c r="K465" s="12">
        <v>1</v>
      </c>
      <c r="L465" s="12">
        <f t="shared" si="173"/>
        <v>1498</v>
      </c>
      <c r="M465" s="12">
        <v>1.23</v>
      </c>
      <c r="N465" s="19">
        <f t="shared" si="174"/>
        <v>4.79946826758148</v>
      </c>
      <c r="O465" s="20">
        <v>5936</v>
      </c>
      <c r="P465" s="12">
        <v>0.99</v>
      </c>
      <c r="Q465" s="12">
        <v>3.41</v>
      </c>
      <c r="R465" s="9">
        <f t="shared" si="175"/>
        <v>4.3759</v>
      </c>
      <c r="S465" s="10">
        <v>1.225</v>
      </c>
      <c r="T465" s="21">
        <v>1.085</v>
      </c>
      <c r="U465" s="22">
        <f t="shared" si="176"/>
        <v>155483.242362975</v>
      </c>
      <c r="AA465" s="12">
        <f t="shared" si="177"/>
        <v>1498</v>
      </c>
      <c r="AB465" s="12">
        <v>1.728</v>
      </c>
      <c r="AC465" s="13">
        <v>1.35</v>
      </c>
      <c r="AD465" s="14">
        <v>1.24</v>
      </c>
      <c r="AE465" s="15">
        <f t="shared" si="178"/>
        <v>4333.222656</v>
      </c>
      <c r="AF465" s="12">
        <v>1</v>
      </c>
      <c r="AG465" s="12">
        <f t="shared" si="179"/>
        <v>1498</v>
      </c>
      <c r="AH465" s="12">
        <v>1.63</v>
      </c>
      <c r="AI465" s="19">
        <f t="shared" si="180"/>
        <v>5.19946826758147</v>
      </c>
      <c r="AJ465" s="20">
        <v>5936</v>
      </c>
      <c r="AK465" s="12">
        <v>0.99</v>
      </c>
      <c r="AL465" s="12">
        <v>3.41</v>
      </c>
      <c r="AM465" s="9">
        <f t="shared" si="181"/>
        <v>4.3759</v>
      </c>
      <c r="AN465" s="10">
        <v>1.225</v>
      </c>
      <c r="AO465" s="21">
        <v>1.085</v>
      </c>
      <c r="AP465" s="22">
        <f t="shared" si="182"/>
        <v>165564.256229666</v>
      </c>
    </row>
    <row r="466" s="1" customFormat="1" customHeight="1" spans="6:42">
      <c r="F466" s="12">
        <f t="shared" si="171"/>
        <v>1498</v>
      </c>
      <c r="G466" s="12">
        <v>2.304</v>
      </c>
      <c r="H466" s="13">
        <v>1.35</v>
      </c>
      <c r="I466" s="14">
        <v>1.24</v>
      </c>
      <c r="J466" s="15">
        <f t="shared" si="172"/>
        <v>5777.630208</v>
      </c>
      <c r="K466" s="12">
        <v>1</v>
      </c>
      <c r="L466" s="12">
        <f t="shared" si="173"/>
        <v>1498</v>
      </c>
      <c r="M466" s="12">
        <v>1.23</v>
      </c>
      <c r="N466" s="19">
        <f t="shared" si="174"/>
        <v>4.79946826758148</v>
      </c>
      <c r="O466" s="20">
        <v>5936</v>
      </c>
      <c r="P466" s="12">
        <v>0.99</v>
      </c>
      <c r="Q466" s="12">
        <v>3.41</v>
      </c>
      <c r="R466" s="9">
        <f t="shared" si="175"/>
        <v>4.3759</v>
      </c>
      <c r="S466" s="10">
        <v>1.225</v>
      </c>
      <c r="T466" s="21">
        <v>1.085</v>
      </c>
      <c r="U466" s="22">
        <f t="shared" si="176"/>
        <v>195802.830828167</v>
      </c>
      <c r="AA466" s="12">
        <f t="shared" si="177"/>
        <v>1498</v>
      </c>
      <c r="AB466" s="12">
        <v>2.304</v>
      </c>
      <c r="AC466" s="13">
        <v>1.35</v>
      </c>
      <c r="AD466" s="14">
        <v>1.24</v>
      </c>
      <c r="AE466" s="15">
        <f t="shared" si="178"/>
        <v>5777.630208</v>
      </c>
      <c r="AF466" s="12">
        <v>1</v>
      </c>
      <c r="AG466" s="12">
        <f t="shared" si="179"/>
        <v>1498</v>
      </c>
      <c r="AH466" s="12">
        <v>1.63</v>
      </c>
      <c r="AI466" s="19">
        <f t="shared" si="180"/>
        <v>5.19946826758147</v>
      </c>
      <c r="AJ466" s="20">
        <v>5936</v>
      </c>
      <c r="AK466" s="12">
        <v>0.99</v>
      </c>
      <c r="AL466" s="12">
        <v>3.41</v>
      </c>
      <c r="AM466" s="9">
        <f t="shared" si="181"/>
        <v>4.3759</v>
      </c>
      <c r="AN466" s="10">
        <v>1.225</v>
      </c>
      <c r="AO466" s="21">
        <v>1.085</v>
      </c>
      <c r="AP466" s="22">
        <f t="shared" si="182"/>
        <v>209244.182650421</v>
      </c>
    </row>
    <row r="467" s="1" customFormat="1" customHeight="1" spans="6:42">
      <c r="F467" s="12">
        <f t="shared" si="171"/>
        <v>1498</v>
      </c>
      <c r="G467" s="12">
        <v>1.728</v>
      </c>
      <c r="H467" s="13">
        <v>1.35</v>
      </c>
      <c r="I467" s="14">
        <v>1.24</v>
      </c>
      <c r="J467" s="15">
        <f t="shared" si="172"/>
        <v>4333.222656</v>
      </c>
      <c r="K467" s="12">
        <v>1</v>
      </c>
      <c r="L467" s="12">
        <f t="shared" si="173"/>
        <v>1498</v>
      </c>
      <c r="M467" s="12">
        <v>1.23</v>
      </c>
      <c r="N467" s="19">
        <f t="shared" si="174"/>
        <v>4.79946826758148</v>
      </c>
      <c r="O467" s="20">
        <v>5936</v>
      </c>
      <c r="P467" s="12">
        <v>0.99</v>
      </c>
      <c r="Q467" s="12">
        <v>3.41</v>
      </c>
      <c r="R467" s="9">
        <f t="shared" si="175"/>
        <v>4.3759</v>
      </c>
      <c r="S467" s="10">
        <v>1.225</v>
      </c>
      <c r="T467" s="21">
        <v>1.085</v>
      </c>
      <c r="U467" s="22">
        <f t="shared" si="176"/>
        <v>155483.242362975</v>
      </c>
      <c r="AA467" s="12">
        <f t="shared" si="177"/>
        <v>1498</v>
      </c>
      <c r="AB467" s="12">
        <v>1.728</v>
      </c>
      <c r="AC467" s="13">
        <v>1.35</v>
      </c>
      <c r="AD467" s="14">
        <v>1.24</v>
      </c>
      <c r="AE467" s="15">
        <f t="shared" si="178"/>
        <v>4333.222656</v>
      </c>
      <c r="AF467" s="12">
        <v>1</v>
      </c>
      <c r="AG467" s="12">
        <f t="shared" si="179"/>
        <v>1498</v>
      </c>
      <c r="AH467" s="12">
        <v>1.63</v>
      </c>
      <c r="AI467" s="19">
        <f t="shared" si="180"/>
        <v>5.19946826758147</v>
      </c>
      <c r="AJ467" s="20">
        <v>5936</v>
      </c>
      <c r="AK467" s="12">
        <v>0.99</v>
      </c>
      <c r="AL467" s="12">
        <v>3.41</v>
      </c>
      <c r="AM467" s="9">
        <f t="shared" si="181"/>
        <v>4.3759</v>
      </c>
      <c r="AN467" s="10">
        <v>1.225</v>
      </c>
      <c r="AO467" s="21">
        <v>1.085</v>
      </c>
      <c r="AP467" s="22">
        <f t="shared" si="182"/>
        <v>165564.256229666</v>
      </c>
    </row>
    <row r="468" s="1" customFormat="1" customHeight="1" spans="6:42">
      <c r="F468" s="12">
        <f t="shared" si="171"/>
        <v>1498</v>
      </c>
      <c r="G468" s="12">
        <v>1.728</v>
      </c>
      <c r="H468" s="13">
        <v>1.35</v>
      </c>
      <c r="I468" s="14">
        <v>1.24</v>
      </c>
      <c r="J468" s="15">
        <f t="shared" si="172"/>
        <v>4333.222656</v>
      </c>
      <c r="K468" s="12">
        <v>1</v>
      </c>
      <c r="L468" s="12">
        <f t="shared" si="173"/>
        <v>1498</v>
      </c>
      <c r="M468" s="12">
        <v>1.23</v>
      </c>
      <c r="N468" s="19">
        <f t="shared" si="174"/>
        <v>4.79946826758148</v>
      </c>
      <c r="O468" s="20">
        <v>5936</v>
      </c>
      <c r="P468" s="12">
        <v>0.99</v>
      </c>
      <c r="Q468" s="12">
        <v>3.41</v>
      </c>
      <c r="R468" s="9">
        <f t="shared" si="175"/>
        <v>4.3759</v>
      </c>
      <c r="S468" s="10">
        <v>1.225</v>
      </c>
      <c r="T468" s="21">
        <v>1.085</v>
      </c>
      <c r="U468" s="22">
        <f t="shared" si="176"/>
        <v>155483.242362975</v>
      </c>
      <c r="AA468" s="12">
        <f t="shared" si="177"/>
        <v>1498</v>
      </c>
      <c r="AB468" s="12">
        <v>1.728</v>
      </c>
      <c r="AC468" s="13">
        <v>1.35</v>
      </c>
      <c r="AD468" s="14">
        <v>1.24</v>
      </c>
      <c r="AE468" s="15">
        <f t="shared" si="178"/>
        <v>4333.222656</v>
      </c>
      <c r="AF468" s="12">
        <v>1</v>
      </c>
      <c r="AG468" s="12">
        <f t="shared" si="179"/>
        <v>1498</v>
      </c>
      <c r="AH468" s="12">
        <v>1.63</v>
      </c>
      <c r="AI468" s="19">
        <f t="shared" si="180"/>
        <v>5.19946826758147</v>
      </c>
      <c r="AJ468" s="20">
        <v>5936</v>
      </c>
      <c r="AK468" s="12">
        <v>0.99</v>
      </c>
      <c r="AL468" s="12">
        <v>3.41</v>
      </c>
      <c r="AM468" s="9">
        <f t="shared" si="181"/>
        <v>4.3759</v>
      </c>
      <c r="AN468" s="10">
        <v>1.225</v>
      </c>
      <c r="AO468" s="21">
        <v>1.085</v>
      </c>
      <c r="AP468" s="22">
        <f t="shared" si="182"/>
        <v>165564.256229666</v>
      </c>
    </row>
    <row r="469" s="1" customFormat="1" customHeight="1" spans="6:42">
      <c r="F469" s="12">
        <f t="shared" si="171"/>
        <v>1498</v>
      </c>
      <c r="G469" s="12">
        <v>2.304</v>
      </c>
      <c r="H469" s="13">
        <v>1.35</v>
      </c>
      <c r="I469" s="14">
        <v>1.24</v>
      </c>
      <c r="J469" s="15">
        <f t="shared" si="172"/>
        <v>5777.630208</v>
      </c>
      <c r="K469" s="12">
        <v>1</v>
      </c>
      <c r="L469" s="12">
        <f t="shared" si="173"/>
        <v>1498</v>
      </c>
      <c r="M469" s="12">
        <v>1.23</v>
      </c>
      <c r="N469" s="19">
        <f t="shared" si="174"/>
        <v>4.79946826758148</v>
      </c>
      <c r="O469" s="20">
        <v>5936</v>
      </c>
      <c r="P469" s="12">
        <v>0.99</v>
      </c>
      <c r="Q469" s="12">
        <v>3.41</v>
      </c>
      <c r="R469" s="9">
        <f t="shared" si="175"/>
        <v>4.3759</v>
      </c>
      <c r="S469" s="10">
        <v>1.225</v>
      </c>
      <c r="T469" s="21">
        <v>1.085</v>
      </c>
      <c r="U469" s="22">
        <f t="shared" si="176"/>
        <v>195802.830828167</v>
      </c>
      <c r="AA469" s="12">
        <f t="shared" si="177"/>
        <v>1498</v>
      </c>
      <c r="AB469" s="12">
        <v>2.304</v>
      </c>
      <c r="AC469" s="13">
        <v>1.35</v>
      </c>
      <c r="AD469" s="14">
        <v>1.24</v>
      </c>
      <c r="AE469" s="15">
        <f t="shared" si="178"/>
        <v>5777.630208</v>
      </c>
      <c r="AF469" s="12">
        <v>1</v>
      </c>
      <c r="AG469" s="12">
        <f t="shared" si="179"/>
        <v>1498</v>
      </c>
      <c r="AH469" s="12">
        <v>1.63</v>
      </c>
      <c r="AI469" s="19">
        <f t="shared" si="180"/>
        <v>5.19946826758147</v>
      </c>
      <c r="AJ469" s="20">
        <v>5936</v>
      </c>
      <c r="AK469" s="12">
        <v>0.99</v>
      </c>
      <c r="AL469" s="12">
        <v>3.41</v>
      </c>
      <c r="AM469" s="9">
        <f t="shared" si="181"/>
        <v>4.3759</v>
      </c>
      <c r="AN469" s="10">
        <v>1.225</v>
      </c>
      <c r="AO469" s="21">
        <v>1.085</v>
      </c>
      <c r="AP469" s="22">
        <f t="shared" si="182"/>
        <v>209244.182650421</v>
      </c>
    </row>
    <row r="470" s="1" customFormat="1" customHeight="1" spans="6:42">
      <c r="F470" s="12">
        <f t="shared" si="171"/>
        <v>1498</v>
      </c>
      <c r="G470" s="12">
        <v>1.728</v>
      </c>
      <c r="H470" s="13">
        <v>1.35</v>
      </c>
      <c r="I470" s="14">
        <v>1.24</v>
      </c>
      <c r="J470" s="15">
        <f t="shared" si="172"/>
        <v>4333.222656</v>
      </c>
      <c r="K470" s="12">
        <v>1</v>
      </c>
      <c r="L470" s="12">
        <f t="shared" si="173"/>
        <v>1498</v>
      </c>
      <c r="M470" s="12">
        <v>1.23</v>
      </c>
      <c r="N470" s="19">
        <f t="shared" si="174"/>
        <v>4.79946826758148</v>
      </c>
      <c r="O470" s="20">
        <v>5936</v>
      </c>
      <c r="P470" s="12">
        <v>0.99</v>
      </c>
      <c r="Q470" s="12">
        <v>3.41</v>
      </c>
      <c r="R470" s="9">
        <f t="shared" si="175"/>
        <v>4.3759</v>
      </c>
      <c r="S470" s="10">
        <v>1.225</v>
      </c>
      <c r="T470" s="21">
        <v>1.085</v>
      </c>
      <c r="U470" s="22">
        <f t="shared" si="176"/>
        <v>155483.242362975</v>
      </c>
      <c r="AA470" s="12">
        <f t="shared" si="177"/>
        <v>1498</v>
      </c>
      <c r="AB470" s="12">
        <v>1.728</v>
      </c>
      <c r="AC470" s="13">
        <v>1.35</v>
      </c>
      <c r="AD470" s="14">
        <v>1.24</v>
      </c>
      <c r="AE470" s="15">
        <f t="shared" si="178"/>
        <v>4333.222656</v>
      </c>
      <c r="AF470" s="12">
        <v>1</v>
      </c>
      <c r="AG470" s="12">
        <f t="shared" si="179"/>
        <v>1498</v>
      </c>
      <c r="AH470" s="12">
        <v>1.63</v>
      </c>
      <c r="AI470" s="19">
        <f t="shared" si="180"/>
        <v>5.19946826758147</v>
      </c>
      <c r="AJ470" s="20">
        <v>5936</v>
      </c>
      <c r="AK470" s="12">
        <v>0.99</v>
      </c>
      <c r="AL470" s="12">
        <v>3.41</v>
      </c>
      <c r="AM470" s="9">
        <f t="shared" si="181"/>
        <v>4.3759</v>
      </c>
      <c r="AN470" s="10">
        <v>1.225</v>
      </c>
      <c r="AO470" s="21">
        <v>1.085</v>
      </c>
      <c r="AP470" s="22">
        <f t="shared" si="182"/>
        <v>165564.256229666</v>
      </c>
    </row>
    <row r="471" s="1" customFormat="1" customHeight="1" spans="6:42">
      <c r="F471" s="12">
        <f t="shared" si="171"/>
        <v>1498</v>
      </c>
      <c r="G471" s="12">
        <v>1.728</v>
      </c>
      <c r="H471" s="13">
        <v>1.35</v>
      </c>
      <c r="I471" s="14">
        <v>1.24</v>
      </c>
      <c r="J471" s="15">
        <f t="shared" si="172"/>
        <v>4333.222656</v>
      </c>
      <c r="K471" s="12">
        <v>1</v>
      </c>
      <c r="L471" s="12">
        <f t="shared" si="173"/>
        <v>1498</v>
      </c>
      <c r="M471" s="12">
        <v>1.23</v>
      </c>
      <c r="N471" s="19">
        <f t="shared" si="174"/>
        <v>4.79946826758148</v>
      </c>
      <c r="O471" s="20">
        <v>5936</v>
      </c>
      <c r="P471" s="12">
        <v>0.99</v>
      </c>
      <c r="Q471" s="12">
        <v>3.41</v>
      </c>
      <c r="R471" s="9">
        <f t="shared" si="175"/>
        <v>4.3759</v>
      </c>
      <c r="S471" s="10">
        <v>1.225</v>
      </c>
      <c r="T471" s="21">
        <v>1.085</v>
      </c>
      <c r="U471" s="22">
        <f t="shared" si="176"/>
        <v>155483.242362975</v>
      </c>
      <c r="AA471" s="12">
        <f t="shared" si="177"/>
        <v>1498</v>
      </c>
      <c r="AB471" s="12">
        <v>1.728</v>
      </c>
      <c r="AC471" s="13">
        <v>1.35</v>
      </c>
      <c r="AD471" s="14">
        <v>1.24</v>
      </c>
      <c r="AE471" s="15">
        <f t="shared" si="178"/>
        <v>4333.222656</v>
      </c>
      <c r="AF471" s="12">
        <v>1</v>
      </c>
      <c r="AG471" s="12">
        <f t="shared" si="179"/>
        <v>1498</v>
      </c>
      <c r="AH471" s="12">
        <v>1.63</v>
      </c>
      <c r="AI471" s="19">
        <f t="shared" si="180"/>
        <v>5.19946826758147</v>
      </c>
      <c r="AJ471" s="20">
        <v>5936</v>
      </c>
      <c r="AK471" s="12">
        <v>0.99</v>
      </c>
      <c r="AL471" s="12">
        <v>3.41</v>
      </c>
      <c r="AM471" s="9">
        <f t="shared" si="181"/>
        <v>4.3759</v>
      </c>
      <c r="AN471" s="10">
        <v>1.225</v>
      </c>
      <c r="AO471" s="21">
        <v>1.085</v>
      </c>
      <c r="AP471" s="22">
        <f t="shared" si="182"/>
        <v>165564.256229666</v>
      </c>
    </row>
    <row r="472" s="1" customFormat="1" customHeight="1" spans="6:42">
      <c r="F472" s="12">
        <f t="shared" si="171"/>
        <v>1498</v>
      </c>
      <c r="G472" s="12">
        <v>2.304</v>
      </c>
      <c r="H472" s="13">
        <v>1.35</v>
      </c>
      <c r="I472" s="14">
        <v>1.24</v>
      </c>
      <c r="J472" s="15">
        <f t="shared" si="172"/>
        <v>5777.630208</v>
      </c>
      <c r="K472" s="12">
        <v>1</v>
      </c>
      <c r="L472" s="12">
        <f t="shared" si="173"/>
        <v>1498</v>
      </c>
      <c r="M472" s="12">
        <v>1.23</v>
      </c>
      <c r="N472" s="19">
        <f t="shared" si="174"/>
        <v>4.79946826758148</v>
      </c>
      <c r="O472" s="20">
        <v>5936</v>
      </c>
      <c r="P472" s="12">
        <v>0.99</v>
      </c>
      <c r="Q472" s="12">
        <v>3.41</v>
      </c>
      <c r="R472" s="9">
        <f t="shared" si="175"/>
        <v>4.3759</v>
      </c>
      <c r="S472" s="10">
        <v>1.225</v>
      </c>
      <c r="T472" s="21">
        <v>1.085</v>
      </c>
      <c r="U472" s="22">
        <f t="shared" si="176"/>
        <v>195802.830828167</v>
      </c>
      <c r="AA472" s="12">
        <f t="shared" si="177"/>
        <v>1498</v>
      </c>
      <c r="AB472" s="12">
        <v>2.304</v>
      </c>
      <c r="AC472" s="13">
        <v>1.35</v>
      </c>
      <c r="AD472" s="14">
        <v>1.24</v>
      </c>
      <c r="AE472" s="15">
        <f t="shared" si="178"/>
        <v>5777.630208</v>
      </c>
      <c r="AF472" s="12">
        <v>1</v>
      </c>
      <c r="AG472" s="12">
        <f t="shared" si="179"/>
        <v>1498</v>
      </c>
      <c r="AH472" s="12">
        <v>1.63</v>
      </c>
      <c r="AI472" s="19">
        <f t="shared" si="180"/>
        <v>5.19946826758147</v>
      </c>
      <c r="AJ472" s="20">
        <v>5936</v>
      </c>
      <c r="AK472" s="12">
        <v>0.99</v>
      </c>
      <c r="AL472" s="12">
        <v>3.41</v>
      </c>
      <c r="AM472" s="9">
        <f t="shared" si="181"/>
        <v>4.3759</v>
      </c>
      <c r="AN472" s="10">
        <v>1.225</v>
      </c>
      <c r="AO472" s="21">
        <v>1.085</v>
      </c>
      <c r="AP472" s="22">
        <f t="shared" si="182"/>
        <v>209244.182650421</v>
      </c>
    </row>
    <row r="473" s="1" customFormat="1" customHeight="1" spans="6:42">
      <c r="F473" s="12">
        <f t="shared" si="171"/>
        <v>1498</v>
      </c>
      <c r="G473" s="12">
        <v>1.728</v>
      </c>
      <c r="H473" s="13">
        <v>1.35</v>
      </c>
      <c r="I473" s="14">
        <v>1.24</v>
      </c>
      <c r="J473" s="15">
        <f t="shared" si="172"/>
        <v>4333.222656</v>
      </c>
      <c r="K473" s="12">
        <v>1</v>
      </c>
      <c r="L473" s="12">
        <f t="shared" si="173"/>
        <v>1498</v>
      </c>
      <c r="M473" s="12">
        <v>1.23</v>
      </c>
      <c r="N473" s="19">
        <f t="shared" si="174"/>
        <v>4.79946826758148</v>
      </c>
      <c r="O473" s="20">
        <v>5936</v>
      </c>
      <c r="P473" s="12">
        <v>0.99</v>
      </c>
      <c r="Q473" s="12">
        <v>3.41</v>
      </c>
      <c r="R473" s="9">
        <f t="shared" si="175"/>
        <v>4.3759</v>
      </c>
      <c r="S473" s="10">
        <v>1.225</v>
      </c>
      <c r="T473" s="21">
        <v>1.085</v>
      </c>
      <c r="U473" s="22">
        <f t="shared" si="176"/>
        <v>155483.242362975</v>
      </c>
      <c r="AA473" s="12">
        <f t="shared" si="177"/>
        <v>1498</v>
      </c>
      <c r="AB473" s="12">
        <v>1.728</v>
      </c>
      <c r="AC473" s="13">
        <v>1.35</v>
      </c>
      <c r="AD473" s="14">
        <v>1.24</v>
      </c>
      <c r="AE473" s="15">
        <f t="shared" si="178"/>
        <v>4333.222656</v>
      </c>
      <c r="AF473" s="12">
        <v>1</v>
      </c>
      <c r="AG473" s="12">
        <f t="shared" si="179"/>
        <v>1498</v>
      </c>
      <c r="AH473" s="12">
        <v>1.63</v>
      </c>
      <c r="AI473" s="19">
        <f t="shared" si="180"/>
        <v>5.19946826758147</v>
      </c>
      <c r="AJ473" s="20">
        <v>5936</v>
      </c>
      <c r="AK473" s="12">
        <v>0.99</v>
      </c>
      <c r="AL473" s="12">
        <v>3.41</v>
      </c>
      <c r="AM473" s="9">
        <f t="shared" si="181"/>
        <v>4.3759</v>
      </c>
      <c r="AN473" s="10">
        <v>1.225</v>
      </c>
      <c r="AO473" s="21">
        <v>1.085</v>
      </c>
      <c r="AP473" s="22">
        <f t="shared" si="182"/>
        <v>165564.256229666</v>
      </c>
    </row>
    <row r="474" s="1" customFormat="1" customHeight="1" spans="6:42">
      <c r="F474" s="12">
        <f t="shared" si="171"/>
        <v>1498</v>
      </c>
      <c r="G474" s="12">
        <v>1.728</v>
      </c>
      <c r="H474" s="13">
        <v>1.35</v>
      </c>
      <c r="I474" s="14">
        <v>1.24</v>
      </c>
      <c r="J474" s="15">
        <f t="shared" si="172"/>
        <v>4333.222656</v>
      </c>
      <c r="K474" s="12">
        <v>1</v>
      </c>
      <c r="L474" s="12">
        <f t="shared" si="173"/>
        <v>1498</v>
      </c>
      <c r="M474" s="12">
        <v>1.23</v>
      </c>
      <c r="N474" s="19">
        <f t="shared" si="174"/>
        <v>4.79946826758148</v>
      </c>
      <c r="O474" s="20">
        <v>5936</v>
      </c>
      <c r="P474" s="12">
        <v>0.99</v>
      </c>
      <c r="Q474" s="12">
        <v>3.41</v>
      </c>
      <c r="R474" s="9">
        <f t="shared" si="175"/>
        <v>4.3759</v>
      </c>
      <c r="S474" s="10">
        <v>1.225</v>
      </c>
      <c r="T474" s="21">
        <v>1.085</v>
      </c>
      <c r="U474" s="22">
        <f t="shared" si="176"/>
        <v>155483.242362975</v>
      </c>
      <c r="AA474" s="12">
        <f t="shared" si="177"/>
        <v>1498</v>
      </c>
      <c r="AB474" s="12">
        <v>1.728</v>
      </c>
      <c r="AC474" s="13">
        <v>1.35</v>
      </c>
      <c r="AD474" s="14">
        <v>1.24</v>
      </c>
      <c r="AE474" s="15">
        <f t="shared" si="178"/>
        <v>4333.222656</v>
      </c>
      <c r="AF474" s="12">
        <v>1</v>
      </c>
      <c r="AG474" s="12">
        <f t="shared" si="179"/>
        <v>1498</v>
      </c>
      <c r="AH474" s="12">
        <v>1.63</v>
      </c>
      <c r="AI474" s="19">
        <f t="shared" si="180"/>
        <v>5.19946826758147</v>
      </c>
      <c r="AJ474" s="20">
        <v>5936</v>
      </c>
      <c r="AK474" s="12">
        <v>0.99</v>
      </c>
      <c r="AL474" s="12">
        <v>3.41</v>
      </c>
      <c r="AM474" s="9">
        <f t="shared" si="181"/>
        <v>4.3759</v>
      </c>
      <c r="AN474" s="10">
        <v>1.225</v>
      </c>
      <c r="AO474" s="21">
        <v>1.085</v>
      </c>
      <c r="AP474" s="22">
        <f t="shared" si="182"/>
        <v>165564.256229666</v>
      </c>
    </row>
    <row r="475" s="1" customFormat="1" customHeight="1" spans="6:42">
      <c r="F475" s="12">
        <f t="shared" si="171"/>
        <v>1498</v>
      </c>
      <c r="G475" s="12">
        <v>2.304</v>
      </c>
      <c r="H475" s="13">
        <v>1.35</v>
      </c>
      <c r="I475" s="14">
        <v>1.24</v>
      </c>
      <c r="J475" s="15">
        <f t="shared" si="172"/>
        <v>5777.630208</v>
      </c>
      <c r="K475" s="12">
        <v>1</v>
      </c>
      <c r="L475" s="12">
        <f t="shared" si="173"/>
        <v>1498</v>
      </c>
      <c r="M475" s="12">
        <v>1.23</v>
      </c>
      <c r="N475" s="19">
        <f t="shared" si="174"/>
        <v>4.79946826758148</v>
      </c>
      <c r="O475" s="20">
        <v>5936</v>
      </c>
      <c r="P475" s="12">
        <v>0.99</v>
      </c>
      <c r="Q475" s="12">
        <v>3.41</v>
      </c>
      <c r="R475" s="9">
        <f t="shared" si="175"/>
        <v>4.3759</v>
      </c>
      <c r="S475" s="10">
        <v>1.225</v>
      </c>
      <c r="T475" s="21">
        <v>1.085</v>
      </c>
      <c r="U475" s="22">
        <f t="shared" si="176"/>
        <v>195802.830828167</v>
      </c>
      <c r="AA475" s="12">
        <f t="shared" si="177"/>
        <v>1498</v>
      </c>
      <c r="AB475" s="12">
        <v>2.304</v>
      </c>
      <c r="AC475" s="13">
        <v>1.35</v>
      </c>
      <c r="AD475" s="14">
        <v>1.24</v>
      </c>
      <c r="AE475" s="15">
        <f t="shared" si="178"/>
        <v>5777.630208</v>
      </c>
      <c r="AF475" s="12">
        <v>1</v>
      </c>
      <c r="AG475" s="12">
        <f t="shared" si="179"/>
        <v>1498</v>
      </c>
      <c r="AH475" s="12">
        <v>1.63</v>
      </c>
      <c r="AI475" s="19">
        <f t="shared" si="180"/>
        <v>5.19946826758147</v>
      </c>
      <c r="AJ475" s="20">
        <v>5936</v>
      </c>
      <c r="AK475" s="12">
        <v>0.99</v>
      </c>
      <c r="AL475" s="12">
        <v>3.41</v>
      </c>
      <c r="AM475" s="9">
        <f t="shared" si="181"/>
        <v>4.3759</v>
      </c>
      <c r="AN475" s="10">
        <v>1.225</v>
      </c>
      <c r="AO475" s="21">
        <v>1.085</v>
      </c>
      <c r="AP475" s="22">
        <f t="shared" si="182"/>
        <v>209244.182650421</v>
      </c>
    </row>
    <row r="476" s="1" customFormat="1" customHeight="1" spans="6:42">
      <c r="F476" s="28" t="s">
        <v>1</v>
      </c>
      <c r="G476" s="29"/>
      <c r="H476" s="29"/>
      <c r="I476" s="29"/>
      <c r="J476" s="29"/>
      <c r="K476" s="29"/>
      <c r="L476" s="29"/>
      <c r="M476" s="29"/>
      <c r="N476" s="30">
        <f>SUM(U458:U475)</f>
        <v>3040615.89332471</v>
      </c>
      <c r="O476" s="30"/>
      <c r="P476" s="30"/>
      <c r="Q476" s="30"/>
      <c r="R476" s="30"/>
      <c r="S476" s="30"/>
      <c r="T476" s="30"/>
      <c r="U476" s="30"/>
      <c r="AA476" s="28" t="s">
        <v>1</v>
      </c>
      <c r="AB476" s="29"/>
      <c r="AC476" s="29"/>
      <c r="AD476" s="29"/>
      <c r="AE476" s="29"/>
      <c r="AF476" s="29"/>
      <c r="AG476" s="29"/>
      <c r="AH476" s="29"/>
      <c r="AI476" s="30">
        <f>SUM(AP458:AP475)</f>
        <v>3242236.17065852</v>
      </c>
      <c r="AJ476" s="30"/>
      <c r="AK476" s="30"/>
      <c r="AL476" s="30"/>
      <c r="AM476" s="30"/>
      <c r="AN476" s="30"/>
      <c r="AO476" s="30"/>
      <c r="AP476" s="30"/>
    </row>
    <row r="477" s="1" customFormat="1" customHeight="1" spans="6:42">
      <c r="F477" s="29"/>
      <c r="G477" s="29"/>
      <c r="H477" s="29"/>
      <c r="I477" s="29"/>
      <c r="J477" s="29"/>
      <c r="K477" s="29"/>
      <c r="L477" s="29"/>
      <c r="M477" s="29"/>
      <c r="N477" s="30"/>
      <c r="O477" s="30"/>
      <c r="P477" s="30"/>
      <c r="Q477" s="30"/>
      <c r="R477" s="30"/>
      <c r="S477" s="30"/>
      <c r="T477" s="30"/>
      <c r="U477" s="30"/>
      <c r="AA477" s="29"/>
      <c r="AB477" s="29"/>
      <c r="AC477" s="29"/>
      <c r="AD477" s="29"/>
      <c r="AE477" s="29"/>
      <c r="AF477" s="29"/>
      <c r="AG477" s="29"/>
      <c r="AH477" s="29"/>
      <c r="AI477" s="30"/>
      <c r="AJ477" s="30"/>
      <c r="AK477" s="30"/>
      <c r="AL477" s="30"/>
      <c r="AM477" s="30"/>
      <c r="AN477" s="30"/>
      <c r="AO477" s="30"/>
      <c r="AP477" s="30"/>
    </row>
    <row r="478" s="1" customFormat="1" customHeight="1" spans="6:42">
      <c r="F478" s="3" t="s">
        <v>28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A478" s="3" t="s">
        <v>28</v>
      </c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 s="1" customFormat="1" customHeight="1" spans="6:42">
      <c r="F479" s="4" t="s">
        <v>3</v>
      </c>
      <c r="G479" s="5"/>
      <c r="H479" s="5"/>
      <c r="I479" s="5"/>
      <c r="J479" s="6"/>
      <c r="K479" s="7" t="s">
        <v>4</v>
      </c>
      <c r="L479" s="7"/>
      <c r="M479" s="7"/>
      <c r="N479" s="7"/>
      <c r="O479" s="8" t="s">
        <v>5</v>
      </c>
      <c r="P479" s="9" t="s">
        <v>6</v>
      </c>
      <c r="Q479" s="9"/>
      <c r="R479" s="9"/>
      <c r="S479" s="10" t="s">
        <v>7</v>
      </c>
      <c r="T479" s="8" t="s">
        <v>8</v>
      </c>
      <c r="U479" s="11" t="s">
        <v>9</v>
      </c>
      <c r="AA479" s="4" t="s">
        <v>3</v>
      </c>
      <c r="AB479" s="5"/>
      <c r="AC479" s="5"/>
      <c r="AD479" s="5"/>
      <c r="AE479" s="6"/>
      <c r="AF479" s="7" t="s">
        <v>4</v>
      </c>
      <c r="AG479" s="7"/>
      <c r="AH479" s="7"/>
      <c r="AI479" s="7"/>
      <c r="AJ479" s="8" t="s">
        <v>5</v>
      </c>
      <c r="AK479" s="9" t="s">
        <v>6</v>
      </c>
      <c r="AL479" s="9"/>
      <c r="AM479" s="9"/>
      <c r="AN479" s="10" t="s">
        <v>7</v>
      </c>
      <c r="AO479" s="8" t="s">
        <v>8</v>
      </c>
      <c r="AP479" s="11" t="s">
        <v>9</v>
      </c>
    </row>
    <row r="480" s="1" customFormat="1" customHeight="1" spans="6:42">
      <c r="F480" s="12" t="s">
        <v>29</v>
      </c>
      <c r="G480" s="12" t="s">
        <v>16</v>
      </c>
      <c r="H480" s="13" t="s">
        <v>17</v>
      </c>
      <c r="I480" s="14" t="s">
        <v>18</v>
      </c>
      <c r="J480" s="15" t="s">
        <v>3</v>
      </c>
      <c r="K480" s="12" t="s">
        <v>19</v>
      </c>
      <c r="L480" s="12" t="s">
        <v>15</v>
      </c>
      <c r="M480" s="12" t="s">
        <v>20</v>
      </c>
      <c r="N480" s="7" t="s">
        <v>21</v>
      </c>
      <c r="O480" s="16"/>
      <c r="P480" s="12" t="s">
        <v>22</v>
      </c>
      <c r="Q480" s="12" t="s">
        <v>23</v>
      </c>
      <c r="R480" s="9" t="s">
        <v>24</v>
      </c>
      <c r="S480" s="10" t="s">
        <v>25</v>
      </c>
      <c r="T480" s="16"/>
      <c r="U480" s="17"/>
      <c r="AA480" s="12" t="s">
        <v>29</v>
      </c>
      <c r="AB480" s="12" t="s">
        <v>16</v>
      </c>
      <c r="AC480" s="13" t="s">
        <v>17</v>
      </c>
      <c r="AD480" s="14" t="s">
        <v>18</v>
      </c>
      <c r="AE480" s="15" t="s">
        <v>3</v>
      </c>
      <c r="AF480" s="12" t="s">
        <v>19</v>
      </c>
      <c r="AG480" s="12" t="s">
        <v>15</v>
      </c>
      <c r="AH480" s="12" t="s">
        <v>20</v>
      </c>
      <c r="AI480" s="7" t="s">
        <v>21</v>
      </c>
      <c r="AJ480" s="16"/>
      <c r="AK480" s="12" t="s">
        <v>22</v>
      </c>
      <c r="AL480" s="12" t="s">
        <v>23</v>
      </c>
      <c r="AM480" s="9" t="s">
        <v>24</v>
      </c>
      <c r="AN480" s="10" t="s">
        <v>25</v>
      </c>
      <c r="AO480" s="16"/>
      <c r="AP480" s="17"/>
    </row>
    <row r="481" s="1" customFormat="1" customHeight="1" spans="6:42">
      <c r="F481" s="12">
        <f t="shared" ref="F481:F505" si="183">35140+5878</f>
        <v>41018</v>
      </c>
      <c r="G481" s="12">
        <v>0.0253</v>
      </c>
      <c r="H481" s="13">
        <v>1.35</v>
      </c>
      <c r="I481" s="14">
        <v>1</v>
      </c>
      <c r="J481" s="15">
        <f t="shared" ref="J481:J505" si="184">F481*G481*H481*I481</f>
        <v>1400.96979</v>
      </c>
      <c r="K481" s="12">
        <v>1</v>
      </c>
      <c r="L481" s="12">
        <v>665</v>
      </c>
      <c r="M481" s="12">
        <v>1.83</v>
      </c>
      <c r="N481" s="19">
        <f t="shared" ref="N481:N505" si="185">1+6*L481/(L481+2000)+M481</f>
        <v>4.32718574108818</v>
      </c>
      <c r="O481" s="20">
        <v>5936</v>
      </c>
      <c r="P481" s="12">
        <v>0.66</v>
      </c>
      <c r="Q481" s="12">
        <v>1.52</v>
      </c>
      <c r="R481" s="9">
        <f t="shared" ref="R481:R505" si="186">1+P481*Q481</f>
        <v>2.0032</v>
      </c>
      <c r="S481" s="10">
        <v>1.225</v>
      </c>
      <c r="T481" s="21">
        <v>1.085</v>
      </c>
      <c r="U481" s="22">
        <f t="shared" ref="U481:U505" si="187">((J481*K481*N481)+O481)*R481*S481*T481</f>
        <v>31945.3963229638</v>
      </c>
      <c r="AA481" s="12">
        <f t="shared" ref="AA481:AA505" si="188">35140+5878</f>
        <v>41018</v>
      </c>
      <c r="AB481" s="12">
        <v>0.0253</v>
      </c>
      <c r="AC481" s="13">
        <v>1.35</v>
      </c>
      <c r="AD481" s="14">
        <v>1</v>
      </c>
      <c r="AE481" s="15">
        <f t="shared" ref="AE481:AE505" si="189">AA481*AB481*AC481*AD481</f>
        <v>1400.96979</v>
      </c>
      <c r="AF481" s="12">
        <v>1</v>
      </c>
      <c r="AG481" s="12">
        <v>785</v>
      </c>
      <c r="AH481" s="12">
        <v>2.23</v>
      </c>
      <c r="AI481" s="19">
        <f t="shared" ref="AI481:AI505" si="190">1+6*AG481/(AG481+2000)+AH481</f>
        <v>4.92120287253142</v>
      </c>
      <c r="AJ481" s="20">
        <v>5936</v>
      </c>
      <c r="AK481" s="12">
        <v>0.66</v>
      </c>
      <c r="AL481" s="12">
        <v>1.52</v>
      </c>
      <c r="AM481" s="9">
        <f t="shared" ref="AM481:AM505" si="191">1+AK481*AL481</f>
        <v>2.0032</v>
      </c>
      <c r="AN481" s="10">
        <v>1.225</v>
      </c>
      <c r="AO481" s="21">
        <v>1.085</v>
      </c>
      <c r="AP481" s="22">
        <f t="shared" ref="AP481:AP505" si="192">((AE481*AF481*AI481)+AJ481)*AM481*AN481*AO481</f>
        <v>34161.131634823</v>
      </c>
    </row>
    <row r="482" s="1" customFormat="1" customHeight="1" spans="6:42">
      <c r="F482" s="12">
        <f t="shared" si="183"/>
        <v>41018</v>
      </c>
      <c r="G482" s="12">
        <v>0.0253</v>
      </c>
      <c r="H482" s="13">
        <v>1.35</v>
      </c>
      <c r="I482" s="14">
        <v>1</v>
      </c>
      <c r="J482" s="15">
        <f t="shared" si="184"/>
        <v>1400.96979</v>
      </c>
      <c r="K482" s="12">
        <v>1</v>
      </c>
      <c r="L482" s="12">
        <v>665</v>
      </c>
      <c r="M482" s="12">
        <v>1.83</v>
      </c>
      <c r="N482" s="19">
        <f t="shared" si="185"/>
        <v>4.32718574108818</v>
      </c>
      <c r="O482" s="20">
        <v>5936</v>
      </c>
      <c r="P482" s="12">
        <v>0.66</v>
      </c>
      <c r="Q482" s="12">
        <v>1.52</v>
      </c>
      <c r="R482" s="9">
        <f t="shared" si="186"/>
        <v>2.0032</v>
      </c>
      <c r="S482" s="10">
        <v>1.225</v>
      </c>
      <c r="T482" s="21">
        <v>1.085</v>
      </c>
      <c r="U482" s="22">
        <f t="shared" si="187"/>
        <v>31945.3963229638</v>
      </c>
      <c r="AA482" s="12">
        <f t="shared" si="188"/>
        <v>41018</v>
      </c>
      <c r="AB482" s="12">
        <v>0.0253</v>
      </c>
      <c r="AC482" s="13">
        <v>1.35</v>
      </c>
      <c r="AD482" s="14">
        <v>1</v>
      </c>
      <c r="AE482" s="15">
        <f t="shared" si="189"/>
        <v>1400.96979</v>
      </c>
      <c r="AF482" s="12">
        <v>1</v>
      </c>
      <c r="AG482" s="12">
        <v>785</v>
      </c>
      <c r="AH482" s="12">
        <v>2.23</v>
      </c>
      <c r="AI482" s="19">
        <f t="shared" si="190"/>
        <v>4.92120287253142</v>
      </c>
      <c r="AJ482" s="20">
        <v>5936</v>
      </c>
      <c r="AK482" s="12">
        <v>0.66</v>
      </c>
      <c r="AL482" s="12">
        <v>1.52</v>
      </c>
      <c r="AM482" s="9">
        <f t="shared" si="191"/>
        <v>2.0032</v>
      </c>
      <c r="AN482" s="10">
        <v>1.225</v>
      </c>
      <c r="AO482" s="21">
        <v>1.085</v>
      </c>
      <c r="AP482" s="22">
        <f t="shared" si="192"/>
        <v>34161.131634823</v>
      </c>
    </row>
    <row r="483" s="1" customFormat="1" customHeight="1" spans="6:42">
      <c r="F483" s="12">
        <f t="shared" si="183"/>
        <v>41018</v>
      </c>
      <c r="G483" s="12">
        <v>0.0253</v>
      </c>
      <c r="H483" s="13">
        <v>1.35</v>
      </c>
      <c r="I483" s="14">
        <v>1</v>
      </c>
      <c r="J483" s="15">
        <f t="shared" si="184"/>
        <v>1400.96979</v>
      </c>
      <c r="K483" s="12">
        <v>1</v>
      </c>
      <c r="L483" s="12">
        <v>665</v>
      </c>
      <c r="M483" s="12">
        <v>1.83</v>
      </c>
      <c r="N483" s="19">
        <f t="shared" si="185"/>
        <v>4.32718574108818</v>
      </c>
      <c r="O483" s="20">
        <v>5936</v>
      </c>
      <c r="P483" s="12">
        <v>0.66</v>
      </c>
      <c r="Q483" s="12">
        <v>1.52</v>
      </c>
      <c r="R483" s="9">
        <f t="shared" si="186"/>
        <v>2.0032</v>
      </c>
      <c r="S483" s="10">
        <v>1.225</v>
      </c>
      <c r="T483" s="21">
        <v>1.085</v>
      </c>
      <c r="U483" s="22">
        <f t="shared" si="187"/>
        <v>31945.3963229638</v>
      </c>
      <c r="AA483" s="12">
        <f t="shared" si="188"/>
        <v>41018</v>
      </c>
      <c r="AB483" s="12">
        <v>0.0253</v>
      </c>
      <c r="AC483" s="13">
        <v>1.35</v>
      </c>
      <c r="AD483" s="14">
        <v>1</v>
      </c>
      <c r="AE483" s="15">
        <f t="shared" si="189"/>
        <v>1400.96979</v>
      </c>
      <c r="AF483" s="12">
        <v>1</v>
      </c>
      <c r="AG483" s="12">
        <v>785</v>
      </c>
      <c r="AH483" s="12">
        <v>2.23</v>
      </c>
      <c r="AI483" s="19">
        <f t="shared" si="190"/>
        <v>4.92120287253142</v>
      </c>
      <c r="AJ483" s="20">
        <v>5936</v>
      </c>
      <c r="AK483" s="12">
        <v>0.66</v>
      </c>
      <c r="AL483" s="12">
        <v>1.52</v>
      </c>
      <c r="AM483" s="9">
        <f t="shared" si="191"/>
        <v>2.0032</v>
      </c>
      <c r="AN483" s="10">
        <v>1.225</v>
      </c>
      <c r="AO483" s="21">
        <v>1.085</v>
      </c>
      <c r="AP483" s="22">
        <f t="shared" si="192"/>
        <v>34161.131634823</v>
      </c>
    </row>
    <row r="484" s="1" customFormat="1" customHeight="1" spans="6:42">
      <c r="F484" s="12">
        <f t="shared" si="183"/>
        <v>41018</v>
      </c>
      <c r="G484" s="12">
        <v>0.0253</v>
      </c>
      <c r="H484" s="13">
        <v>1.35</v>
      </c>
      <c r="I484" s="14">
        <v>1</v>
      </c>
      <c r="J484" s="15">
        <f t="shared" si="184"/>
        <v>1400.96979</v>
      </c>
      <c r="K484" s="12">
        <v>1</v>
      </c>
      <c r="L484" s="12">
        <v>665</v>
      </c>
      <c r="M484" s="12">
        <v>1.83</v>
      </c>
      <c r="N484" s="19">
        <f t="shared" si="185"/>
        <v>4.32718574108818</v>
      </c>
      <c r="O484" s="20">
        <v>5936</v>
      </c>
      <c r="P484" s="12">
        <v>0.66</v>
      </c>
      <c r="Q484" s="12">
        <v>1.52</v>
      </c>
      <c r="R484" s="9">
        <f t="shared" si="186"/>
        <v>2.0032</v>
      </c>
      <c r="S484" s="10">
        <v>1.225</v>
      </c>
      <c r="T484" s="21">
        <v>1.085</v>
      </c>
      <c r="U484" s="22">
        <f t="shared" si="187"/>
        <v>31945.3963229638</v>
      </c>
      <c r="AA484" s="12">
        <f t="shared" si="188"/>
        <v>41018</v>
      </c>
      <c r="AB484" s="12">
        <v>0.0253</v>
      </c>
      <c r="AC484" s="13">
        <v>1.35</v>
      </c>
      <c r="AD484" s="14">
        <v>1</v>
      </c>
      <c r="AE484" s="15">
        <f t="shared" si="189"/>
        <v>1400.96979</v>
      </c>
      <c r="AF484" s="12">
        <v>1</v>
      </c>
      <c r="AG484" s="12">
        <v>785</v>
      </c>
      <c r="AH484" s="12">
        <v>2.23</v>
      </c>
      <c r="AI484" s="19">
        <f t="shared" si="190"/>
        <v>4.92120287253142</v>
      </c>
      <c r="AJ484" s="20">
        <v>5936</v>
      </c>
      <c r="AK484" s="12">
        <v>0.66</v>
      </c>
      <c r="AL484" s="12">
        <v>1.52</v>
      </c>
      <c r="AM484" s="9">
        <f t="shared" si="191"/>
        <v>2.0032</v>
      </c>
      <c r="AN484" s="10">
        <v>1.225</v>
      </c>
      <c r="AO484" s="21">
        <v>1.085</v>
      </c>
      <c r="AP484" s="22">
        <f t="shared" si="192"/>
        <v>34161.131634823</v>
      </c>
    </row>
    <row r="485" s="1" customFormat="1" customHeight="1" spans="6:42">
      <c r="F485" s="12">
        <f t="shared" si="183"/>
        <v>41018</v>
      </c>
      <c r="G485" s="12">
        <v>0.0253</v>
      </c>
      <c r="H485" s="13">
        <v>1.35</v>
      </c>
      <c r="I485" s="14">
        <v>1</v>
      </c>
      <c r="J485" s="15">
        <f t="shared" si="184"/>
        <v>1400.96979</v>
      </c>
      <c r="K485" s="12">
        <v>1</v>
      </c>
      <c r="L485" s="12">
        <v>665</v>
      </c>
      <c r="M485" s="12">
        <v>1.83</v>
      </c>
      <c r="N485" s="19">
        <f t="shared" si="185"/>
        <v>4.32718574108818</v>
      </c>
      <c r="O485" s="20">
        <v>5936</v>
      </c>
      <c r="P485" s="12">
        <v>0.66</v>
      </c>
      <c r="Q485" s="12">
        <v>1.52</v>
      </c>
      <c r="R485" s="9">
        <f t="shared" si="186"/>
        <v>2.0032</v>
      </c>
      <c r="S485" s="10">
        <v>1.225</v>
      </c>
      <c r="T485" s="21">
        <v>1.085</v>
      </c>
      <c r="U485" s="22">
        <f t="shared" si="187"/>
        <v>31945.3963229638</v>
      </c>
      <c r="AA485" s="12">
        <f t="shared" si="188"/>
        <v>41018</v>
      </c>
      <c r="AB485" s="12">
        <v>0.0253</v>
      </c>
      <c r="AC485" s="13">
        <v>1.35</v>
      </c>
      <c r="AD485" s="14">
        <v>1</v>
      </c>
      <c r="AE485" s="15">
        <f t="shared" si="189"/>
        <v>1400.96979</v>
      </c>
      <c r="AF485" s="12">
        <v>1</v>
      </c>
      <c r="AG485" s="12">
        <v>785</v>
      </c>
      <c r="AH485" s="12">
        <v>2.23</v>
      </c>
      <c r="AI485" s="19">
        <f t="shared" si="190"/>
        <v>4.92120287253142</v>
      </c>
      <c r="AJ485" s="20">
        <v>5936</v>
      </c>
      <c r="AK485" s="12">
        <v>0.66</v>
      </c>
      <c r="AL485" s="12">
        <v>1.52</v>
      </c>
      <c r="AM485" s="9">
        <f t="shared" si="191"/>
        <v>2.0032</v>
      </c>
      <c r="AN485" s="10">
        <v>1.225</v>
      </c>
      <c r="AO485" s="21">
        <v>1.085</v>
      </c>
      <c r="AP485" s="22">
        <f t="shared" si="192"/>
        <v>34161.131634823</v>
      </c>
    </row>
    <row r="486" s="1" customFormat="1" customHeight="1" spans="6:42">
      <c r="F486" s="12">
        <f t="shared" si="183"/>
        <v>41018</v>
      </c>
      <c r="G486" s="12">
        <v>0.0253</v>
      </c>
      <c r="H486" s="13">
        <v>1.35</v>
      </c>
      <c r="I486" s="14">
        <v>1</v>
      </c>
      <c r="J486" s="15">
        <f t="shared" si="184"/>
        <v>1400.96979</v>
      </c>
      <c r="K486" s="12">
        <v>1</v>
      </c>
      <c r="L486" s="12">
        <v>665</v>
      </c>
      <c r="M486" s="12">
        <v>1.83</v>
      </c>
      <c r="N486" s="19">
        <f t="shared" si="185"/>
        <v>4.32718574108818</v>
      </c>
      <c r="O486" s="20">
        <v>5936</v>
      </c>
      <c r="P486" s="12">
        <v>0.66</v>
      </c>
      <c r="Q486" s="12">
        <v>1.52</v>
      </c>
      <c r="R486" s="9">
        <f t="shared" si="186"/>
        <v>2.0032</v>
      </c>
      <c r="S486" s="10">
        <v>1.225</v>
      </c>
      <c r="T486" s="21">
        <v>1.085</v>
      </c>
      <c r="U486" s="22">
        <f t="shared" si="187"/>
        <v>31945.3963229638</v>
      </c>
      <c r="AA486" s="12">
        <f t="shared" si="188"/>
        <v>41018</v>
      </c>
      <c r="AB486" s="12">
        <v>0.0253</v>
      </c>
      <c r="AC486" s="13">
        <v>1.35</v>
      </c>
      <c r="AD486" s="14">
        <v>1</v>
      </c>
      <c r="AE486" s="15">
        <f t="shared" si="189"/>
        <v>1400.96979</v>
      </c>
      <c r="AF486" s="12">
        <v>1</v>
      </c>
      <c r="AG486" s="12">
        <v>785</v>
      </c>
      <c r="AH486" s="12">
        <v>2.23</v>
      </c>
      <c r="AI486" s="19">
        <f t="shared" si="190"/>
        <v>4.92120287253142</v>
      </c>
      <c r="AJ486" s="20">
        <v>5936</v>
      </c>
      <c r="AK486" s="12">
        <v>0.66</v>
      </c>
      <c r="AL486" s="12">
        <v>1.52</v>
      </c>
      <c r="AM486" s="9">
        <f t="shared" si="191"/>
        <v>2.0032</v>
      </c>
      <c r="AN486" s="10">
        <v>1.225</v>
      </c>
      <c r="AO486" s="21">
        <v>1.085</v>
      </c>
      <c r="AP486" s="22">
        <f t="shared" si="192"/>
        <v>34161.131634823</v>
      </c>
    </row>
    <row r="487" s="1" customFormat="1" customHeight="1" spans="6:42">
      <c r="F487" s="12">
        <f t="shared" si="183"/>
        <v>41018</v>
      </c>
      <c r="G487" s="12">
        <v>0.0253</v>
      </c>
      <c r="H487" s="13">
        <v>1.35</v>
      </c>
      <c r="I487" s="14">
        <v>1</v>
      </c>
      <c r="J487" s="15">
        <f t="shared" si="184"/>
        <v>1400.96979</v>
      </c>
      <c r="K487" s="12">
        <v>1</v>
      </c>
      <c r="L487" s="12">
        <v>665</v>
      </c>
      <c r="M487" s="12">
        <v>1.83</v>
      </c>
      <c r="N487" s="19">
        <f t="shared" si="185"/>
        <v>4.32718574108818</v>
      </c>
      <c r="O487" s="20">
        <v>5936</v>
      </c>
      <c r="P487" s="12">
        <v>0.66</v>
      </c>
      <c r="Q487" s="12">
        <v>1.52</v>
      </c>
      <c r="R487" s="9">
        <f t="shared" si="186"/>
        <v>2.0032</v>
      </c>
      <c r="S487" s="10">
        <v>1.225</v>
      </c>
      <c r="T487" s="21">
        <v>1.085</v>
      </c>
      <c r="U487" s="22">
        <f t="shared" si="187"/>
        <v>31945.3963229638</v>
      </c>
      <c r="AA487" s="12">
        <f t="shared" si="188"/>
        <v>41018</v>
      </c>
      <c r="AB487" s="12">
        <v>0.0253</v>
      </c>
      <c r="AC487" s="13">
        <v>1.35</v>
      </c>
      <c r="AD487" s="14">
        <v>1</v>
      </c>
      <c r="AE487" s="15">
        <f t="shared" si="189"/>
        <v>1400.96979</v>
      </c>
      <c r="AF487" s="12">
        <v>1</v>
      </c>
      <c r="AG487" s="12">
        <v>785</v>
      </c>
      <c r="AH487" s="12">
        <v>2.23</v>
      </c>
      <c r="AI487" s="19">
        <f t="shared" si="190"/>
        <v>4.92120287253142</v>
      </c>
      <c r="AJ487" s="20">
        <v>5936</v>
      </c>
      <c r="AK487" s="12">
        <v>0.66</v>
      </c>
      <c r="AL487" s="12">
        <v>1.52</v>
      </c>
      <c r="AM487" s="9">
        <f t="shared" si="191"/>
        <v>2.0032</v>
      </c>
      <c r="AN487" s="10">
        <v>1.225</v>
      </c>
      <c r="AO487" s="21">
        <v>1.085</v>
      </c>
      <c r="AP487" s="22">
        <f t="shared" si="192"/>
        <v>34161.131634823</v>
      </c>
    </row>
    <row r="488" s="1" customFormat="1" customHeight="1" spans="6:42">
      <c r="F488" s="12">
        <f t="shared" si="183"/>
        <v>41018</v>
      </c>
      <c r="G488" s="12">
        <v>0.0253</v>
      </c>
      <c r="H488" s="13">
        <v>1.35</v>
      </c>
      <c r="I488" s="14">
        <v>1</v>
      </c>
      <c r="J488" s="15">
        <f t="shared" si="184"/>
        <v>1400.96979</v>
      </c>
      <c r="K488" s="12">
        <v>1</v>
      </c>
      <c r="L488" s="12">
        <v>665</v>
      </c>
      <c r="M488" s="12">
        <v>1.83</v>
      </c>
      <c r="N488" s="19">
        <f t="shared" si="185"/>
        <v>4.32718574108818</v>
      </c>
      <c r="O488" s="20">
        <v>5936</v>
      </c>
      <c r="P488" s="12">
        <v>0.66</v>
      </c>
      <c r="Q488" s="12">
        <v>1.52</v>
      </c>
      <c r="R488" s="9">
        <f t="shared" si="186"/>
        <v>2.0032</v>
      </c>
      <c r="S488" s="10">
        <v>1.225</v>
      </c>
      <c r="T488" s="21">
        <v>1.085</v>
      </c>
      <c r="U488" s="22">
        <f t="shared" si="187"/>
        <v>31945.3963229638</v>
      </c>
      <c r="AA488" s="12">
        <f t="shared" si="188"/>
        <v>41018</v>
      </c>
      <c r="AB488" s="12">
        <v>0.0253</v>
      </c>
      <c r="AC488" s="13">
        <v>1.35</v>
      </c>
      <c r="AD488" s="14">
        <v>1</v>
      </c>
      <c r="AE488" s="15">
        <f t="shared" si="189"/>
        <v>1400.96979</v>
      </c>
      <c r="AF488" s="12">
        <v>1</v>
      </c>
      <c r="AG488" s="12">
        <v>785</v>
      </c>
      <c r="AH488" s="12">
        <v>2.23</v>
      </c>
      <c r="AI488" s="19">
        <f t="shared" si="190"/>
        <v>4.92120287253142</v>
      </c>
      <c r="AJ488" s="20">
        <v>5936</v>
      </c>
      <c r="AK488" s="12">
        <v>0.66</v>
      </c>
      <c r="AL488" s="12">
        <v>1.52</v>
      </c>
      <c r="AM488" s="9">
        <f t="shared" si="191"/>
        <v>2.0032</v>
      </c>
      <c r="AN488" s="10">
        <v>1.225</v>
      </c>
      <c r="AO488" s="21">
        <v>1.085</v>
      </c>
      <c r="AP488" s="22">
        <f t="shared" si="192"/>
        <v>34161.131634823</v>
      </c>
    </row>
    <row r="489" s="1" customFormat="1" customHeight="1" spans="6:42">
      <c r="F489" s="12">
        <f t="shared" si="183"/>
        <v>41018</v>
      </c>
      <c r="G489" s="12">
        <v>0.0253</v>
      </c>
      <c r="H489" s="13">
        <v>1.35</v>
      </c>
      <c r="I489" s="14">
        <v>1</v>
      </c>
      <c r="J489" s="15">
        <f t="shared" si="184"/>
        <v>1400.96979</v>
      </c>
      <c r="K489" s="12">
        <v>1</v>
      </c>
      <c r="L489" s="12">
        <v>665</v>
      </c>
      <c r="M489" s="12">
        <v>1.83</v>
      </c>
      <c r="N489" s="19">
        <f t="shared" si="185"/>
        <v>4.32718574108818</v>
      </c>
      <c r="O489" s="20">
        <v>5936</v>
      </c>
      <c r="P489" s="12">
        <v>0.66</v>
      </c>
      <c r="Q489" s="12">
        <v>1.52</v>
      </c>
      <c r="R489" s="9">
        <f t="shared" si="186"/>
        <v>2.0032</v>
      </c>
      <c r="S489" s="10">
        <v>1.225</v>
      </c>
      <c r="T489" s="21">
        <v>1.085</v>
      </c>
      <c r="U489" s="22">
        <f t="shared" si="187"/>
        <v>31945.3963229638</v>
      </c>
      <c r="AA489" s="12">
        <f t="shared" si="188"/>
        <v>41018</v>
      </c>
      <c r="AB489" s="12">
        <v>0.0253</v>
      </c>
      <c r="AC489" s="13">
        <v>1.35</v>
      </c>
      <c r="AD489" s="14">
        <v>1</v>
      </c>
      <c r="AE489" s="15">
        <f t="shared" si="189"/>
        <v>1400.96979</v>
      </c>
      <c r="AF489" s="12">
        <v>1</v>
      </c>
      <c r="AG489" s="12">
        <v>785</v>
      </c>
      <c r="AH489" s="12">
        <v>2.23</v>
      </c>
      <c r="AI489" s="19">
        <f t="shared" si="190"/>
        <v>4.92120287253142</v>
      </c>
      <c r="AJ489" s="20">
        <v>5936</v>
      </c>
      <c r="AK489" s="12">
        <v>0.66</v>
      </c>
      <c r="AL489" s="12">
        <v>1.52</v>
      </c>
      <c r="AM489" s="9">
        <f t="shared" si="191"/>
        <v>2.0032</v>
      </c>
      <c r="AN489" s="10">
        <v>1.225</v>
      </c>
      <c r="AO489" s="21">
        <v>1.085</v>
      </c>
      <c r="AP489" s="22">
        <f t="shared" si="192"/>
        <v>34161.131634823</v>
      </c>
    </row>
    <row r="490" s="1" customFormat="1" customHeight="1" spans="6:42">
      <c r="F490" s="12">
        <f t="shared" si="183"/>
        <v>41018</v>
      </c>
      <c r="G490" s="12">
        <v>0.0253</v>
      </c>
      <c r="H490" s="13">
        <v>1.35</v>
      </c>
      <c r="I490" s="14">
        <v>1</v>
      </c>
      <c r="J490" s="15">
        <f t="shared" si="184"/>
        <v>1400.96979</v>
      </c>
      <c r="K490" s="12">
        <v>1</v>
      </c>
      <c r="L490" s="12">
        <v>665</v>
      </c>
      <c r="M490" s="12">
        <v>1.83</v>
      </c>
      <c r="N490" s="19">
        <f t="shared" si="185"/>
        <v>4.32718574108818</v>
      </c>
      <c r="O490" s="20">
        <v>5936</v>
      </c>
      <c r="P490" s="12">
        <v>0.66</v>
      </c>
      <c r="Q490" s="12">
        <v>1.52</v>
      </c>
      <c r="R490" s="9">
        <f t="shared" si="186"/>
        <v>2.0032</v>
      </c>
      <c r="S490" s="10">
        <v>1.225</v>
      </c>
      <c r="T490" s="21">
        <v>1.085</v>
      </c>
      <c r="U490" s="22">
        <f t="shared" si="187"/>
        <v>31945.3963229638</v>
      </c>
      <c r="AA490" s="12">
        <f t="shared" si="188"/>
        <v>41018</v>
      </c>
      <c r="AB490" s="12">
        <v>0.0253</v>
      </c>
      <c r="AC490" s="13">
        <v>1.35</v>
      </c>
      <c r="AD490" s="14">
        <v>1</v>
      </c>
      <c r="AE490" s="15">
        <f t="shared" si="189"/>
        <v>1400.96979</v>
      </c>
      <c r="AF490" s="12">
        <v>1</v>
      </c>
      <c r="AG490" s="12">
        <v>785</v>
      </c>
      <c r="AH490" s="12">
        <v>2.23</v>
      </c>
      <c r="AI490" s="19">
        <f t="shared" si="190"/>
        <v>4.92120287253142</v>
      </c>
      <c r="AJ490" s="20">
        <v>5936</v>
      </c>
      <c r="AK490" s="12">
        <v>0.66</v>
      </c>
      <c r="AL490" s="12">
        <v>1.52</v>
      </c>
      <c r="AM490" s="9">
        <f t="shared" si="191"/>
        <v>2.0032</v>
      </c>
      <c r="AN490" s="10">
        <v>1.225</v>
      </c>
      <c r="AO490" s="21">
        <v>1.085</v>
      </c>
      <c r="AP490" s="22">
        <f t="shared" si="192"/>
        <v>34161.131634823</v>
      </c>
    </row>
    <row r="491" s="1" customFormat="1" customHeight="1" spans="6:42">
      <c r="F491" s="12">
        <f t="shared" si="183"/>
        <v>41018</v>
      </c>
      <c r="G491" s="12">
        <v>0.0253</v>
      </c>
      <c r="H491" s="13">
        <v>1.35</v>
      </c>
      <c r="I491" s="14">
        <v>1</v>
      </c>
      <c r="J491" s="15">
        <f t="shared" si="184"/>
        <v>1400.96979</v>
      </c>
      <c r="K491" s="12">
        <v>1</v>
      </c>
      <c r="L491" s="12">
        <v>665</v>
      </c>
      <c r="M491" s="12">
        <v>1.83</v>
      </c>
      <c r="N491" s="19">
        <f t="shared" si="185"/>
        <v>4.32718574108818</v>
      </c>
      <c r="O491" s="20">
        <v>5936</v>
      </c>
      <c r="P491" s="12">
        <v>0.66</v>
      </c>
      <c r="Q491" s="12">
        <v>1.52</v>
      </c>
      <c r="R491" s="9">
        <f t="shared" si="186"/>
        <v>2.0032</v>
      </c>
      <c r="S491" s="10">
        <v>1.225</v>
      </c>
      <c r="T491" s="21">
        <v>1.085</v>
      </c>
      <c r="U491" s="22">
        <f t="shared" si="187"/>
        <v>31945.3963229638</v>
      </c>
      <c r="AA491" s="12">
        <f t="shared" si="188"/>
        <v>41018</v>
      </c>
      <c r="AB491" s="12">
        <v>0.0253</v>
      </c>
      <c r="AC491" s="13">
        <v>1.35</v>
      </c>
      <c r="AD491" s="14">
        <v>1</v>
      </c>
      <c r="AE491" s="15">
        <f t="shared" si="189"/>
        <v>1400.96979</v>
      </c>
      <c r="AF491" s="12">
        <v>1</v>
      </c>
      <c r="AG491" s="12">
        <v>785</v>
      </c>
      <c r="AH491" s="12">
        <v>2.23</v>
      </c>
      <c r="AI491" s="19">
        <f t="shared" si="190"/>
        <v>4.92120287253142</v>
      </c>
      <c r="AJ491" s="20">
        <v>5936</v>
      </c>
      <c r="AK491" s="12">
        <v>0.66</v>
      </c>
      <c r="AL491" s="12">
        <v>1.52</v>
      </c>
      <c r="AM491" s="9">
        <f t="shared" si="191"/>
        <v>2.0032</v>
      </c>
      <c r="AN491" s="10">
        <v>1.225</v>
      </c>
      <c r="AO491" s="21">
        <v>1.085</v>
      </c>
      <c r="AP491" s="22">
        <f t="shared" si="192"/>
        <v>34161.131634823</v>
      </c>
    </row>
    <row r="492" s="1" customFormat="1" customHeight="1" spans="6:42">
      <c r="F492" s="12">
        <f t="shared" si="183"/>
        <v>41018</v>
      </c>
      <c r="G492" s="12">
        <v>0.0253</v>
      </c>
      <c r="H492" s="13">
        <v>1.35</v>
      </c>
      <c r="I492" s="14">
        <v>1</v>
      </c>
      <c r="J492" s="15">
        <f t="shared" si="184"/>
        <v>1400.96979</v>
      </c>
      <c r="K492" s="12">
        <v>1</v>
      </c>
      <c r="L492" s="12">
        <v>665</v>
      </c>
      <c r="M492" s="12">
        <v>1.83</v>
      </c>
      <c r="N492" s="19">
        <f t="shared" si="185"/>
        <v>4.32718574108818</v>
      </c>
      <c r="O492" s="20">
        <v>5936</v>
      </c>
      <c r="P492" s="12">
        <v>0.66</v>
      </c>
      <c r="Q492" s="12">
        <v>1.52</v>
      </c>
      <c r="R492" s="9">
        <f t="shared" si="186"/>
        <v>2.0032</v>
      </c>
      <c r="S492" s="10">
        <v>1.225</v>
      </c>
      <c r="T492" s="21">
        <v>1.085</v>
      </c>
      <c r="U492" s="22">
        <f t="shared" si="187"/>
        <v>31945.3963229638</v>
      </c>
      <c r="AA492" s="12">
        <f t="shared" si="188"/>
        <v>41018</v>
      </c>
      <c r="AB492" s="12">
        <v>0.0253</v>
      </c>
      <c r="AC492" s="13">
        <v>1.35</v>
      </c>
      <c r="AD492" s="14">
        <v>1</v>
      </c>
      <c r="AE492" s="15">
        <f t="shared" si="189"/>
        <v>1400.96979</v>
      </c>
      <c r="AF492" s="12">
        <v>1</v>
      </c>
      <c r="AG492" s="12">
        <v>785</v>
      </c>
      <c r="AH492" s="12">
        <v>2.23</v>
      </c>
      <c r="AI492" s="19">
        <f t="shared" si="190"/>
        <v>4.92120287253142</v>
      </c>
      <c r="AJ492" s="20">
        <v>5936</v>
      </c>
      <c r="AK492" s="12">
        <v>0.66</v>
      </c>
      <c r="AL492" s="12">
        <v>1.52</v>
      </c>
      <c r="AM492" s="9">
        <f t="shared" si="191"/>
        <v>2.0032</v>
      </c>
      <c r="AN492" s="10">
        <v>1.225</v>
      </c>
      <c r="AO492" s="21">
        <v>1.085</v>
      </c>
      <c r="AP492" s="22">
        <f t="shared" si="192"/>
        <v>34161.131634823</v>
      </c>
    </row>
    <row r="493" s="1" customFormat="1" customHeight="1" spans="6:42">
      <c r="F493" s="12">
        <f t="shared" si="183"/>
        <v>41018</v>
      </c>
      <c r="G493" s="12">
        <v>0.0253</v>
      </c>
      <c r="H493" s="13">
        <v>1.35</v>
      </c>
      <c r="I493" s="14">
        <v>1</v>
      </c>
      <c r="J493" s="15">
        <f t="shared" si="184"/>
        <v>1400.96979</v>
      </c>
      <c r="K493" s="12">
        <v>1</v>
      </c>
      <c r="L493" s="12">
        <v>665</v>
      </c>
      <c r="M493" s="12">
        <v>1.83</v>
      </c>
      <c r="N493" s="19">
        <f t="shared" si="185"/>
        <v>4.32718574108818</v>
      </c>
      <c r="O493" s="20">
        <v>5936</v>
      </c>
      <c r="P493" s="12">
        <v>0.66</v>
      </c>
      <c r="Q493" s="12">
        <v>1.52</v>
      </c>
      <c r="R493" s="9">
        <f t="shared" si="186"/>
        <v>2.0032</v>
      </c>
      <c r="S493" s="10">
        <v>1.225</v>
      </c>
      <c r="T493" s="21">
        <v>1.085</v>
      </c>
      <c r="U493" s="22">
        <f t="shared" si="187"/>
        <v>31945.3963229638</v>
      </c>
      <c r="AA493" s="12">
        <f t="shared" si="188"/>
        <v>41018</v>
      </c>
      <c r="AB493" s="12">
        <v>0.0253</v>
      </c>
      <c r="AC493" s="13">
        <v>1.35</v>
      </c>
      <c r="AD493" s="14">
        <v>1</v>
      </c>
      <c r="AE493" s="15">
        <f t="shared" si="189"/>
        <v>1400.96979</v>
      </c>
      <c r="AF493" s="12">
        <v>1</v>
      </c>
      <c r="AG493" s="12">
        <v>785</v>
      </c>
      <c r="AH493" s="12">
        <v>2.23</v>
      </c>
      <c r="AI493" s="19">
        <f t="shared" si="190"/>
        <v>4.92120287253142</v>
      </c>
      <c r="AJ493" s="20">
        <v>5936</v>
      </c>
      <c r="AK493" s="12">
        <v>0.66</v>
      </c>
      <c r="AL493" s="12">
        <v>1.52</v>
      </c>
      <c r="AM493" s="9">
        <f t="shared" si="191"/>
        <v>2.0032</v>
      </c>
      <c r="AN493" s="10">
        <v>1.225</v>
      </c>
      <c r="AO493" s="21">
        <v>1.085</v>
      </c>
      <c r="AP493" s="22">
        <f t="shared" si="192"/>
        <v>34161.131634823</v>
      </c>
    </row>
    <row r="494" s="1" customFormat="1" customHeight="1" spans="6:42">
      <c r="F494" s="12">
        <f t="shared" si="183"/>
        <v>41018</v>
      </c>
      <c r="G494" s="12">
        <v>0.0253</v>
      </c>
      <c r="H494" s="13">
        <v>1.35</v>
      </c>
      <c r="I494" s="14">
        <v>1</v>
      </c>
      <c r="J494" s="15">
        <f t="shared" si="184"/>
        <v>1400.96979</v>
      </c>
      <c r="K494" s="12">
        <v>1</v>
      </c>
      <c r="L494" s="12">
        <v>665</v>
      </c>
      <c r="M494" s="12">
        <v>1.83</v>
      </c>
      <c r="N494" s="19">
        <f t="shared" si="185"/>
        <v>4.32718574108818</v>
      </c>
      <c r="O494" s="20">
        <v>5936</v>
      </c>
      <c r="P494" s="12">
        <v>0.66</v>
      </c>
      <c r="Q494" s="12">
        <v>1.52</v>
      </c>
      <c r="R494" s="9">
        <f t="shared" si="186"/>
        <v>2.0032</v>
      </c>
      <c r="S494" s="10">
        <v>1.225</v>
      </c>
      <c r="T494" s="21">
        <v>1.085</v>
      </c>
      <c r="U494" s="22">
        <f t="shared" si="187"/>
        <v>31945.3963229638</v>
      </c>
      <c r="AA494" s="12">
        <f t="shared" si="188"/>
        <v>41018</v>
      </c>
      <c r="AB494" s="12">
        <v>0.0253</v>
      </c>
      <c r="AC494" s="13">
        <v>1.35</v>
      </c>
      <c r="AD494" s="14">
        <v>1</v>
      </c>
      <c r="AE494" s="15">
        <f t="shared" si="189"/>
        <v>1400.96979</v>
      </c>
      <c r="AF494" s="12">
        <v>1</v>
      </c>
      <c r="AG494" s="12">
        <v>785</v>
      </c>
      <c r="AH494" s="12">
        <v>2.23</v>
      </c>
      <c r="AI494" s="19">
        <f t="shared" si="190"/>
        <v>4.92120287253142</v>
      </c>
      <c r="AJ494" s="20">
        <v>5936</v>
      </c>
      <c r="AK494" s="12">
        <v>0.66</v>
      </c>
      <c r="AL494" s="12">
        <v>1.52</v>
      </c>
      <c r="AM494" s="9">
        <f t="shared" si="191"/>
        <v>2.0032</v>
      </c>
      <c r="AN494" s="10">
        <v>1.225</v>
      </c>
      <c r="AO494" s="21">
        <v>1.085</v>
      </c>
      <c r="AP494" s="22">
        <f t="shared" si="192"/>
        <v>34161.131634823</v>
      </c>
    </row>
    <row r="495" s="1" customFormat="1" customHeight="1" spans="6:42">
      <c r="F495" s="12">
        <f t="shared" si="183"/>
        <v>41018</v>
      </c>
      <c r="G495" s="12">
        <v>0.0253</v>
      </c>
      <c r="H495" s="13">
        <v>1.35</v>
      </c>
      <c r="I495" s="14">
        <v>1</v>
      </c>
      <c r="J495" s="15">
        <f t="shared" si="184"/>
        <v>1400.96979</v>
      </c>
      <c r="K495" s="12">
        <v>1</v>
      </c>
      <c r="L495" s="12">
        <v>665</v>
      </c>
      <c r="M495" s="12">
        <v>1.83</v>
      </c>
      <c r="N495" s="19">
        <f t="shared" si="185"/>
        <v>4.32718574108818</v>
      </c>
      <c r="O495" s="20">
        <v>5936</v>
      </c>
      <c r="P495" s="12">
        <v>0.66</v>
      </c>
      <c r="Q495" s="12">
        <v>1.52</v>
      </c>
      <c r="R495" s="9">
        <f t="shared" si="186"/>
        <v>2.0032</v>
      </c>
      <c r="S495" s="10">
        <v>1.225</v>
      </c>
      <c r="T495" s="21">
        <v>1.085</v>
      </c>
      <c r="U495" s="22">
        <f t="shared" si="187"/>
        <v>31945.3963229638</v>
      </c>
      <c r="AA495" s="12">
        <f t="shared" si="188"/>
        <v>41018</v>
      </c>
      <c r="AB495" s="12">
        <v>0.0253</v>
      </c>
      <c r="AC495" s="13">
        <v>1.35</v>
      </c>
      <c r="AD495" s="14">
        <v>1</v>
      </c>
      <c r="AE495" s="15">
        <f t="shared" si="189"/>
        <v>1400.96979</v>
      </c>
      <c r="AF495" s="12">
        <v>1</v>
      </c>
      <c r="AG495" s="12">
        <v>785</v>
      </c>
      <c r="AH495" s="12">
        <v>2.23</v>
      </c>
      <c r="AI495" s="19">
        <f t="shared" si="190"/>
        <v>4.92120287253142</v>
      </c>
      <c r="AJ495" s="20">
        <v>5936</v>
      </c>
      <c r="AK495" s="12">
        <v>0.66</v>
      </c>
      <c r="AL495" s="12">
        <v>1.52</v>
      </c>
      <c r="AM495" s="9">
        <f t="shared" si="191"/>
        <v>2.0032</v>
      </c>
      <c r="AN495" s="10">
        <v>1.225</v>
      </c>
      <c r="AO495" s="21">
        <v>1.085</v>
      </c>
      <c r="AP495" s="22">
        <f t="shared" si="192"/>
        <v>34161.131634823</v>
      </c>
    </row>
    <row r="496" s="1" customFormat="1" customHeight="1" spans="6:42">
      <c r="F496" s="12">
        <f t="shared" si="183"/>
        <v>41018</v>
      </c>
      <c r="G496" s="12">
        <v>0.0253</v>
      </c>
      <c r="H496" s="13">
        <v>1.35</v>
      </c>
      <c r="I496" s="14">
        <v>1</v>
      </c>
      <c r="J496" s="15">
        <f t="shared" si="184"/>
        <v>1400.96979</v>
      </c>
      <c r="K496" s="12">
        <v>1</v>
      </c>
      <c r="L496" s="12">
        <v>665</v>
      </c>
      <c r="M496" s="12">
        <v>1.83</v>
      </c>
      <c r="N496" s="19">
        <f t="shared" si="185"/>
        <v>4.32718574108818</v>
      </c>
      <c r="O496" s="20">
        <v>5936</v>
      </c>
      <c r="P496" s="12">
        <v>0.66</v>
      </c>
      <c r="Q496" s="12">
        <v>1.52</v>
      </c>
      <c r="R496" s="9">
        <f t="shared" si="186"/>
        <v>2.0032</v>
      </c>
      <c r="S496" s="10">
        <v>1.225</v>
      </c>
      <c r="T496" s="21">
        <v>1.085</v>
      </c>
      <c r="U496" s="22">
        <f t="shared" si="187"/>
        <v>31945.3963229638</v>
      </c>
      <c r="AA496" s="12">
        <f t="shared" si="188"/>
        <v>41018</v>
      </c>
      <c r="AB496" s="12">
        <v>0.0253</v>
      </c>
      <c r="AC496" s="13">
        <v>1.35</v>
      </c>
      <c r="AD496" s="14">
        <v>1</v>
      </c>
      <c r="AE496" s="15">
        <f t="shared" si="189"/>
        <v>1400.96979</v>
      </c>
      <c r="AF496" s="12">
        <v>1</v>
      </c>
      <c r="AG496" s="12">
        <v>785</v>
      </c>
      <c r="AH496" s="12">
        <v>2.23</v>
      </c>
      <c r="AI496" s="19">
        <f t="shared" si="190"/>
        <v>4.92120287253142</v>
      </c>
      <c r="AJ496" s="20">
        <v>5936</v>
      </c>
      <c r="AK496" s="12">
        <v>0.66</v>
      </c>
      <c r="AL496" s="12">
        <v>1.52</v>
      </c>
      <c r="AM496" s="9">
        <f t="shared" si="191"/>
        <v>2.0032</v>
      </c>
      <c r="AN496" s="10">
        <v>1.225</v>
      </c>
      <c r="AO496" s="21">
        <v>1.085</v>
      </c>
      <c r="AP496" s="22">
        <f t="shared" si="192"/>
        <v>34161.131634823</v>
      </c>
    </row>
    <row r="497" s="1" customFormat="1" customHeight="1" spans="6:42">
      <c r="F497" s="12">
        <f t="shared" si="183"/>
        <v>41018</v>
      </c>
      <c r="G497" s="12">
        <v>0.0253</v>
      </c>
      <c r="H497" s="13">
        <v>1.35</v>
      </c>
      <c r="I497" s="14">
        <v>1</v>
      </c>
      <c r="J497" s="15">
        <f t="shared" si="184"/>
        <v>1400.96979</v>
      </c>
      <c r="K497" s="12">
        <v>1</v>
      </c>
      <c r="L497" s="12">
        <v>665</v>
      </c>
      <c r="M497" s="12">
        <v>1.83</v>
      </c>
      <c r="N497" s="19">
        <f t="shared" si="185"/>
        <v>4.32718574108818</v>
      </c>
      <c r="O497" s="20">
        <v>5936</v>
      </c>
      <c r="P497" s="12">
        <v>0.66</v>
      </c>
      <c r="Q497" s="12">
        <v>1.52</v>
      </c>
      <c r="R497" s="9">
        <f t="shared" si="186"/>
        <v>2.0032</v>
      </c>
      <c r="S497" s="10">
        <v>1.225</v>
      </c>
      <c r="T497" s="21">
        <v>1.085</v>
      </c>
      <c r="U497" s="22">
        <f t="shared" si="187"/>
        <v>31945.3963229638</v>
      </c>
      <c r="AA497" s="12">
        <f t="shared" si="188"/>
        <v>41018</v>
      </c>
      <c r="AB497" s="12">
        <v>0.0253</v>
      </c>
      <c r="AC497" s="13">
        <v>1.35</v>
      </c>
      <c r="AD497" s="14">
        <v>1</v>
      </c>
      <c r="AE497" s="15">
        <f t="shared" si="189"/>
        <v>1400.96979</v>
      </c>
      <c r="AF497" s="12">
        <v>1</v>
      </c>
      <c r="AG497" s="12">
        <v>785</v>
      </c>
      <c r="AH497" s="12">
        <v>2.23</v>
      </c>
      <c r="AI497" s="19">
        <f t="shared" si="190"/>
        <v>4.92120287253142</v>
      </c>
      <c r="AJ497" s="20">
        <v>5936</v>
      </c>
      <c r="AK497" s="12">
        <v>0.66</v>
      </c>
      <c r="AL497" s="12">
        <v>1.52</v>
      </c>
      <c r="AM497" s="9">
        <f t="shared" si="191"/>
        <v>2.0032</v>
      </c>
      <c r="AN497" s="10">
        <v>1.225</v>
      </c>
      <c r="AO497" s="21">
        <v>1.085</v>
      </c>
      <c r="AP497" s="22">
        <f t="shared" si="192"/>
        <v>34161.131634823</v>
      </c>
    </row>
    <row r="498" s="1" customFormat="1" customHeight="1" spans="6:42">
      <c r="F498" s="12">
        <f t="shared" si="183"/>
        <v>41018</v>
      </c>
      <c r="G498" s="12">
        <v>0.0253</v>
      </c>
      <c r="H498" s="13">
        <v>1.35</v>
      </c>
      <c r="I498" s="14">
        <v>1</v>
      </c>
      <c r="J498" s="15">
        <f t="shared" si="184"/>
        <v>1400.96979</v>
      </c>
      <c r="K498" s="12">
        <v>1</v>
      </c>
      <c r="L498" s="12">
        <v>665</v>
      </c>
      <c r="M498" s="12">
        <v>1.83</v>
      </c>
      <c r="N498" s="19">
        <f t="shared" si="185"/>
        <v>4.32718574108818</v>
      </c>
      <c r="O498" s="20">
        <v>5936</v>
      </c>
      <c r="P498" s="12">
        <v>0.66</v>
      </c>
      <c r="Q498" s="12">
        <v>1.52</v>
      </c>
      <c r="R498" s="9">
        <f t="shared" si="186"/>
        <v>2.0032</v>
      </c>
      <c r="S498" s="10">
        <v>1.225</v>
      </c>
      <c r="T498" s="21">
        <v>1.085</v>
      </c>
      <c r="U498" s="22">
        <f t="shared" si="187"/>
        <v>31945.3963229638</v>
      </c>
      <c r="AA498" s="12">
        <f t="shared" si="188"/>
        <v>41018</v>
      </c>
      <c r="AB498" s="12">
        <v>0.0253</v>
      </c>
      <c r="AC498" s="13">
        <v>1.35</v>
      </c>
      <c r="AD498" s="14">
        <v>1</v>
      </c>
      <c r="AE498" s="15">
        <f t="shared" si="189"/>
        <v>1400.96979</v>
      </c>
      <c r="AF498" s="12">
        <v>1</v>
      </c>
      <c r="AG498" s="12">
        <v>785</v>
      </c>
      <c r="AH498" s="12">
        <v>2.23</v>
      </c>
      <c r="AI498" s="19">
        <f t="shared" si="190"/>
        <v>4.92120287253142</v>
      </c>
      <c r="AJ498" s="20">
        <v>5936</v>
      </c>
      <c r="AK498" s="12">
        <v>0.66</v>
      </c>
      <c r="AL498" s="12">
        <v>1.52</v>
      </c>
      <c r="AM498" s="9">
        <f t="shared" si="191"/>
        <v>2.0032</v>
      </c>
      <c r="AN498" s="10">
        <v>1.225</v>
      </c>
      <c r="AO498" s="21">
        <v>1.085</v>
      </c>
      <c r="AP498" s="22">
        <f t="shared" si="192"/>
        <v>34161.131634823</v>
      </c>
    </row>
    <row r="499" s="1" customFormat="1" customHeight="1" spans="6:42">
      <c r="F499" s="12">
        <f t="shared" si="183"/>
        <v>41018</v>
      </c>
      <c r="G499" s="12">
        <v>0.0253</v>
      </c>
      <c r="H499" s="13">
        <v>1.35</v>
      </c>
      <c r="I499" s="14">
        <v>1</v>
      </c>
      <c r="J499" s="15">
        <f t="shared" si="184"/>
        <v>1400.96979</v>
      </c>
      <c r="K499" s="12">
        <v>1</v>
      </c>
      <c r="L499" s="12">
        <v>665</v>
      </c>
      <c r="M499" s="12">
        <v>1.83</v>
      </c>
      <c r="N499" s="19">
        <f t="shared" si="185"/>
        <v>4.32718574108818</v>
      </c>
      <c r="O499" s="20">
        <v>0</v>
      </c>
      <c r="P499" s="12">
        <v>0.66</v>
      </c>
      <c r="Q499" s="12">
        <v>1.52</v>
      </c>
      <c r="R499" s="9">
        <f t="shared" si="186"/>
        <v>2.0032</v>
      </c>
      <c r="S499" s="10">
        <v>1.225</v>
      </c>
      <c r="T499" s="21">
        <v>1.085</v>
      </c>
      <c r="U499" s="22">
        <f t="shared" si="187"/>
        <v>16140.7773277638</v>
      </c>
      <c r="AA499" s="12">
        <f t="shared" si="188"/>
        <v>41018</v>
      </c>
      <c r="AB499" s="12">
        <v>0.0253</v>
      </c>
      <c r="AC499" s="13">
        <v>1.35</v>
      </c>
      <c r="AD499" s="14">
        <v>1</v>
      </c>
      <c r="AE499" s="15">
        <f t="shared" si="189"/>
        <v>1400.96979</v>
      </c>
      <c r="AF499" s="12">
        <v>1</v>
      </c>
      <c r="AG499" s="12">
        <v>785</v>
      </c>
      <c r="AH499" s="12">
        <v>2.23</v>
      </c>
      <c r="AI499" s="19">
        <f t="shared" si="190"/>
        <v>4.92120287253142</v>
      </c>
      <c r="AJ499" s="20">
        <v>0</v>
      </c>
      <c r="AK499" s="12">
        <v>0.66</v>
      </c>
      <c r="AL499" s="12">
        <v>1.52</v>
      </c>
      <c r="AM499" s="9">
        <f t="shared" si="191"/>
        <v>2.0032</v>
      </c>
      <c r="AN499" s="10">
        <v>1.225</v>
      </c>
      <c r="AO499" s="21">
        <v>1.085</v>
      </c>
      <c r="AP499" s="22">
        <f t="shared" si="192"/>
        <v>18356.512639623</v>
      </c>
    </row>
    <row r="500" s="1" customFormat="1" customHeight="1" spans="6:42">
      <c r="F500" s="12">
        <f t="shared" si="183"/>
        <v>41018</v>
      </c>
      <c r="G500" s="12">
        <v>0.0253</v>
      </c>
      <c r="H500" s="13">
        <v>1.35</v>
      </c>
      <c r="I500" s="14">
        <v>1</v>
      </c>
      <c r="J500" s="15">
        <f t="shared" si="184"/>
        <v>1400.96979</v>
      </c>
      <c r="K500" s="12">
        <v>1</v>
      </c>
      <c r="L500" s="12">
        <v>665</v>
      </c>
      <c r="M500" s="12">
        <v>1.83</v>
      </c>
      <c r="N500" s="19">
        <f t="shared" si="185"/>
        <v>4.32718574108818</v>
      </c>
      <c r="O500" s="20">
        <v>0</v>
      </c>
      <c r="P500" s="12">
        <v>0.66</v>
      </c>
      <c r="Q500" s="12">
        <v>1.52</v>
      </c>
      <c r="R500" s="9">
        <f t="shared" si="186"/>
        <v>2.0032</v>
      </c>
      <c r="S500" s="10">
        <v>1.225</v>
      </c>
      <c r="T500" s="21">
        <v>1.085</v>
      </c>
      <c r="U500" s="22">
        <f t="shared" si="187"/>
        <v>16140.7773277638</v>
      </c>
      <c r="AA500" s="12">
        <f t="shared" si="188"/>
        <v>41018</v>
      </c>
      <c r="AB500" s="12">
        <v>0.0253</v>
      </c>
      <c r="AC500" s="13">
        <v>1.35</v>
      </c>
      <c r="AD500" s="14">
        <v>1</v>
      </c>
      <c r="AE500" s="15">
        <f t="shared" si="189"/>
        <v>1400.96979</v>
      </c>
      <c r="AF500" s="12">
        <v>1</v>
      </c>
      <c r="AG500" s="12">
        <v>785</v>
      </c>
      <c r="AH500" s="12">
        <v>2.23</v>
      </c>
      <c r="AI500" s="19">
        <f t="shared" si="190"/>
        <v>4.92120287253142</v>
      </c>
      <c r="AJ500" s="20">
        <v>0</v>
      </c>
      <c r="AK500" s="12">
        <v>0.66</v>
      </c>
      <c r="AL500" s="12">
        <v>1.52</v>
      </c>
      <c r="AM500" s="9">
        <f t="shared" si="191"/>
        <v>2.0032</v>
      </c>
      <c r="AN500" s="10">
        <v>1.225</v>
      </c>
      <c r="AO500" s="21">
        <v>1.085</v>
      </c>
      <c r="AP500" s="22">
        <f t="shared" si="192"/>
        <v>18356.512639623</v>
      </c>
    </row>
    <row r="501" s="1" customFormat="1" customHeight="1" spans="6:42">
      <c r="F501" s="12">
        <f t="shared" si="183"/>
        <v>41018</v>
      </c>
      <c r="G501" s="12">
        <v>0.0253</v>
      </c>
      <c r="H501" s="13">
        <v>1.35</v>
      </c>
      <c r="I501" s="14">
        <v>1</v>
      </c>
      <c r="J501" s="15">
        <f t="shared" si="184"/>
        <v>1400.96979</v>
      </c>
      <c r="K501" s="12">
        <v>1</v>
      </c>
      <c r="L501" s="12">
        <v>665</v>
      </c>
      <c r="M501" s="12">
        <v>1.83</v>
      </c>
      <c r="N501" s="19">
        <f t="shared" si="185"/>
        <v>4.32718574108818</v>
      </c>
      <c r="O501" s="20">
        <v>0</v>
      </c>
      <c r="P501" s="12">
        <v>0.66</v>
      </c>
      <c r="Q501" s="12">
        <v>1.52</v>
      </c>
      <c r="R501" s="9">
        <f t="shared" si="186"/>
        <v>2.0032</v>
      </c>
      <c r="S501" s="10">
        <v>1.225</v>
      </c>
      <c r="T501" s="21">
        <v>1.085</v>
      </c>
      <c r="U501" s="22">
        <f t="shared" si="187"/>
        <v>16140.7773277638</v>
      </c>
      <c r="AA501" s="12">
        <f t="shared" si="188"/>
        <v>41018</v>
      </c>
      <c r="AB501" s="12">
        <v>0.0253</v>
      </c>
      <c r="AC501" s="13">
        <v>1.35</v>
      </c>
      <c r="AD501" s="14">
        <v>1</v>
      </c>
      <c r="AE501" s="15">
        <f t="shared" si="189"/>
        <v>1400.96979</v>
      </c>
      <c r="AF501" s="12">
        <v>1</v>
      </c>
      <c r="AG501" s="12">
        <v>785</v>
      </c>
      <c r="AH501" s="12">
        <v>2.23</v>
      </c>
      <c r="AI501" s="19">
        <f t="shared" si="190"/>
        <v>4.92120287253142</v>
      </c>
      <c r="AJ501" s="20">
        <v>0</v>
      </c>
      <c r="AK501" s="12">
        <v>0.66</v>
      </c>
      <c r="AL501" s="12">
        <v>1.52</v>
      </c>
      <c r="AM501" s="9">
        <f t="shared" si="191"/>
        <v>2.0032</v>
      </c>
      <c r="AN501" s="10">
        <v>1.225</v>
      </c>
      <c r="AO501" s="21">
        <v>1.085</v>
      </c>
      <c r="AP501" s="22">
        <f t="shared" si="192"/>
        <v>18356.512639623</v>
      </c>
    </row>
    <row r="502" s="1" customFormat="1" customHeight="1" spans="6:42">
      <c r="F502" s="12">
        <f t="shared" si="183"/>
        <v>41018</v>
      </c>
      <c r="G502" s="12">
        <v>0.0253</v>
      </c>
      <c r="H502" s="13">
        <v>1.35</v>
      </c>
      <c r="I502" s="14">
        <v>1</v>
      </c>
      <c r="J502" s="15">
        <f t="shared" si="184"/>
        <v>1400.96979</v>
      </c>
      <c r="K502" s="12">
        <v>1</v>
      </c>
      <c r="L502" s="12">
        <v>665</v>
      </c>
      <c r="M502" s="12">
        <v>1.83</v>
      </c>
      <c r="N502" s="19">
        <f t="shared" si="185"/>
        <v>4.32718574108818</v>
      </c>
      <c r="O502" s="20">
        <v>0</v>
      </c>
      <c r="P502" s="12">
        <v>0.66</v>
      </c>
      <c r="Q502" s="12">
        <v>1.52</v>
      </c>
      <c r="R502" s="9">
        <f t="shared" si="186"/>
        <v>2.0032</v>
      </c>
      <c r="S502" s="10">
        <v>1.225</v>
      </c>
      <c r="T502" s="21">
        <v>1.085</v>
      </c>
      <c r="U502" s="22">
        <f t="shared" si="187"/>
        <v>16140.7773277638</v>
      </c>
      <c r="AA502" s="12">
        <f t="shared" si="188"/>
        <v>41018</v>
      </c>
      <c r="AB502" s="12">
        <v>0.0253</v>
      </c>
      <c r="AC502" s="13">
        <v>1.35</v>
      </c>
      <c r="AD502" s="14">
        <v>1</v>
      </c>
      <c r="AE502" s="15">
        <f t="shared" si="189"/>
        <v>1400.96979</v>
      </c>
      <c r="AF502" s="12">
        <v>1</v>
      </c>
      <c r="AG502" s="12">
        <v>785</v>
      </c>
      <c r="AH502" s="12">
        <v>2.23</v>
      </c>
      <c r="AI502" s="19">
        <f t="shared" si="190"/>
        <v>4.92120287253142</v>
      </c>
      <c r="AJ502" s="20">
        <v>0</v>
      </c>
      <c r="AK502" s="12">
        <v>0.66</v>
      </c>
      <c r="AL502" s="12">
        <v>1.52</v>
      </c>
      <c r="AM502" s="9">
        <f t="shared" si="191"/>
        <v>2.0032</v>
      </c>
      <c r="AN502" s="10">
        <v>1.225</v>
      </c>
      <c r="AO502" s="21">
        <v>1.085</v>
      </c>
      <c r="AP502" s="22">
        <f t="shared" si="192"/>
        <v>18356.512639623</v>
      </c>
    </row>
    <row r="503" s="1" customFormat="1" customHeight="1" spans="6:42">
      <c r="F503" s="12">
        <f t="shared" si="183"/>
        <v>41018</v>
      </c>
      <c r="G503" s="12">
        <v>0.0253</v>
      </c>
      <c r="H503" s="13">
        <v>1.35</v>
      </c>
      <c r="I503" s="14">
        <v>1</v>
      </c>
      <c r="J503" s="15">
        <f t="shared" si="184"/>
        <v>1400.96979</v>
      </c>
      <c r="K503" s="12">
        <v>1</v>
      </c>
      <c r="L503" s="12">
        <v>665</v>
      </c>
      <c r="M503" s="12">
        <v>1.83</v>
      </c>
      <c r="N503" s="19">
        <f t="shared" si="185"/>
        <v>4.32718574108818</v>
      </c>
      <c r="O503" s="20">
        <v>0</v>
      </c>
      <c r="P503" s="12">
        <v>0.66</v>
      </c>
      <c r="Q503" s="12">
        <v>1.52</v>
      </c>
      <c r="R503" s="9">
        <f t="shared" si="186"/>
        <v>2.0032</v>
      </c>
      <c r="S503" s="10">
        <v>1.225</v>
      </c>
      <c r="T503" s="21">
        <v>1.085</v>
      </c>
      <c r="U503" s="22">
        <f t="shared" si="187"/>
        <v>16140.7773277638</v>
      </c>
      <c r="AA503" s="12">
        <f t="shared" si="188"/>
        <v>41018</v>
      </c>
      <c r="AB503" s="12">
        <v>0.0253</v>
      </c>
      <c r="AC503" s="13">
        <v>1.35</v>
      </c>
      <c r="AD503" s="14">
        <v>1</v>
      </c>
      <c r="AE503" s="15">
        <f t="shared" si="189"/>
        <v>1400.96979</v>
      </c>
      <c r="AF503" s="12">
        <v>1</v>
      </c>
      <c r="AG503" s="12">
        <v>785</v>
      </c>
      <c r="AH503" s="12">
        <v>2.23</v>
      </c>
      <c r="AI503" s="19">
        <f t="shared" si="190"/>
        <v>4.92120287253142</v>
      </c>
      <c r="AJ503" s="20">
        <v>0</v>
      </c>
      <c r="AK503" s="12">
        <v>0.66</v>
      </c>
      <c r="AL503" s="12">
        <v>1.52</v>
      </c>
      <c r="AM503" s="9">
        <f t="shared" si="191"/>
        <v>2.0032</v>
      </c>
      <c r="AN503" s="10">
        <v>1.225</v>
      </c>
      <c r="AO503" s="21">
        <v>1.085</v>
      </c>
      <c r="AP503" s="22">
        <f t="shared" si="192"/>
        <v>18356.512639623</v>
      </c>
    </row>
    <row r="504" s="1" customFormat="1" customHeight="1" spans="6:42">
      <c r="F504" s="12">
        <f t="shared" si="183"/>
        <v>41018</v>
      </c>
      <c r="G504" s="12">
        <v>0.0253</v>
      </c>
      <c r="H504" s="13">
        <v>1.35</v>
      </c>
      <c r="I504" s="14">
        <v>1</v>
      </c>
      <c r="J504" s="15">
        <f t="shared" si="184"/>
        <v>1400.96979</v>
      </c>
      <c r="K504" s="12">
        <v>1</v>
      </c>
      <c r="L504" s="12">
        <v>665</v>
      </c>
      <c r="M504" s="12">
        <v>1.83</v>
      </c>
      <c r="N504" s="19">
        <f t="shared" si="185"/>
        <v>4.32718574108818</v>
      </c>
      <c r="O504" s="20">
        <v>0</v>
      </c>
      <c r="P504" s="12">
        <v>0.66</v>
      </c>
      <c r="Q504" s="12">
        <v>1.52</v>
      </c>
      <c r="R504" s="9">
        <f t="shared" si="186"/>
        <v>2.0032</v>
      </c>
      <c r="S504" s="10">
        <v>1.225</v>
      </c>
      <c r="T504" s="21">
        <v>1.085</v>
      </c>
      <c r="U504" s="22">
        <f t="shared" si="187"/>
        <v>16140.7773277638</v>
      </c>
      <c r="AA504" s="12">
        <f t="shared" si="188"/>
        <v>41018</v>
      </c>
      <c r="AB504" s="12">
        <v>0.0253</v>
      </c>
      <c r="AC504" s="13">
        <v>1.35</v>
      </c>
      <c r="AD504" s="14">
        <v>1</v>
      </c>
      <c r="AE504" s="15">
        <f t="shared" si="189"/>
        <v>1400.96979</v>
      </c>
      <c r="AF504" s="12">
        <v>1</v>
      </c>
      <c r="AG504" s="12">
        <v>785</v>
      </c>
      <c r="AH504" s="12">
        <v>2.23</v>
      </c>
      <c r="AI504" s="19">
        <f t="shared" si="190"/>
        <v>4.92120287253142</v>
      </c>
      <c r="AJ504" s="20">
        <v>0</v>
      </c>
      <c r="AK504" s="12">
        <v>0.66</v>
      </c>
      <c r="AL504" s="12">
        <v>1.52</v>
      </c>
      <c r="AM504" s="9">
        <f t="shared" si="191"/>
        <v>2.0032</v>
      </c>
      <c r="AN504" s="10">
        <v>1.225</v>
      </c>
      <c r="AO504" s="21">
        <v>1.085</v>
      </c>
      <c r="AP504" s="22">
        <f t="shared" si="192"/>
        <v>18356.512639623</v>
      </c>
    </row>
    <row r="505" s="1" customFormat="1" customHeight="1" spans="6:42">
      <c r="F505" s="12">
        <f t="shared" si="183"/>
        <v>41018</v>
      </c>
      <c r="G505" s="12">
        <v>0.0253</v>
      </c>
      <c r="H505" s="13">
        <v>1.35</v>
      </c>
      <c r="I505" s="14">
        <v>1</v>
      </c>
      <c r="J505" s="15">
        <f t="shared" si="184"/>
        <v>1400.96979</v>
      </c>
      <c r="K505" s="12">
        <v>1</v>
      </c>
      <c r="L505" s="12">
        <v>665</v>
      </c>
      <c r="M505" s="12">
        <v>1.83</v>
      </c>
      <c r="N505" s="19">
        <f t="shared" si="185"/>
        <v>4.32718574108818</v>
      </c>
      <c r="O505" s="20">
        <v>0</v>
      </c>
      <c r="P505" s="12">
        <v>0.66</v>
      </c>
      <c r="Q505" s="12">
        <v>1.52</v>
      </c>
      <c r="R505" s="9">
        <f t="shared" si="186"/>
        <v>2.0032</v>
      </c>
      <c r="S505" s="10">
        <v>1.225</v>
      </c>
      <c r="T505" s="21">
        <v>1.085</v>
      </c>
      <c r="U505" s="22">
        <f t="shared" si="187"/>
        <v>16140.7773277638</v>
      </c>
      <c r="AA505" s="12">
        <f t="shared" si="188"/>
        <v>41018</v>
      </c>
      <c r="AB505" s="12">
        <v>0.0253</v>
      </c>
      <c r="AC505" s="13">
        <v>1.35</v>
      </c>
      <c r="AD505" s="14">
        <v>1</v>
      </c>
      <c r="AE505" s="15">
        <f t="shared" si="189"/>
        <v>1400.96979</v>
      </c>
      <c r="AF505" s="12">
        <v>1</v>
      </c>
      <c r="AG505" s="12">
        <v>785</v>
      </c>
      <c r="AH505" s="12">
        <v>2.23</v>
      </c>
      <c r="AI505" s="19">
        <f t="shared" si="190"/>
        <v>4.92120287253142</v>
      </c>
      <c r="AJ505" s="20">
        <v>0</v>
      </c>
      <c r="AK505" s="12">
        <v>0.66</v>
      </c>
      <c r="AL505" s="12">
        <v>1.52</v>
      </c>
      <c r="AM505" s="9">
        <f t="shared" si="191"/>
        <v>2.0032</v>
      </c>
      <c r="AN505" s="10">
        <v>1.225</v>
      </c>
      <c r="AO505" s="21">
        <v>1.085</v>
      </c>
      <c r="AP505" s="22">
        <f t="shared" si="192"/>
        <v>18356.512639623</v>
      </c>
    </row>
    <row r="506" s="1" customFormat="1" customHeight="1" spans="6:42">
      <c r="F506" s="28" t="s">
        <v>28</v>
      </c>
      <c r="G506" s="29"/>
      <c r="H506" s="29"/>
      <c r="I506" s="29"/>
      <c r="J506" s="29"/>
      <c r="K506" s="29"/>
      <c r="L506" s="29"/>
      <c r="M506" s="29"/>
      <c r="N506" s="30">
        <f>SUM(U481:U505)</f>
        <v>688002.575107696</v>
      </c>
      <c r="O506" s="30"/>
      <c r="P506" s="30"/>
      <c r="Q506" s="30"/>
      <c r="R506" s="30"/>
      <c r="S506" s="30"/>
      <c r="T506" s="30"/>
      <c r="U506" s="30"/>
      <c r="AA506" s="28" t="s">
        <v>28</v>
      </c>
      <c r="AB506" s="29"/>
      <c r="AC506" s="29"/>
      <c r="AD506" s="29"/>
      <c r="AE506" s="29"/>
      <c r="AF506" s="29"/>
      <c r="AG506" s="29"/>
      <c r="AH506" s="29"/>
      <c r="AI506" s="30">
        <f>SUM(AP481:AP505)</f>
        <v>743395.957904173</v>
      </c>
      <c r="AJ506" s="30"/>
      <c r="AK506" s="30"/>
      <c r="AL506" s="30"/>
      <c r="AM506" s="30"/>
      <c r="AN506" s="30"/>
      <c r="AO506" s="30"/>
      <c r="AP506" s="30"/>
    </row>
    <row r="507" s="1" customFormat="1" customHeight="1" spans="6:42">
      <c r="F507" s="29"/>
      <c r="G507" s="29"/>
      <c r="H507" s="29"/>
      <c r="I507" s="29"/>
      <c r="J507" s="29"/>
      <c r="K507" s="29"/>
      <c r="L507" s="29"/>
      <c r="M507" s="29"/>
      <c r="N507" s="30"/>
      <c r="O507" s="30"/>
      <c r="P507" s="30"/>
      <c r="Q507" s="30"/>
      <c r="R507" s="30"/>
      <c r="S507" s="30"/>
      <c r="T507" s="30"/>
      <c r="U507" s="30"/>
      <c r="AA507" s="29"/>
      <c r="AB507" s="29"/>
      <c r="AC507" s="29"/>
      <c r="AD507" s="29"/>
      <c r="AE507" s="29"/>
      <c r="AF507" s="29"/>
      <c r="AG507" s="29"/>
      <c r="AH507" s="29"/>
      <c r="AI507" s="30"/>
      <c r="AJ507" s="30"/>
      <c r="AK507" s="30"/>
      <c r="AL507" s="30"/>
      <c r="AM507" s="30"/>
      <c r="AN507" s="30"/>
      <c r="AO507" s="30"/>
      <c r="AP507" s="30"/>
    </row>
    <row r="508" s="1" customFormat="1" customHeight="1" spans="6:42"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</row>
    <row r="509" s="1" customFormat="1" customHeight="1" spans="6:42">
      <c r="F509" s="15" t="s">
        <v>3</v>
      </c>
      <c r="G509" s="15"/>
      <c r="H509" s="15"/>
      <c r="I509" s="15"/>
      <c r="J509" s="15"/>
      <c r="K509" s="9" t="s">
        <v>30</v>
      </c>
      <c r="L509" s="9"/>
      <c r="M509" s="9"/>
      <c r="N509" s="9"/>
      <c r="O509" s="10" t="s">
        <v>31</v>
      </c>
      <c r="P509" s="10"/>
      <c r="Q509" s="31" t="s">
        <v>9</v>
      </c>
      <c r="R509"/>
      <c r="S509"/>
      <c r="T509"/>
      <c r="U509"/>
      <c r="AA509" s="15" t="s">
        <v>3</v>
      </c>
      <c r="AB509" s="15"/>
      <c r="AC509" s="15"/>
      <c r="AD509" s="15"/>
      <c r="AE509" s="15"/>
      <c r="AF509" s="9" t="s">
        <v>30</v>
      </c>
      <c r="AG509" s="9"/>
      <c r="AH509" s="9"/>
      <c r="AI509" s="9"/>
      <c r="AJ509" s="10" t="s">
        <v>31</v>
      </c>
      <c r="AK509" s="10"/>
      <c r="AL509" s="31" t="s">
        <v>9</v>
      </c>
      <c r="AM509"/>
      <c r="AN509"/>
      <c r="AO509"/>
      <c r="AP509"/>
    </row>
    <row r="510" s="1" customFormat="1" customHeight="1" spans="6:42">
      <c r="F510" s="12" t="s">
        <v>32</v>
      </c>
      <c r="G510" s="12" t="s">
        <v>15</v>
      </c>
      <c r="H510" s="32" t="s">
        <v>33</v>
      </c>
      <c r="I510" s="33" t="s">
        <v>34</v>
      </c>
      <c r="J510" s="15" t="s">
        <v>3</v>
      </c>
      <c r="K510" s="12" t="s">
        <v>35</v>
      </c>
      <c r="L510" s="12" t="s">
        <v>22</v>
      </c>
      <c r="M510" s="12" t="s">
        <v>23</v>
      </c>
      <c r="N510" s="9" t="s">
        <v>36</v>
      </c>
      <c r="O510" s="12" t="s">
        <v>25</v>
      </c>
      <c r="P510" s="12" t="s">
        <v>37</v>
      </c>
      <c r="Q510" s="31"/>
      <c r="R510"/>
      <c r="S510"/>
      <c r="T510"/>
      <c r="U510"/>
      <c r="AA510" s="12" t="s">
        <v>32</v>
      </c>
      <c r="AB510" s="12" t="s">
        <v>15</v>
      </c>
      <c r="AC510" s="32" t="s">
        <v>33</v>
      </c>
      <c r="AD510" s="33" t="s">
        <v>34</v>
      </c>
      <c r="AE510" s="15" t="s">
        <v>3</v>
      </c>
      <c r="AF510" s="12" t="s">
        <v>35</v>
      </c>
      <c r="AG510" s="12" t="s">
        <v>22</v>
      </c>
      <c r="AH510" s="12" t="s">
        <v>23</v>
      </c>
      <c r="AI510" s="9" t="s">
        <v>36</v>
      </c>
      <c r="AJ510" s="12" t="s">
        <v>25</v>
      </c>
      <c r="AK510" s="12" t="s">
        <v>37</v>
      </c>
      <c r="AL510" s="31"/>
      <c r="AM510"/>
      <c r="AN510"/>
      <c r="AO510"/>
      <c r="AP510"/>
    </row>
    <row r="511" s="1" customFormat="1" customHeight="1" spans="6:42">
      <c r="F511" s="12">
        <v>1197</v>
      </c>
      <c r="G511" s="12">
        <f t="shared" ref="G511:G524" si="193">1354+144</f>
        <v>1498</v>
      </c>
      <c r="H511" s="32">
        <v>0.444</v>
      </c>
      <c r="I511" s="33">
        <v>0.887</v>
      </c>
      <c r="J511" s="34">
        <f t="shared" ref="J511:J524" si="194">F511*H511+G511*I511</f>
        <v>1860.194</v>
      </c>
      <c r="K511" s="12">
        <v>1</v>
      </c>
      <c r="L511" s="12">
        <v>0.89</v>
      </c>
      <c r="M511" s="12">
        <v>3.21</v>
      </c>
      <c r="N511" s="35">
        <f t="shared" ref="N511:N524" si="195">1+L511*M511</f>
        <v>3.8569</v>
      </c>
      <c r="O511" s="12">
        <v>1.225</v>
      </c>
      <c r="P511" s="12">
        <v>0.5</v>
      </c>
      <c r="Q511" s="36">
        <f t="shared" ref="Q511:Q524" si="196">J511*K511*N511*O511*P511</f>
        <v>4394.4316211425</v>
      </c>
      <c r="R511"/>
      <c r="S511"/>
      <c r="T511"/>
      <c r="U511"/>
      <c r="AA511" s="12">
        <v>1197</v>
      </c>
      <c r="AB511" s="12">
        <f t="shared" ref="AB511:AB524" si="197">1354+144</f>
        <v>1498</v>
      </c>
      <c r="AC511" s="32">
        <v>0.444</v>
      </c>
      <c r="AD511" s="33">
        <v>0.887</v>
      </c>
      <c r="AE511" s="34">
        <f t="shared" ref="AE511:AE524" si="198">AA511*AC511+AB511*AD511</f>
        <v>1860.194</v>
      </c>
      <c r="AF511" s="12">
        <v>1</v>
      </c>
      <c r="AG511" s="12">
        <v>0.89</v>
      </c>
      <c r="AH511" s="12">
        <v>3.21</v>
      </c>
      <c r="AI511" s="35">
        <f t="shared" ref="AI511:AI524" si="199">1+AG511*AH511</f>
        <v>3.8569</v>
      </c>
      <c r="AJ511" s="12">
        <v>1.225</v>
      </c>
      <c r="AK511" s="12">
        <v>0.5</v>
      </c>
      <c r="AL511" s="36">
        <f t="shared" ref="AL511:AL524" si="200">AE511*AF511*AI511*AJ511*AK511</f>
        <v>4394.4316211425</v>
      </c>
      <c r="AM511"/>
      <c r="AN511"/>
      <c r="AO511"/>
      <c r="AP511"/>
    </row>
    <row r="512" s="1" customFormat="1" customHeight="1" spans="6:42">
      <c r="F512" s="12">
        <v>1197</v>
      </c>
      <c r="G512" s="12">
        <f t="shared" si="193"/>
        <v>1498</v>
      </c>
      <c r="H512" s="32">
        <v>0.577</v>
      </c>
      <c r="I512" s="33">
        <v>1.153</v>
      </c>
      <c r="J512" s="34">
        <f t="shared" si="194"/>
        <v>2417.863</v>
      </c>
      <c r="K512" s="12">
        <v>1</v>
      </c>
      <c r="L512" s="12">
        <v>0.89</v>
      </c>
      <c r="M512" s="12">
        <v>3.21</v>
      </c>
      <c r="N512" s="35">
        <f t="shared" si="195"/>
        <v>3.8569</v>
      </c>
      <c r="O512" s="12">
        <v>1.225</v>
      </c>
      <c r="P512" s="12">
        <v>0.5</v>
      </c>
      <c r="Q512" s="36">
        <f t="shared" si="196"/>
        <v>5711.84168037875</v>
      </c>
      <c r="R512"/>
      <c r="S512"/>
      <c r="T512"/>
      <c r="U512"/>
      <c r="AA512" s="12">
        <v>1197</v>
      </c>
      <c r="AB512" s="12">
        <f t="shared" si="197"/>
        <v>1498</v>
      </c>
      <c r="AC512" s="32">
        <v>0.577</v>
      </c>
      <c r="AD512" s="33">
        <v>1.153</v>
      </c>
      <c r="AE512" s="34">
        <f t="shared" si="198"/>
        <v>2417.863</v>
      </c>
      <c r="AF512" s="12">
        <v>1</v>
      </c>
      <c r="AG512" s="12">
        <v>0.89</v>
      </c>
      <c r="AH512" s="12">
        <v>3.21</v>
      </c>
      <c r="AI512" s="35">
        <f t="shared" si="199"/>
        <v>3.8569</v>
      </c>
      <c r="AJ512" s="12">
        <v>1.225</v>
      </c>
      <c r="AK512" s="12">
        <v>0.5</v>
      </c>
      <c r="AL512" s="36">
        <f t="shared" si="200"/>
        <v>5711.84168037875</v>
      </c>
      <c r="AM512"/>
      <c r="AN512"/>
      <c r="AO512"/>
      <c r="AP512"/>
    </row>
    <row r="513" s="1" customFormat="1" customHeight="1" spans="6:42">
      <c r="F513" s="12">
        <v>1197</v>
      </c>
      <c r="G513" s="12">
        <f t="shared" si="193"/>
        <v>1498</v>
      </c>
      <c r="H513" s="32">
        <v>0.444</v>
      </c>
      <c r="I513" s="33">
        <v>0.887</v>
      </c>
      <c r="J513" s="34">
        <f t="shared" si="194"/>
        <v>1860.194</v>
      </c>
      <c r="K513" s="12">
        <v>1</v>
      </c>
      <c r="L513" s="12">
        <v>0.89</v>
      </c>
      <c r="M513" s="12">
        <v>3.21</v>
      </c>
      <c r="N513" s="35">
        <f t="shared" si="195"/>
        <v>3.8569</v>
      </c>
      <c r="O513" s="12">
        <v>1.225</v>
      </c>
      <c r="P513" s="12">
        <v>0.5</v>
      </c>
      <c r="Q513" s="36">
        <f t="shared" si="196"/>
        <v>4394.4316211425</v>
      </c>
      <c r="R513"/>
      <c r="S513"/>
      <c r="T513"/>
      <c r="U513"/>
      <c r="AA513" s="12">
        <v>1197</v>
      </c>
      <c r="AB513" s="12">
        <f t="shared" si="197"/>
        <v>1498</v>
      </c>
      <c r="AC513" s="32">
        <v>0.444</v>
      </c>
      <c r="AD513" s="33">
        <v>0.887</v>
      </c>
      <c r="AE513" s="34">
        <f t="shared" si="198"/>
        <v>1860.194</v>
      </c>
      <c r="AF513" s="12">
        <v>1</v>
      </c>
      <c r="AG513" s="12">
        <v>0.89</v>
      </c>
      <c r="AH513" s="12">
        <v>3.21</v>
      </c>
      <c r="AI513" s="35">
        <f t="shared" si="199"/>
        <v>3.8569</v>
      </c>
      <c r="AJ513" s="12">
        <v>1.225</v>
      </c>
      <c r="AK513" s="12">
        <v>0.5</v>
      </c>
      <c r="AL513" s="36">
        <f t="shared" si="200"/>
        <v>4394.4316211425</v>
      </c>
      <c r="AM513"/>
      <c r="AN513"/>
      <c r="AO513"/>
      <c r="AP513"/>
    </row>
    <row r="514" s="1" customFormat="1" customHeight="1" spans="6:42">
      <c r="F514" s="12">
        <v>1197</v>
      </c>
      <c r="G514" s="12">
        <f t="shared" si="193"/>
        <v>1498</v>
      </c>
      <c r="H514" s="32">
        <v>0.577</v>
      </c>
      <c r="I514" s="33">
        <v>1.153</v>
      </c>
      <c r="J514" s="34">
        <f t="shared" si="194"/>
        <v>2417.863</v>
      </c>
      <c r="K514" s="12">
        <v>1</v>
      </c>
      <c r="L514" s="12">
        <v>0.89</v>
      </c>
      <c r="M514" s="12">
        <v>3.21</v>
      </c>
      <c r="N514" s="35">
        <f t="shared" si="195"/>
        <v>3.8569</v>
      </c>
      <c r="O514" s="12">
        <v>1.225</v>
      </c>
      <c r="P514" s="12">
        <v>0.5</v>
      </c>
      <c r="Q514" s="36">
        <f t="shared" si="196"/>
        <v>5711.84168037875</v>
      </c>
      <c r="R514"/>
      <c r="S514"/>
      <c r="T514"/>
      <c r="U514"/>
      <c r="AA514" s="12">
        <v>1197</v>
      </c>
      <c r="AB514" s="12">
        <f t="shared" si="197"/>
        <v>1498</v>
      </c>
      <c r="AC514" s="32">
        <v>0.577</v>
      </c>
      <c r="AD514" s="33">
        <v>1.153</v>
      </c>
      <c r="AE514" s="34">
        <f t="shared" si="198"/>
        <v>2417.863</v>
      </c>
      <c r="AF514" s="12">
        <v>1</v>
      </c>
      <c r="AG514" s="12">
        <v>0.89</v>
      </c>
      <c r="AH514" s="12">
        <v>3.21</v>
      </c>
      <c r="AI514" s="35">
        <f t="shared" si="199"/>
        <v>3.8569</v>
      </c>
      <c r="AJ514" s="12">
        <v>1.225</v>
      </c>
      <c r="AK514" s="12">
        <v>0.5</v>
      </c>
      <c r="AL514" s="36">
        <f t="shared" si="200"/>
        <v>5711.84168037875</v>
      </c>
      <c r="AM514"/>
      <c r="AN514"/>
      <c r="AO514"/>
      <c r="AP514"/>
    </row>
    <row r="515" s="1" customFormat="1" customHeight="1" spans="6:42">
      <c r="F515" s="12">
        <v>1197</v>
      </c>
      <c r="G515" s="12">
        <f t="shared" si="193"/>
        <v>1498</v>
      </c>
      <c r="H515" s="32">
        <v>0.444</v>
      </c>
      <c r="I515" s="33">
        <v>0.887</v>
      </c>
      <c r="J515" s="34">
        <f t="shared" si="194"/>
        <v>1860.194</v>
      </c>
      <c r="K515" s="12">
        <v>1</v>
      </c>
      <c r="L515" s="12">
        <v>0.89</v>
      </c>
      <c r="M515" s="12">
        <v>3.21</v>
      </c>
      <c r="N515" s="35">
        <f t="shared" si="195"/>
        <v>3.8569</v>
      </c>
      <c r="O515" s="12">
        <v>1.225</v>
      </c>
      <c r="P515" s="12">
        <v>0.5</v>
      </c>
      <c r="Q515" s="36">
        <f t="shared" si="196"/>
        <v>4394.4316211425</v>
      </c>
      <c r="R515"/>
      <c r="S515"/>
      <c r="T515"/>
      <c r="U515"/>
      <c r="AA515" s="12">
        <v>1197</v>
      </c>
      <c r="AB515" s="12">
        <f t="shared" si="197"/>
        <v>1498</v>
      </c>
      <c r="AC515" s="32">
        <v>0.444</v>
      </c>
      <c r="AD515" s="33">
        <v>0.887</v>
      </c>
      <c r="AE515" s="34">
        <f t="shared" si="198"/>
        <v>1860.194</v>
      </c>
      <c r="AF515" s="12">
        <v>1</v>
      </c>
      <c r="AG515" s="12">
        <v>0.89</v>
      </c>
      <c r="AH515" s="12">
        <v>3.21</v>
      </c>
      <c r="AI515" s="35">
        <f t="shared" si="199"/>
        <v>3.8569</v>
      </c>
      <c r="AJ515" s="12">
        <v>1.225</v>
      </c>
      <c r="AK515" s="12">
        <v>0.5</v>
      </c>
      <c r="AL515" s="36">
        <f t="shared" si="200"/>
        <v>4394.4316211425</v>
      </c>
      <c r="AM515"/>
      <c r="AN515"/>
      <c r="AO515"/>
      <c r="AP515"/>
    </row>
    <row r="516" s="1" customFormat="1" customHeight="1" spans="6:42">
      <c r="F516" s="12">
        <v>1197</v>
      </c>
      <c r="G516" s="12">
        <f t="shared" si="193"/>
        <v>1498</v>
      </c>
      <c r="H516" s="32">
        <v>0.577</v>
      </c>
      <c r="I516" s="33">
        <v>1.153</v>
      </c>
      <c r="J516" s="34">
        <f t="shared" si="194"/>
        <v>2417.863</v>
      </c>
      <c r="K516" s="12">
        <v>1</v>
      </c>
      <c r="L516" s="12">
        <v>0.89</v>
      </c>
      <c r="M516" s="12">
        <v>3.21</v>
      </c>
      <c r="N516" s="35">
        <f t="shared" si="195"/>
        <v>3.8569</v>
      </c>
      <c r="O516" s="12">
        <v>1.225</v>
      </c>
      <c r="P516" s="12">
        <v>0.5</v>
      </c>
      <c r="Q516" s="36">
        <f t="shared" si="196"/>
        <v>5711.84168037875</v>
      </c>
      <c r="R516"/>
      <c r="S516"/>
      <c r="T516"/>
      <c r="U516"/>
      <c r="AA516" s="12">
        <v>1197</v>
      </c>
      <c r="AB516" s="12">
        <f t="shared" si="197"/>
        <v>1498</v>
      </c>
      <c r="AC516" s="32">
        <v>0.577</v>
      </c>
      <c r="AD516" s="33">
        <v>1.153</v>
      </c>
      <c r="AE516" s="34">
        <f t="shared" si="198"/>
        <v>2417.863</v>
      </c>
      <c r="AF516" s="12">
        <v>1</v>
      </c>
      <c r="AG516" s="12">
        <v>0.89</v>
      </c>
      <c r="AH516" s="12">
        <v>3.21</v>
      </c>
      <c r="AI516" s="35">
        <f t="shared" si="199"/>
        <v>3.8569</v>
      </c>
      <c r="AJ516" s="12">
        <v>1.225</v>
      </c>
      <c r="AK516" s="12">
        <v>0.5</v>
      </c>
      <c r="AL516" s="36">
        <f t="shared" si="200"/>
        <v>5711.84168037875</v>
      </c>
      <c r="AM516"/>
      <c r="AN516"/>
      <c r="AO516"/>
      <c r="AP516"/>
    </row>
    <row r="517" s="1" customFormat="1" customHeight="1" spans="6:42">
      <c r="F517" s="12">
        <v>1197</v>
      </c>
      <c r="G517" s="12">
        <f t="shared" si="193"/>
        <v>1498</v>
      </c>
      <c r="H517" s="32">
        <v>0.444</v>
      </c>
      <c r="I517" s="33">
        <v>0.887</v>
      </c>
      <c r="J517" s="34">
        <f t="shared" si="194"/>
        <v>1860.194</v>
      </c>
      <c r="K517" s="12">
        <v>1</v>
      </c>
      <c r="L517" s="12">
        <v>0.89</v>
      </c>
      <c r="M517" s="12">
        <v>3.21</v>
      </c>
      <c r="N517" s="35">
        <f t="shared" si="195"/>
        <v>3.8569</v>
      </c>
      <c r="O517" s="12">
        <v>1.225</v>
      </c>
      <c r="P517" s="12">
        <v>0.5</v>
      </c>
      <c r="Q517" s="36">
        <f t="shared" si="196"/>
        <v>4394.4316211425</v>
      </c>
      <c r="R517"/>
      <c r="S517"/>
      <c r="T517"/>
      <c r="U517"/>
      <c r="AA517" s="12">
        <v>1197</v>
      </c>
      <c r="AB517" s="12">
        <f t="shared" si="197"/>
        <v>1498</v>
      </c>
      <c r="AC517" s="32">
        <v>0.444</v>
      </c>
      <c r="AD517" s="33">
        <v>0.887</v>
      </c>
      <c r="AE517" s="34">
        <f t="shared" si="198"/>
        <v>1860.194</v>
      </c>
      <c r="AF517" s="12">
        <v>1</v>
      </c>
      <c r="AG517" s="12">
        <v>0.89</v>
      </c>
      <c r="AH517" s="12">
        <v>3.21</v>
      </c>
      <c r="AI517" s="35">
        <f t="shared" si="199"/>
        <v>3.8569</v>
      </c>
      <c r="AJ517" s="12">
        <v>1.225</v>
      </c>
      <c r="AK517" s="12">
        <v>0.5</v>
      </c>
      <c r="AL517" s="36">
        <f t="shared" si="200"/>
        <v>4394.4316211425</v>
      </c>
      <c r="AM517"/>
      <c r="AN517"/>
      <c r="AO517"/>
      <c r="AP517"/>
    </row>
    <row r="518" s="1" customFormat="1" customHeight="1" spans="6:42">
      <c r="F518" s="12">
        <v>1197</v>
      </c>
      <c r="G518" s="12">
        <f t="shared" si="193"/>
        <v>1498</v>
      </c>
      <c r="H518" s="32">
        <v>0.577</v>
      </c>
      <c r="I518" s="33">
        <v>1.153</v>
      </c>
      <c r="J518" s="34">
        <f t="shared" si="194"/>
        <v>2417.863</v>
      </c>
      <c r="K518" s="12">
        <v>1</v>
      </c>
      <c r="L518" s="12">
        <v>0.89</v>
      </c>
      <c r="M518" s="12">
        <v>3.21</v>
      </c>
      <c r="N518" s="35">
        <f t="shared" si="195"/>
        <v>3.8569</v>
      </c>
      <c r="O518" s="12">
        <v>1.225</v>
      </c>
      <c r="P518" s="12">
        <v>0.5</v>
      </c>
      <c r="Q518" s="36">
        <f t="shared" si="196"/>
        <v>5711.84168037875</v>
      </c>
      <c r="R518"/>
      <c r="S518"/>
      <c r="T518"/>
      <c r="U518"/>
      <c r="AA518" s="12">
        <v>1197</v>
      </c>
      <c r="AB518" s="12">
        <f t="shared" si="197"/>
        <v>1498</v>
      </c>
      <c r="AC518" s="32">
        <v>0.577</v>
      </c>
      <c r="AD518" s="33">
        <v>1.153</v>
      </c>
      <c r="AE518" s="34">
        <f t="shared" si="198"/>
        <v>2417.863</v>
      </c>
      <c r="AF518" s="12">
        <v>1</v>
      </c>
      <c r="AG518" s="12">
        <v>0.89</v>
      </c>
      <c r="AH518" s="12">
        <v>3.21</v>
      </c>
      <c r="AI518" s="35">
        <f t="shared" si="199"/>
        <v>3.8569</v>
      </c>
      <c r="AJ518" s="12">
        <v>1.225</v>
      </c>
      <c r="AK518" s="12">
        <v>0.5</v>
      </c>
      <c r="AL518" s="36">
        <f t="shared" si="200"/>
        <v>5711.84168037875</v>
      </c>
      <c r="AM518"/>
      <c r="AN518"/>
      <c r="AO518"/>
      <c r="AP518"/>
    </row>
    <row r="519" s="1" customFormat="1" customHeight="1" spans="6:42">
      <c r="F519" s="12">
        <v>1197</v>
      </c>
      <c r="G519" s="12">
        <f t="shared" si="193"/>
        <v>1498</v>
      </c>
      <c r="H519" s="32">
        <v>0.444</v>
      </c>
      <c r="I519" s="33">
        <v>0.887</v>
      </c>
      <c r="J519" s="34">
        <f t="shared" si="194"/>
        <v>1860.194</v>
      </c>
      <c r="K519" s="12">
        <v>1</v>
      </c>
      <c r="L519" s="12">
        <v>0.89</v>
      </c>
      <c r="M519" s="12">
        <v>3.21</v>
      </c>
      <c r="N519" s="35">
        <f t="shared" si="195"/>
        <v>3.8569</v>
      </c>
      <c r="O519" s="12">
        <v>1.225</v>
      </c>
      <c r="P519" s="12">
        <v>0.5</v>
      </c>
      <c r="Q519" s="36">
        <f t="shared" si="196"/>
        <v>4394.4316211425</v>
      </c>
      <c r="R519"/>
      <c r="S519"/>
      <c r="T519"/>
      <c r="U519"/>
      <c r="AA519" s="12">
        <v>1197</v>
      </c>
      <c r="AB519" s="12">
        <f t="shared" si="197"/>
        <v>1498</v>
      </c>
      <c r="AC519" s="32">
        <v>0.444</v>
      </c>
      <c r="AD519" s="33">
        <v>0.887</v>
      </c>
      <c r="AE519" s="34">
        <f t="shared" si="198"/>
        <v>1860.194</v>
      </c>
      <c r="AF519" s="12">
        <v>1</v>
      </c>
      <c r="AG519" s="12">
        <v>0.89</v>
      </c>
      <c r="AH519" s="12">
        <v>3.21</v>
      </c>
      <c r="AI519" s="35">
        <f t="shared" si="199"/>
        <v>3.8569</v>
      </c>
      <c r="AJ519" s="12">
        <v>1.225</v>
      </c>
      <c r="AK519" s="12">
        <v>0.5</v>
      </c>
      <c r="AL519" s="36">
        <f t="shared" si="200"/>
        <v>4394.4316211425</v>
      </c>
      <c r="AM519"/>
      <c r="AN519"/>
      <c r="AO519"/>
      <c r="AP519"/>
    </row>
    <row r="520" s="1" customFormat="1" customHeight="1" spans="6:42">
      <c r="F520" s="12">
        <v>1197</v>
      </c>
      <c r="G520" s="12">
        <f t="shared" si="193"/>
        <v>1498</v>
      </c>
      <c r="H520" s="32">
        <v>0.577</v>
      </c>
      <c r="I520" s="33">
        <v>1.153</v>
      </c>
      <c r="J520" s="34">
        <f t="shared" si="194"/>
        <v>2417.863</v>
      </c>
      <c r="K520" s="12">
        <v>1</v>
      </c>
      <c r="L520" s="12">
        <v>0.89</v>
      </c>
      <c r="M520" s="12">
        <v>3.21</v>
      </c>
      <c r="N520" s="35">
        <f t="shared" si="195"/>
        <v>3.8569</v>
      </c>
      <c r="O520" s="12">
        <v>1.225</v>
      </c>
      <c r="P520" s="12">
        <v>0.5</v>
      </c>
      <c r="Q520" s="36">
        <f t="shared" si="196"/>
        <v>5711.84168037875</v>
      </c>
      <c r="R520"/>
      <c r="S520"/>
      <c r="T520"/>
      <c r="U520"/>
      <c r="AA520" s="12">
        <v>1197</v>
      </c>
      <c r="AB520" s="12">
        <f t="shared" si="197"/>
        <v>1498</v>
      </c>
      <c r="AC520" s="32">
        <v>0.577</v>
      </c>
      <c r="AD520" s="33">
        <v>1.153</v>
      </c>
      <c r="AE520" s="34">
        <f t="shared" si="198"/>
        <v>2417.863</v>
      </c>
      <c r="AF520" s="12">
        <v>1</v>
      </c>
      <c r="AG520" s="12">
        <v>0.89</v>
      </c>
      <c r="AH520" s="12">
        <v>3.21</v>
      </c>
      <c r="AI520" s="35">
        <f t="shared" si="199"/>
        <v>3.8569</v>
      </c>
      <c r="AJ520" s="12">
        <v>1.225</v>
      </c>
      <c r="AK520" s="12">
        <v>0.5</v>
      </c>
      <c r="AL520" s="36">
        <f t="shared" si="200"/>
        <v>5711.84168037875</v>
      </c>
      <c r="AM520"/>
      <c r="AN520"/>
      <c r="AO520"/>
      <c r="AP520"/>
    </row>
    <row r="521" s="1" customFormat="1" customHeight="1" spans="6:42">
      <c r="F521" s="12">
        <v>1197</v>
      </c>
      <c r="G521" s="12">
        <f t="shared" si="193"/>
        <v>1498</v>
      </c>
      <c r="H521" s="32">
        <v>0.444</v>
      </c>
      <c r="I521" s="33">
        <v>0.887</v>
      </c>
      <c r="J521" s="34">
        <f t="shared" si="194"/>
        <v>1860.194</v>
      </c>
      <c r="K521" s="12">
        <v>1</v>
      </c>
      <c r="L521" s="12">
        <v>0.89</v>
      </c>
      <c r="M521" s="12">
        <v>3.21</v>
      </c>
      <c r="N521" s="35">
        <f t="shared" si="195"/>
        <v>3.8569</v>
      </c>
      <c r="O521" s="12">
        <v>1.225</v>
      </c>
      <c r="P521" s="12">
        <v>0.5</v>
      </c>
      <c r="Q521" s="36">
        <f t="shared" si="196"/>
        <v>4394.4316211425</v>
      </c>
      <c r="R521"/>
      <c r="S521"/>
      <c r="T521"/>
      <c r="U521"/>
      <c r="AA521" s="12">
        <v>1197</v>
      </c>
      <c r="AB521" s="12">
        <f t="shared" si="197"/>
        <v>1498</v>
      </c>
      <c r="AC521" s="32">
        <v>0.444</v>
      </c>
      <c r="AD521" s="33">
        <v>0.887</v>
      </c>
      <c r="AE521" s="34">
        <f t="shared" si="198"/>
        <v>1860.194</v>
      </c>
      <c r="AF521" s="12">
        <v>1</v>
      </c>
      <c r="AG521" s="12">
        <v>0.89</v>
      </c>
      <c r="AH521" s="12">
        <v>3.21</v>
      </c>
      <c r="AI521" s="35">
        <f t="shared" si="199"/>
        <v>3.8569</v>
      </c>
      <c r="AJ521" s="12">
        <v>1.225</v>
      </c>
      <c r="AK521" s="12">
        <v>0.5</v>
      </c>
      <c r="AL521" s="36">
        <f t="shared" si="200"/>
        <v>4394.4316211425</v>
      </c>
      <c r="AM521"/>
      <c r="AN521"/>
      <c r="AO521"/>
      <c r="AP521"/>
    </row>
    <row r="522" s="1" customFormat="1" customHeight="1" spans="6:42">
      <c r="F522" s="12">
        <v>1197</v>
      </c>
      <c r="G522" s="12">
        <f t="shared" si="193"/>
        <v>1498</v>
      </c>
      <c r="H522" s="32">
        <v>0.577</v>
      </c>
      <c r="I522" s="33">
        <v>1.153</v>
      </c>
      <c r="J522" s="34">
        <f t="shared" si="194"/>
        <v>2417.863</v>
      </c>
      <c r="K522" s="12">
        <v>1</v>
      </c>
      <c r="L522" s="12">
        <v>0.89</v>
      </c>
      <c r="M522" s="12">
        <v>3.21</v>
      </c>
      <c r="N522" s="35">
        <f t="shared" si="195"/>
        <v>3.8569</v>
      </c>
      <c r="O522" s="12">
        <v>1.225</v>
      </c>
      <c r="P522" s="12">
        <v>0.5</v>
      </c>
      <c r="Q522" s="36">
        <f t="shared" si="196"/>
        <v>5711.84168037875</v>
      </c>
      <c r="R522"/>
      <c r="S522"/>
      <c r="T522"/>
      <c r="U522"/>
      <c r="AA522" s="12">
        <v>1197</v>
      </c>
      <c r="AB522" s="12">
        <f t="shared" si="197"/>
        <v>1498</v>
      </c>
      <c r="AC522" s="32">
        <v>0.577</v>
      </c>
      <c r="AD522" s="33">
        <v>1.153</v>
      </c>
      <c r="AE522" s="34">
        <f t="shared" si="198"/>
        <v>2417.863</v>
      </c>
      <c r="AF522" s="12">
        <v>1</v>
      </c>
      <c r="AG522" s="12">
        <v>0.89</v>
      </c>
      <c r="AH522" s="12">
        <v>3.21</v>
      </c>
      <c r="AI522" s="35">
        <f t="shared" si="199"/>
        <v>3.8569</v>
      </c>
      <c r="AJ522" s="12">
        <v>1.225</v>
      </c>
      <c r="AK522" s="12">
        <v>0.5</v>
      </c>
      <c r="AL522" s="36">
        <f t="shared" si="200"/>
        <v>5711.84168037875</v>
      </c>
      <c r="AM522"/>
      <c r="AN522"/>
      <c r="AO522"/>
      <c r="AP522"/>
    </row>
    <row r="523" s="1" customFormat="1" customHeight="1" spans="6:42">
      <c r="F523" s="12">
        <v>1197</v>
      </c>
      <c r="G523" s="12">
        <f t="shared" si="193"/>
        <v>1498</v>
      </c>
      <c r="H523" s="32">
        <v>4.04</v>
      </c>
      <c r="I523" s="33">
        <v>8.09</v>
      </c>
      <c r="J523" s="34">
        <f t="shared" si="194"/>
        <v>16954.7</v>
      </c>
      <c r="K523" s="12">
        <v>2.2</v>
      </c>
      <c r="L523" s="12">
        <v>0.89</v>
      </c>
      <c r="M523" s="12">
        <v>3.21</v>
      </c>
      <c r="N523" s="35">
        <f t="shared" si="195"/>
        <v>3.8569</v>
      </c>
      <c r="O523" s="12">
        <v>1.225</v>
      </c>
      <c r="P523" s="12">
        <v>0.5</v>
      </c>
      <c r="Q523" s="36">
        <f t="shared" si="196"/>
        <v>88116.504824425</v>
      </c>
      <c r="R523"/>
      <c r="S523"/>
      <c r="T523"/>
      <c r="U523"/>
      <c r="AA523" s="12">
        <v>1197</v>
      </c>
      <c r="AB523" s="12">
        <f t="shared" si="197"/>
        <v>1498</v>
      </c>
      <c r="AC523" s="32">
        <v>4.04</v>
      </c>
      <c r="AD523" s="33">
        <v>8.09</v>
      </c>
      <c r="AE523" s="34">
        <f t="shared" si="198"/>
        <v>16954.7</v>
      </c>
      <c r="AF523" s="12">
        <v>2.2</v>
      </c>
      <c r="AG523" s="12">
        <v>0.89</v>
      </c>
      <c r="AH523" s="12">
        <v>3.21</v>
      </c>
      <c r="AI523" s="35">
        <f t="shared" si="199"/>
        <v>3.8569</v>
      </c>
      <c r="AJ523" s="12">
        <v>1.225</v>
      </c>
      <c r="AK523" s="12">
        <v>0.5</v>
      </c>
      <c r="AL523" s="36">
        <f t="shared" si="200"/>
        <v>88116.504824425</v>
      </c>
      <c r="AM523"/>
      <c r="AN523"/>
      <c r="AO523"/>
      <c r="AP523"/>
    </row>
    <row r="524" s="1" customFormat="1" customHeight="1" spans="6:42">
      <c r="F524" s="12">
        <v>1197</v>
      </c>
      <c r="G524" s="12">
        <f t="shared" si="193"/>
        <v>1498</v>
      </c>
      <c r="H524" s="32">
        <v>6.07</v>
      </c>
      <c r="I524" s="33">
        <v>12.13</v>
      </c>
      <c r="J524" s="34">
        <f t="shared" si="194"/>
        <v>25436.53</v>
      </c>
      <c r="K524" s="12">
        <v>2.2</v>
      </c>
      <c r="L524" s="12">
        <v>0.89</v>
      </c>
      <c r="M524" s="12">
        <v>3.21</v>
      </c>
      <c r="N524" s="35">
        <f t="shared" si="195"/>
        <v>3.8569</v>
      </c>
      <c r="O524" s="12">
        <v>1.225</v>
      </c>
      <c r="P524" s="12">
        <v>0.5</v>
      </c>
      <c r="Q524" s="36">
        <f t="shared" si="196"/>
        <v>132198.040570558</v>
      </c>
      <c r="R524"/>
      <c r="S524"/>
      <c r="T524"/>
      <c r="U524"/>
      <c r="AA524" s="12">
        <v>1197</v>
      </c>
      <c r="AB524" s="12">
        <f t="shared" si="197"/>
        <v>1498</v>
      </c>
      <c r="AC524" s="32">
        <v>6.07</v>
      </c>
      <c r="AD524" s="33">
        <v>12.13</v>
      </c>
      <c r="AE524" s="34">
        <f t="shared" si="198"/>
        <v>25436.53</v>
      </c>
      <c r="AF524" s="12">
        <v>2.2</v>
      </c>
      <c r="AG524" s="12">
        <v>0.89</v>
      </c>
      <c r="AH524" s="12">
        <v>3.21</v>
      </c>
      <c r="AI524" s="35">
        <f t="shared" si="199"/>
        <v>3.8569</v>
      </c>
      <c r="AJ524" s="12">
        <v>1.225</v>
      </c>
      <c r="AK524" s="12">
        <v>0.5</v>
      </c>
      <c r="AL524" s="36">
        <f t="shared" si="200"/>
        <v>132198.040570558</v>
      </c>
      <c r="AM524"/>
      <c r="AN524"/>
      <c r="AO524"/>
      <c r="AP524"/>
    </row>
    <row r="525" s="1" customFormat="1" customHeight="1" spans="6:42">
      <c r="F525" s="37" t="s">
        <v>38</v>
      </c>
      <c r="G525" s="37"/>
      <c r="H525" s="37"/>
      <c r="I525" s="37"/>
      <c r="J525" s="37"/>
      <c r="K525" s="38">
        <f>SUM(Q511:Q524)</f>
        <v>280952.18520411</v>
      </c>
      <c r="L525" s="38"/>
      <c r="M525" s="38"/>
      <c r="N525" s="38"/>
      <c r="O525" s="38"/>
      <c r="P525" s="38"/>
      <c r="Q525" s="38"/>
      <c r="R525"/>
      <c r="S525"/>
      <c r="T525"/>
      <c r="U525"/>
      <c r="AA525" s="37" t="s">
        <v>38</v>
      </c>
      <c r="AB525" s="37"/>
      <c r="AC525" s="37"/>
      <c r="AD525" s="37"/>
      <c r="AE525" s="37"/>
      <c r="AF525" s="38">
        <f>SUM(AL511:AL524)</f>
        <v>280952.18520411</v>
      </c>
      <c r="AG525" s="38"/>
      <c r="AH525" s="38"/>
      <c r="AI525" s="38"/>
      <c r="AJ525" s="38"/>
      <c r="AK525" s="38"/>
      <c r="AL525" s="38"/>
      <c r="AM525"/>
      <c r="AN525"/>
      <c r="AO525"/>
      <c r="AP525"/>
    </row>
    <row r="526" s="1" customFormat="1" customHeight="1" spans="6:42">
      <c r="F526" s="37"/>
      <c r="G526" s="37"/>
      <c r="H526" s="37"/>
      <c r="I526" s="37"/>
      <c r="J526" s="37"/>
      <c r="K526" s="38"/>
      <c r="L526" s="38"/>
      <c r="M526" s="38"/>
      <c r="N526" s="38"/>
      <c r="O526" s="38"/>
      <c r="P526" s="38"/>
      <c r="Q526" s="38"/>
      <c r="R526"/>
      <c r="S526"/>
      <c r="T526"/>
      <c r="U526"/>
      <c r="AA526" s="37"/>
      <c r="AB526" s="37"/>
      <c r="AC526" s="37"/>
      <c r="AD526" s="37"/>
      <c r="AE526" s="37"/>
      <c r="AF526" s="38"/>
      <c r="AG526" s="38"/>
      <c r="AH526" s="38"/>
      <c r="AI526" s="38"/>
      <c r="AJ526" s="38"/>
      <c r="AK526" s="38"/>
      <c r="AL526" s="38"/>
      <c r="AM526"/>
      <c r="AN526"/>
      <c r="AO526"/>
      <c r="AP526"/>
    </row>
    <row r="527" s="1" customFormat="1" customHeight="1" spans="6:42">
      <c r="F527" s="37"/>
      <c r="G527" s="37"/>
      <c r="H527" s="37"/>
      <c r="I527" s="37"/>
      <c r="J527" s="37"/>
      <c r="K527" s="38"/>
      <c r="L527" s="38"/>
      <c r="M527" s="38"/>
      <c r="N527" s="38"/>
      <c r="O527" s="38"/>
      <c r="P527" s="38"/>
      <c r="Q527" s="38"/>
      <c r="R527"/>
      <c r="S527"/>
      <c r="T527"/>
      <c r="U527"/>
      <c r="AA527" s="37"/>
      <c r="AB527" s="37"/>
      <c r="AC527" s="37"/>
      <c r="AD527" s="37"/>
      <c r="AE527" s="37"/>
      <c r="AF527" s="38"/>
      <c r="AG527" s="38"/>
      <c r="AH527" s="38"/>
      <c r="AI527" s="38"/>
      <c r="AJ527" s="38"/>
      <c r="AK527" s="38"/>
      <c r="AL527" s="38"/>
      <c r="AM527"/>
      <c r="AN527"/>
      <c r="AO527"/>
      <c r="AP527"/>
    </row>
    <row r="528" s="1" customFormat="1" customHeight="1" spans="6:42">
      <c r="F528" s="39" t="s">
        <v>13</v>
      </c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/>
      <c r="S528"/>
      <c r="T528"/>
      <c r="U528"/>
      <c r="AA528" s="39" t="s">
        <v>13</v>
      </c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/>
      <c r="AN528"/>
      <c r="AO528"/>
      <c r="AP528"/>
    </row>
    <row r="529" s="1" customFormat="1" customHeight="1" spans="6:42">
      <c r="F529" s="15" t="s">
        <v>3</v>
      </c>
      <c r="G529" s="15"/>
      <c r="H529" s="15"/>
      <c r="I529" s="15"/>
      <c r="J529" s="15"/>
      <c r="K529" s="9" t="s">
        <v>30</v>
      </c>
      <c r="L529" s="9"/>
      <c r="M529" s="9"/>
      <c r="N529" s="9"/>
      <c r="O529" s="10" t="s">
        <v>31</v>
      </c>
      <c r="P529" s="10"/>
      <c r="Q529" s="40" t="s">
        <v>9</v>
      </c>
      <c r="R529"/>
      <c r="S529"/>
      <c r="T529"/>
      <c r="U529"/>
      <c r="AA529" s="15" t="s">
        <v>3</v>
      </c>
      <c r="AB529" s="15"/>
      <c r="AC529" s="15"/>
      <c r="AD529" s="15"/>
      <c r="AE529" s="15"/>
      <c r="AF529" s="9" t="s">
        <v>30</v>
      </c>
      <c r="AG529" s="9"/>
      <c r="AH529" s="9"/>
      <c r="AI529" s="9"/>
      <c r="AJ529" s="10" t="s">
        <v>31</v>
      </c>
      <c r="AK529" s="10"/>
      <c r="AL529" s="40" t="s">
        <v>9</v>
      </c>
      <c r="AM529"/>
      <c r="AN529"/>
      <c r="AO529"/>
      <c r="AP529"/>
    </row>
    <row r="530" s="1" customFormat="1" customHeight="1" spans="6:42">
      <c r="F530" s="15" t="s">
        <v>39</v>
      </c>
      <c r="G530" s="15" t="s">
        <v>40</v>
      </c>
      <c r="H530" s="15" t="s">
        <v>41</v>
      </c>
      <c r="I530" s="15" t="s">
        <v>42</v>
      </c>
      <c r="J530" s="15" t="s">
        <v>3</v>
      </c>
      <c r="K530" s="9" t="s">
        <v>35</v>
      </c>
      <c r="L530" s="9" t="s">
        <v>22</v>
      </c>
      <c r="M530" s="9" t="s">
        <v>23</v>
      </c>
      <c r="N530" s="35" t="s">
        <v>24</v>
      </c>
      <c r="O530" s="10" t="s">
        <v>43</v>
      </c>
      <c r="P530" s="10" t="s">
        <v>44</v>
      </c>
      <c r="Q530" s="40"/>
      <c r="R530"/>
      <c r="S530"/>
      <c r="T530"/>
      <c r="U530"/>
      <c r="AA530" s="15" t="s">
        <v>39</v>
      </c>
      <c r="AB530" s="15" t="s">
        <v>40</v>
      </c>
      <c r="AC530" s="15" t="s">
        <v>41</v>
      </c>
      <c r="AD530" s="15" t="s">
        <v>42</v>
      </c>
      <c r="AE530" s="15" t="s">
        <v>3</v>
      </c>
      <c r="AF530" s="9" t="s">
        <v>35</v>
      </c>
      <c r="AG530" s="9" t="s">
        <v>22</v>
      </c>
      <c r="AH530" s="9" t="s">
        <v>23</v>
      </c>
      <c r="AI530" s="35" t="s">
        <v>24</v>
      </c>
      <c r="AJ530" s="10" t="s">
        <v>43</v>
      </c>
      <c r="AK530" s="10" t="s">
        <v>44</v>
      </c>
      <c r="AL530" s="40"/>
      <c r="AM530"/>
      <c r="AN530"/>
      <c r="AO530"/>
      <c r="AP530"/>
    </row>
    <row r="531" s="1" customFormat="1" customHeight="1" spans="6:42">
      <c r="F531" s="12">
        <f t="shared" ref="F531:F540" si="201">35140+5878</f>
        <v>41018</v>
      </c>
      <c r="G531" s="13">
        <v>0.168</v>
      </c>
      <c r="H531" s="12">
        <v>1</v>
      </c>
      <c r="I531" s="12">
        <v>0</v>
      </c>
      <c r="J531" s="15">
        <f t="shared" ref="J531:J540" si="202">F531*G531*H531+I531</f>
        <v>6891.024</v>
      </c>
      <c r="K531" s="12">
        <v>1</v>
      </c>
      <c r="L531" s="12">
        <v>0.66</v>
      </c>
      <c r="M531" s="12">
        <v>1.52</v>
      </c>
      <c r="N531" s="35">
        <f t="shared" ref="N531:N540" si="203">L531*M531+1</f>
        <v>2.0032</v>
      </c>
      <c r="O531" s="12">
        <v>0.9</v>
      </c>
      <c r="P531" s="10">
        <v>0.5</v>
      </c>
      <c r="Q531" s="41">
        <f t="shared" ref="Q531:Q540" si="204">J531*K531*N531*O531*P531</f>
        <v>6211.84467456</v>
      </c>
      <c r="R531"/>
      <c r="S531"/>
      <c r="T531"/>
      <c r="U531"/>
      <c r="AA531" s="12">
        <f t="shared" ref="AA531:AA540" si="205">35140+5878</f>
        <v>41018</v>
      </c>
      <c r="AB531" s="13">
        <v>0.168</v>
      </c>
      <c r="AC531" s="12">
        <v>1</v>
      </c>
      <c r="AD531" s="12">
        <v>0</v>
      </c>
      <c r="AE531" s="15">
        <f t="shared" ref="AE531:AE540" si="206">AA531*AB531*AC531+AD531</f>
        <v>6891.024</v>
      </c>
      <c r="AF531" s="12">
        <v>1</v>
      </c>
      <c r="AG531" s="12">
        <v>0.66</v>
      </c>
      <c r="AH531" s="12">
        <v>1.52</v>
      </c>
      <c r="AI531" s="35">
        <f t="shared" ref="AI531:AI540" si="207">AG531*AH531+1</f>
        <v>2.0032</v>
      </c>
      <c r="AJ531" s="12">
        <v>0.9</v>
      </c>
      <c r="AK531" s="10">
        <v>0.5</v>
      </c>
      <c r="AL531" s="41">
        <f t="shared" ref="AL531:AL540" si="208">AE531*AF531*AI531*AJ531*AK531</f>
        <v>6211.84467456</v>
      </c>
      <c r="AM531"/>
      <c r="AN531"/>
      <c r="AO531"/>
      <c r="AP531"/>
    </row>
    <row r="532" s="1" customFormat="1" customHeight="1" spans="6:42">
      <c r="F532" s="12">
        <f t="shared" si="201"/>
        <v>41018</v>
      </c>
      <c r="G532" s="13">
        <v>0.168</v>
      </c>
      <c r="H532" s="12">
        <v>1</v>
      </c>
      <c r="I532" s="12">
        <v>0</v>
      </c>
      <c r="J532" s="15">
        <f t="shared" si="202"/>
        <v>6891.024</v>
      </c>
      <c r="K532" s="12">
        <v>1</v>
      </c>
      <c r="L532" s="12">
        <v>0.66</v>
      </c>
      <c r="M532" s="12">
        <v>1.52</v>
      </c>
      <c r="N532" s="35">
        <f t="shared" si="203"/>
        <v>2.0032</v>
      </c>
      <c r="O532" s="12">
        <v>0.9</v>
      </c>
      <c r="P532" s="10">
        <v>0.5</v>
      </c>
      <c r="Q532" s="41">
        <f t="shared" si="204"/>
        <v>6211.84467456</v>
      </c>
      <c r="R532"/>
      <c r="S532"/>
      <c r="T532"/>
      <c r="U532"/>
      <c r="AA532" s="12">
        <f t="shared" si="205"/>
        <v>41018</v>
      </c>
      <c r="AB532" s="13">
        <v>0.168</v>
      </c>
      <c r="AC532" s="12">
        <v>1</v>
      </c>
      <c r="AD532" s="12">
        <v>0</v>
      </c>
      <c r="AE532" s="15">
        <f t="shared" si="206"/>
        <v>6891.024</v>
      </c>
      <c r="AF532" s="12">
        <v>1</v>
      </c>
      <c r="AG532" s="12">
        <v>0.66</v>
      </c>
      <c r="AH532" s="12">
        <v>1.52</v>
      </c>
      <c r="AI532" s="35">
        <f t="shared" si="207"/>
        <v>2.0032</v>
      </c>
      <c r="AJ532" s="12">
        <v>0.9</v>
      </c>
      <c r="AK532" s="10">
        <v>0.5</v>
      </c>
      <c r="AL532" s="41">
        <f t="shared" si="208"/>
        <v>6211.84467456</v>
      </c>
      <c r="AM532"/>
      <c r="AN532"/>
      <c r="AO532"/>
      <c r="AP532"/>
    </row>
    <row r="533" s="1" customFormat="1" customHeight="1" spans="6:42">
      <c r="F533" s="12">
        <f t="shared" si="201"/>
        <v>41018</v>
      </c>
      <c r="G533" s="13">
        <v>0.168</v>
      </c>
      <c r="H533" s="12">
        <v>1</v>
      </c>
      <c r="I533" s="12">
        <v>0</v>
      </c>
      <c r="J533" s="15">
        <f t="shared" si="202"/>
        <v>6891.024</v>
      </c>
      <c r="K533" s="12">
        <v>1</v>
      </c>
      <c r="L533" s="12">
        <v>0.66</v>
      </c>
      <c r="M533" s="12">
        <v>1.52</v>
      </c>
      <c r="N533" s="35">
        <f t="shared" si="203"/>
        <v>2.0032</v>
      </c>
      <c r="O533" s="12">
        <v>0.9</v>
      </c>
      <c r="P533" s="10">
        <v>0.5</v>
      </c>
      <c r="Q533" s="41">
        <f t="shared" si="204"/>
        <v>6211.84467456</v>
      </c>
      <c r="AA533" s="12">
        <f t="shared" si="205"/>
        <v>41018</v>
      </c>
      <c r="AB533" s="13">
        <v>0.168</v>
      </c>
      <c r="AC533" s="12">
        <v>1</v>
      </c>
      <c r="AD533" s="12">
        <v>0</v>
      </c>
      <c r="AE533" s="15">
        <f t="shared" si="206"/>
        <v>6891.024</v>
      </c>
      <c r="AF533" s="12">
        <v>1</v>
      </c>
      <c r="AG533" s="12">
        <v>0.66</v>
      </c>
      <c r="AH533" s="12">
        <v>1.52</v>
      </c>
      <c r="AI533" s="35">
        <f t="shared" si="207"/>
        <v>2.0032</v>
      </c>
      <c r="AJ533" s="12">
        <v>0.9</v>
      </c>
      <c r="AK533" s="10">
        <v>0.5</v>
      </c>
      <c r="AL533" s="41">
        <f t="shared" si="208"/>
        <v>6211.84467456</v>
      </c>
    </row>
    <row r="534" s="1" customFormat="1" customHeight="1" spans="6:42">
      <c r="F534" s="12">
        <f t="shared" si="201"/>
        <v>41018</v>
      </c>
      <c r="G534" s="13">
        <v>0.168</v>
      </c>
      <c r="H534" s="12">
        <v>1</v>
      </c>
      <c r="I534" s="12">
        <v>0</v>
      </c>
      <c r="J534" s="15">
        <f t="shared" si="202"/>
        <v>6891.024</v>
      </c>
      <c r="K534" s="12">
        <v>1</v>
      </c>
      <c r="L534" s="12">
        <v>0.66</v>
      </c>
      <c r="M534" s="12">
        <v>1.52</v>
      </c>
      <c r="N534" s="35">
        <f t="shared" si="203"/>
        <v>2.0032</v>
      </c>
      <c r="O534" s="12">
        <v>0.9</v>
      </c>
      <c r="P534" s="10">
        <v>0.5</v>
      </c>
      <c r="Q534" s="41">
        <f t="shared" si="204"/>
        <v>6211.84467456</v>
      </c>
      <c r="AA534" s="12">
        <f t="shared" si="205"/>
        <v>41018</v>
      </c>
      <c r="AB534" s="13">
        <v>0.168</v>
      </c>
      <c r="AC534" s="12">
        <v>1</v>
      </c>
      <c r="AD534" s="12">
        <v>0</v>
      </c>
      <c r="AE534" s="15">
        <f t="shared" si="206"/>
        <v>6891.024</v>
      </c>
      <c r="AF534" s="12">
        <v>1</v>
      </c>
      <c r="AG534" s="12">
        <v>0.66</v>
      </c>
      <c r="AH534" s="12">
        <v>1.52</v>
      </c>
      <c r="AI534" s="35">
        <f t="shared" si="207"/>
        <v>2.0032</v>
      </c>
      <c r="AJ534" s="12">
        <v>0.9</v>
      </c>
      <c r="AK534" s="10">
        <v>0.5</v>
      </c>
      <c r="AL534" s="41">
        <f t="shared" si="208"/>
        <v>6211.84467456</v>
      </c>
    </row>
    <row r="535" s="1" customFormat="1" customHeight="1" spans="6:42">
      <c r="F535" s="12">
        <f t="shared" si="201"/>
        <v>41018</v>
      </c>
      <c r="G535" s="13">
        <v>0.168</v>
      </c>
      <c r="H535" s="12">
        <v>1</v>
      </c>
      <c r="I535" s="12">
        <v>0</v>
      </c>
      <c r="J535" s="15">
        <f t="shared" si="202"/>
        <v>6891.024</v>
      </c>
      <c r="K535" s="12">
        <v>1</v>
      </c>
      <c r="L535" s="12">
        <v>0.66</v>
      </c>
      <c r="M535" s="12">
        <v>1.52</v>
      </c>
      <c r="N535" s="35">
        <f t="shared" si="203"/>
        <v>2.0032</v>
      </c>
      <c r="O535" s="12">
        <v>0.9</v>
      </c>
      <c r="P535" s="10">
        <v>0.5</v>
      </c>
      <c r="Q535" s="41">
        <f t="shared" si="204"/>
        <v>6211.84467456</v>
      </c>
      <c r="AA535" s="12">
        <f t="shared" si="205"/>
        <v>41018</v>
      </c>
      <c r="AB535" s="13">
        <v>0.168</v>
      </c>
      <c r="AC535" s="12">
        <v>1</v>
      </c>
      <c r="AD535" s="12">
        <v>0</v>
      </c>
      <c r="AE535" s="15">
        <f t="shared" si="206"/>
        <v>6891.024</v>
      </c>
      <c r="AF535" s="12">
        <v>1</v>
      </c>
      <c r="AG535" s="12">
        <v>0.66</v>
      </c>
      <c r="AH535" s="12">
        <v>1.52</v>
      </c>
      <c r="AI535" s="35">
        <f t="shared" si="207"/>
        <v>2.0032</v>
      </c>
      <c r="AJ535" s="12">
        <v>0.9</v>
      </c>
      <c r="AK535" s="10">
        <v>0.5</v>
      </c>
      <c r="AL535" s="41">
        <f t="shared" si="208"/>
        <v>6211.84467456</v>
      </c>
    </row>
    <row r="536" s="1" customFormat="1" customHeight="1" spans="6:42">
      <c r="F536" s="12">
        <f t="shared" si="201"/>
        <v>41018</v>
      </c>
      <c r="G536" s="13">
        <v>0.168</v>
      </c>
      <c r="H536" s="12">
        <v>1</v>
      </c>
      <c r="I536" s="12">
        <v>0</v>
      </c>
      <c r="J536" s="15">
        <f t="shared" si="202"/>
        <v>6891.024</v>
      </c>
      <c r="K536" s="12">
        <v>1</v>
      </c>
      <c r="L536" s="12">
        <v>0.66</v>
      </c>
      <c r="M536" s="12">
        <v>1.52</v>
      </c>
      <c r="N536" s="35">
        <f t="shared" si="203"/>
        <v>2.0032</v>
      </c>
      <c r="O536" s="12">
        <v>0.9</v>
      </c>
      <c r="P536" s="10">
        <v>0.5</v>
      </c>
      <c r="Q536" s="41">
        <f t="shared" si="204"/>
        <v>6211.84467456</v>
      </c>
      <c r="AA536" s="12">
        <f t="shared" si="205"/>
        <v>41018</v>
      </c>
      <c r="AB536" s="13">
        <v>0.168</v>
      </c>
      <c r="AC536" s="12">
        <v>1</v>
      </c>
      <c r="AD536" s="12">
        <v>0</v>
      </c>
      <c r="AE536" s="15">
        <f t="shared" si="206"/>
        <v>6891.024</v>
      </c>
      <c r="AF536" s="12">
        <v>1</v>
      </c>
      <c r="AG536" s="12">
        <v>0.66</v>
      </c>
      <c r="AH536" s="12">
        <v>1.52</v>
      </c>
      <c r="AI536" s="35">
        <f t="shared" si="207"/>
        <v>2.0032</v>
      </c>
      <c r="AJ536" s="12">
        <v>0.9</v>
      </c>
      <c r="AK536" s="10">
        <v>0.5</v>
      </c>
      <c r="AL536" s="41">
        <f t="shared" si="208"/>
        <v>6211.84467456</v>
      </c>
    </row>
    <row r="537" s="1" customFormat="1" customHeight="1" spans="6:42">
      <c r="F537" s="12">
        <f t="shared" si="201"/>
        <v>41018</v>
      </c>
      <c r="G537" s="13">
        <v>0.168</v>
      </c>
      <c r="H537" s="12">
        <v>1</v>
      </c>
      <c r="I537" s="12">
        <v>0</v>
      </c>
      <c r="J537" s="15">
        <f t="shared" si="202"/>
        <v>6891.024</v>
      </c>
      <c r="K537" s="12">
        <v>1</v>
      </c>
      <c r="L537" s="12">
        <v>0.66</v>
      </c>
      <c r="M537" s="12">
        <v>1.52</v>
      </c>
      <c r="N537" s="35">
        <f t="shared" si="203"/>
        <v>2.0032</v>
      </c>
      <c r="O537" s="12">
        <v>0.9</v>
      </c>
      <c r="P537" s="10">
        <v>0.5</v>
      </c>
      <c r="Q537" s="41">
        <f t="shared" si="204"/>
        <v>6211.84467456</v>
      </c>
      <c r="AA537" s="12">
        <f t="shared" si="205"/>
        <v>41018</v>
      </c>
      <c r="AB537" s="13">
        <v>0.168</v>
      </c>
      <c r="AC537" s="12">
        <v>1</v>
      </c>
      <c r="AD537" s="12">
        <v>0</v>
      </c>
      <c r="AE537" s="15">
        <f t="shared" si="206"/>
        <v>6891.024</v>
      </c>
      <c r="AF537" s="12">
        <v>1</v>
      </c>
      <c r="AG537" s="12">
        <v>0.66</v>
      </c>
      <c r="AH537" s="12">
        <v>1.52</v>
      </c>
      <c r="AI537" s="35">
        <f t="shared" si="207"/>
        <v>2.0032</v>
      </c>
      <c r="AJ537" s="12">
        <v>0.9</v>
      </c>
      <c r="AK537" s="10">
        <v>0.5</v>
      </c>
      <c r="AL537" s="41">
        <f t="shared" si="208"/>
        <v>6211.84467456</v>
      </c>
    </row>
    <row r="538" s="1" customFormat="1" customHeight="1" spans="6:42">
      <c r="F538" s="12">
        <f t="shared" si="201"/>
        <v>41018</v>
      </c>
      <c r="G538" s="13">
        <v>0.168</v>
      </c>
      <c r="H538" s="12">
        <v>1</v>
      </c>
      <c r="I538" s="12">
        <v>0</v>
      </c>
      <c r="J538" s="15">
        <f t="shared" si="202"/>
        <v>6891.024</v>
      </c>
      <c r="K538" s="12">
        <v>1</v>
      </c>
      <c r="L538" s="12">
        <v>0.66</v>
      </c>
      <c r="M538" s="12">
        <v>1.52</v>
      </c>
      <c r="N538" s="35">
        <f t="shared" si="203"/>
        <v>2.0032</v>
      </c>
      <c r="O538" s="12">
        <v>0.9</v>
      </c>
      <c r="P538" s="10">
        <v>0.5</v>
      </c>
      <c r="Q538" s="41">
        <f t="shared" si="204"/>
        <v>6211.84467456</v>
      </c>
      <c r="AA538" s="12">
        <f t="shared" si="205"/>
        <v>41018</v>
      </c>
      <c r="AB538" s="13">
        <v>0.168</v>
      </c>
      <c r="AC538" s="12">
        <v>1</v>
      </c>
      <c r="AD538" s="12">
        <v>0</v>
      </c>
      <c r="AE538" s="15">
        <f t="shared" si="206"/>
        <v>6891.024</v>
      </c>
      <c r="AF538" s="12">
        <v>1</v>
      </c>
      <c r="AG538" s="12">
        <v>0.66</v>
      </c>
      <c r="AH538" s="12">
        <v>1.52</v>
      </c>
      <c r="AI538" s="35">
        <f t="shared" si="207"/>
        <v>2.0032</v>
      </c>
      <c r="AJ538" s="12">
        <v>0.9</v>
      </c>
      <c r="AK538" s="10">
        <v>0.5</v>
      </c>
      <c r="AL538" s="41">
        <f t="shared" si="208"/>
        <v>6211.84467456</v>
      </c>
    </row>
    <row r="539" s="1" customFormat="1" customHeight="1" spans="6:42">
      <c r="F539" s="12">
        <f t="shared" si="201"/>
        <v>41018</v>
      </c>
      <c r="G539" s="13">
        <v>0.3</v>
      </c>
      <c r="H539" s="12">
        <v>1</v>
      </c>
      <c r="I539" s="12">
        <v>0</v>
      </c>
      <c r="J539" s="15">
        <f t="shared" si="202"/>
        <v>12305.4</v>
      </c>
      <c r="K539" s="12">
        <v>1</v>
      </c>
      <c r="L539" s="12">
        <v>0.66</v>
      </c>
      <c r="M539" s="12">
        <v>1.52</v>
      </c>
      <c r="N539" s="35">
        <f t="shared" si="203"/>
        <v>2.0032</v>
      </c>
      <c r="O539" s="12">
        <v>0.9</v>
      </c>
      <c r="P539" s="10">
        <v>0.5</v>
      </c>
      <c r="Q539" s="41">
        <f t="shared" si="204"/>
        <v>11092.579776</v>
      </c>
      <c r="AA539" s="12">
        <f t="shared" si="205"/>
        <v>41018</v>
      </c>
      <c r="AB539" s="13">
        <v>0.3</v>
      </c>
      <c r="AC539" s="12">
        <v>1</v>
      </c>
      <c r="AD539" s="12">
        <v>0</v>
      </c>
      <c r="AE539" s="15">
        <f t="shared" si="206"/>
        <v>12305.4</v>
      </c>
      <c r="AF539" s="12">
        <v>1</v>
      </c>
      <c r="AG539" s="12">
        <v>0.66</v>
      </c>
      <c r="AH539" s="12">
        <v>1.52</v>
      </c>
      <c r="AI539" s="35">
        <f t="shared" si="207"/>
        <v>2.0032</v>
      </c>
      <c r="AJ539" s="12">
        <v>0.9</v>
      </c>
      <c r="AK539" s="10">
        <v>0.5</v>
      </c>
      <c r="AL539" s="41">
        <f t="shared" si="208"/>
        <v>11092.579776</v>
      </c>
    </row>
    <row r="540" s="1" customFormat="1" customHeight="1" spans="6:42">
      <c r="F540" s="12">
        <f t="shared" si="201"/>
        <v>41018</v>
      </c>
      <c r="G540" s="13">
        <v>0.58</v>
      </c>
      <c r="H540" s="12">
        <v>1</v>
      </c>
      <c r="I540" s="12">
        <v>0</v>
      </c>
      <c r="J540" s="15">
        <f t="shared" si="202"/>
        <v>23790.44</v>
      </c>
      <c r="K540" s="12">
        <v>1</v>
      </c>
      <c r="L540" s="12">
        <v>0.66</v>
      </c>
      <c r="M540" s="12">
        <v>1.52</v>
      </c>
      <c r="N540" s="35">
        <f t="shared" si="203"/>
        <v>2.0032</v>
      </c>
      <c r="O540" s="12">
        <v>0.9</v>
      </c>
      <c r="P540" s="10">
        <v>0.5</v>
      </c>
      <c r="Q540" s="41">
        <f t="shared" si="204"/>
        <v>21445.6542336</v>
      </c>
      <c r="AA540" s="12">
        <f t="shared" si="205"/>
        <v>41018</v>
      </c>
      <c r="AB540" s="13">
        <v>0.58</v>
      </c>
      <c r="AC540" s="12">
        <v>1</v>
      </c>
      <c r="AD540" s="12">
        <v>0</v>
      </c>
      <c r="AE540" s="15">
        <f t="shared" si="206"/>
        <v>23790.44</v>
      </c>
      <c r="AF540" s="12">
        <v>1</v>
      </c>
      <c r="AG540" s="12">
        <v>0.66</v>
      </c>
      <c r="AH540" s="12">
        <v>1.52</v>
      </c>
      <c r="AI540" s="35">
        <f t="shared" si="207"/>
        <v>2.0032</v>
      </c>
      <c r="AJ540" s="12">
        <v>0.9</v>
      </c>
      <c r="AK540" s="10">
        <v>0.5</v>
      </c>
      <c r="AL540" s="41">
        <f t="shared" si="208"/>
        <v>21445.6542336</v>
      </c>
    </row>
    <row r="541" s="1" customFormat="1" customHeight="1" spans="6:42">
      <c r="F541" s="42" t="s">
        <v>45</v>
      </c>
      <c r="G541" s="37"/>
      <c r="H541" s="37"/>
      <c r="I541" s="37"/>
      <c r="J541" s="37"/>
      <c r="K541" s="37"/>
      <c r="L541" s="37"/>
      <c r="M541" s="38">
        <f>SUM(Q531:Q540)</f>
        <v>82232.99140608</v>
      </c>
      <c r="N541" s="38"/>
      <c r="O541" s="38"/>
      <c r="P541" s="38"/>
      <c r="Q541" s="38"/>
      <c r="AA541" s="42" t="s">
        <v>45</v>
      </c>
      <c r="AB541" s="37"/>
      <c r="AC541" s="37"/>
      <c r="AD541" s="37"/>
      <c r="AE541" s="37"/>
      <c r="AF541" s="37"/>
      <c r="AG541" s="37"/>
      <c r="AH541" s="38">
        <f>SUM(AL531:AL540)</f>
        <v>82232.99140608</v>
      </c>
      <c r="AI541" s="38"/>
      <c r="AJ541" s="38"/>
      <c r="AK541" s="38"/>
      <c r="AL541" s="38"/>
    </row>
    <row r="542" s="1" customFormat="1" customHeight="1" spans="6:42">
      <c r="F542" s="37"/>
      <c r="G542" s="37"/>
      <c r="H542" s="37"/>
      <c r="I542" s="37"/>
      <c r="J542" s="37"/>
      <c r="K542" s="37"/>
      <c r="L542" s="37"/>
      <c r="M542" s="38"/>
      <c r="N542" s="38"/>
      <c r="O542" s="38"/>
      <c r="P542" s="38"/>
      <c r="Q542" s="38"/>
      <c r="AA542" s="37"/>
      <c r="AB542" s="37"/>
      <c r="AC542" s="37"/>
      <c r="AD542" s="37"/>
      <c r="AE542" s="37"/>
      <c r="AF542" s="37"/>
      <c r="AG542" s="37"/>
      <c r="AH542" s="38"/>
      <c r="AI542" s="38"/>
      <c r="AJ542" s="38"/>
      <c r="AK542" s="38"/>
      <c r="AL542" s="38"/>
    </row>
    <row r="543" s="1" customFormat="1" customHeight="1" spans="6:42">
      <c r="F543" s="37"/>
      <c r="G543" s="37"/>
      <c r="H543" s="37"/>
      <c r="I543" s="37"/>
      <c r="J543" s="37"/>
      <c r="K543" s="37"/>
      <c r="L543" s="37"/>
      <c r="M543" s="38"/>
      <c r="N543" s="38"/>
      <c r="O543" s="38"/>
      <c r="P543" s="38"/>
      <c r="Q543" s="38"/>
      <c r="AA543" s="37"/>
      <c r="AB543" s="37"/>
      <c r="AC543" s="37"/>
      <c r="AD543" s="37"/>
      <c r="AE543" s="37"/>
      <c r="AF543" s="37"/>
      <c r="AG543" s="37"/>
      <c r="AH543" s="38"/>
      <c r="AI543" s="38"/>
      <c r="AJ543" s="38"/>
      <c r="AK543" s="38"/>
      <c r="AL543" s="38"/>
    </row>
    <row r="547" s="1" customFormat="1" customHeight="1" spans="1:42">
      <c r="A547" s="2" t="s">
        <v>55</v>
      </c>
      <c r="B547" s="2"/>
      <c r="C547" s="2"/>
      <c r="D547" s="2"/>
      <c r="E547" s="2"/>
      <c r="F547" s="3" t="s">
        <v>1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2" t="s">
        <v>56</v>
      </c>
      <c r="W547" s="2"/>
      <c r="X547" s="2"/>
      <c r="Y547" s="2"/>
      <c r="Z547" s="2"/>
      <c r="AA547" s="3" t="s">
        <v>1</v>
      </c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</row>
    <row r="548" s="1" customFormat="1" customHeight="1" spans="1:42">
      <c r="A548" s="2"/>
      <c r="B548" s="2"/>
      <c r="C548" s="2"/>
      <c r="D548" s="2"/>
      <c r="E548" s="2"/>
      <c r="F548" s="4" t="s">
        <v>3</v>
      </c>
      <c r="G548" s="5"/>
      <c r="H548" s="5"/>
      <c r="I548" s="5"/>
      <c r="J548" s="6"/>
      <c r="K548" s="7" t="s">
        <v>4</v>
      </c>
      <c r="L548" s="7"/>
      <c r="M548" s="7"/>
      <c r="N548" s="7"/>
      <c r="O548" s="8" t="s">
        <v>5</v>
      </c>
      <c r="P548" s="9" t="s">
        <v>6</v>
      </c>
      <c r="Q548" s="9"/>
      <c r="R548" s="9"/>
      <c r="S548" s="10" t="s">
        <v>7</v>
      </c>
      <c r="T548" s="8" t="s">
        <v>8</v>
      </c>
      <c r="U548" s="11" t="s">
        <v>9</v>
      </c>
      <c r="V548" s="2"/>
      <c r="W548" s="2"/>
      <c r="X548" s="2"/>
      <c r="Y548" s="2"/>
      <c r="Z548" s="2"/>
      <c r="AA548" s="4" t="s">
        <v>3</v>
      </c>
      <c r="AB548" s="5"/>
      <c r="AC548" s="5"/>
      <c r="AD548" s="5"/>
      <c r="AE548" s="6"/>
      <c r="AF548" s="7" t="s">
        <v>4</v>
      </c>
      <c r="AG548" s="7"/>
      <c r="AH548" s="7"/>
      <c r="AI548" s="7"/>
      <c r="AJ548" s="8" t="s">
        <v>5</v>
      </c>
      <c r="AK548" s="9" t="s">
        <v>6</v>
      </c>
      <c r="AL548" s="9"/>
      <c r="AM548" s="9"/>
      <c r="AN548" s="10" t="s">
        <v>7</v>
      </c>
      <c r="AO548" s="8" t="s">
        <v>8</v>
      </c>
      <c r="AP548" s="11" t="s">
        <v>9</v>
      </c>
    </row>
    <row r="549" s="1" customFormat="1" customHeight="1" spans="1:42">
      <c r="A549" s="1" t="s">
        <v>10</v>
      </c>
      <c r="B549" s="1" t="s">
        <v>11</v>
      </c>
      <c r="C549" s="1" t="s">
        <v>12</v>
      </c>
      <c r="D549" s="1" t="s">
        <v>13</v>
      </c>
      <c r="E549" s="1" t="s">
        <v>14</v>
      </c>
      <c r="F549" s="12" t="s">
        <v>15</v>
      </c>
      <c r="G549" s="12" t="s">
        <v>16</v>
      </c>
      <c r="H549" s="13" t="s">
        <v>17</v>
      </c>
      <c r="I549" s="14" t="s">
        <v>18</v>
      </c>
      <c r="J549" s="15" t="s">
        <v>3</v>
      </c>
      <c r="K549" s="12" t="s">
        <v>19</v>
      </c>
      <c r="L549" s="12" t="s">
        <v>15</v>
      </c>
      <c r="M549" s="12" t="s">
        <v>20</v>
      </c>
      <c r="N549" s="7" t="s">
        <v>21</v>
      </c>
      <c r="O549" s="16"/>
      <c r="P549" s="12" t="s">
        <v>22</v>
      </c>
      <c r="Q549" s="12" t="s">
        <v>23</v>
      </c>
      <c r="R549" s="9" t="s">
        <v>24</v>
      </c>
      <c r="S549" s="10" t="s">
        <v>25</v>
      </c>
      <c r="T549" s="16"/>
      <c r="U549" s="17"/>
      <c r="V549" s="1" t="s">
        <v>10</v>
      </c>
      <c r="W549" s="1" t="s">
        <v>11</v>
      </c>
      <c r="X549" s="1" t="s">
        <v>12</v>
      </c>
      <c r="Y549" s="1" t="s">
        <v>13</v>
      </c>
      <c r="Z549" s="1" t="s">
        <v>14</v>
      </c>
      <c r="AA549" s="12" t="s">
        <v>15</v>
      </c>
      <c r="AB549" s="12" t="s">
        <v>16</v>
      </c>
      <c r="AC549" s="13" t="s">
        <v>17</v>
      </c>
      <c r="AD549" s="14" t="s">
        <v>18</v>
      </c>
      <c r="AE549" s="15" t="s">
        <v>3</v>
      </c>
      <c r="AF549" s="12" t="s">
        <v>19</v>
      </c>
      <c r="AG549" s="12" t="s">
        <v>15</v>
      </c>
      <c r="AH549" s="12" t="s">
        <v>20</v>
      </c>
      <c r="AI549" s="7" t="s">
        <v>21</v>
      </c>
      <c r="AJ549" s="16"/>
      <c r="AK549" s="12" t="s">
        <v>22</v>
      </c>
      <c r="AL549" s="12" t="s">
        <v>23</v>
      </c>
      <c r="AM549" s="9" t="s">
        <v>24</v>
      </c>
      <c r="AN549" s="10" t="s">
        <v>25</v>
      </c>
      <c r="AO549" s="16"/>
      <c r="AP549" s="17"/>
    </row>
    <row r="550" s="1" customFormat="1" customHeight="1" spans="1:42">
      <c r="A550" s="18">
        <f>N568</f>
        <v>2838995.6159909</v>
      </c>
      <c r="B550" s="18">
        <f>K617</f>
        <v>280952.18520411</v>
      </c>
      <c r="C550" s="18">
        <f>N598</f>
        <v>862171.696873391</v>
      </c>
      <c r="D550" s="18">
        <f>M633</f>
        <v>122282.16593472</v>
      </c>
      <c r="E550" s="18">
        <v>18</v>
      </c>
      <c r="F550" s="12">
        <f t="shared" ref="F550:F567" si="209">1354+144</f>
        <v>1498</v>
      </c>
      <c r="G550" s="12">
        <v>1.728</v>
      </c>
      <c r="H550" s="13">
        <v>1.35</v>
      </c>
      <c r="I550" s="14">
        <v>1.24</v>
      </c>
      <c r="J550" s="15">
        <f t="shared" ref="J550:J567" si="210">F550*G550*H550*I550</f>
        <v>4333.222656</v>
      </c>
      <c r="K550" s="12">
        <v>1</v>
      </c>
      <c r="L550" s="12">
        <f t="shared" ref="L550:L567" si="211">1354+144</f>
        <v>1498</v>
      </c>
      <c r="M550" s="12">
        <v>0.83</v>
      </c>
      <c r="N550" s="19">
        <f t="shared" ref="N550:N567" si="212">1+6*L550/(L550+2000)+M550</f>
        <v>4.39946826758147</v>
      </c>
      <c r="O550" s="20">
        <v>5936</v>
      </c>
      <c r="P550" s="12">
        <v>0.99</v>
      </c>
      <c r="Q550" s="12">
        <v>3.41</v>
      </c>
      <c r="R550" s="9">
        <f t="shared" ref="R550:R567" si="213">1+P550*Q550</f>
        <v>4.3759</v>
      </c>
      <c r="S550" s="10">
        <v>1.225</v>
      </c>
      <c r="T550" s="21">
        <v>1.085</v>
      </c>
      <c r="U550" s="22">
        <f t="shared" ref="U550:U567" si="214">((J550*K550*N550)+O550)*R550*S550*T550</f>
        <v>145402.228496285</v>
      </c>
      <c r="V550" s="18">
        <f>AI568</f>
        <v>2858761.15512441</v>
      </c>
      <c r="W550" s="18">
        <f>AF617</f>
        <v>282292.20532716</v>
      </c>
      <c r="X550" s="18">
        <f>AI598</f>
        <v>893636.67737885</v>
      </c>
      <c r="Y550" s="18">
        <f>AH633</f>
        <v>131043.86288928</v>
      </c>
      <c r="Z550" s="18">
        <v>18</v>
      </c>
      <c r="AA550" s="12">
        <f t="shared" ref="AA550:AA567" si="215">1354+154</f>
        <v>1508</v>
      </c>
      <c r="AB550" s="12">
        <v>1.728</v>
      </c>
      <c r="AC550" s="13">
        <v>1.35</v>
      </c>
      <c r="AD550" s="14">
        <v>1.24</v>
      </c>
      <c r="AE550" s="15">
        <f t="shared" ref="AE550:AE567" si="216">AA550*AB550*AC550*AD550</f>
        <v>4362.149376</v>
      </c>
      <c r="AF550" s="12">
        <v>1</v>
      </c>
      <c r="AG550" s="12">
        <f t="shared" ref="AG550:AG567" si="217">1354+154</f>
        <v>1508</v>
      </c>
      <c r="AH550" s="12">
        <v>0.83</v>
      </c>
      <c r="AI550" s="19">
        <f t="shared" ref="AI550:AI567" si="218">1+6*AG550/(AG550+2000)+AH550</f>
        <v>4.40924743443558</v>
      </c>
      <c r="AJ550" s="20">
        <v>5936</v>
      </c>
      <c r="AK550" s="12">
        <v>0.99</v>
      </c>
      <c r="AL550" s="12">
        <v>3.41</v>
      </c>
      <c r="AM550" s="9">
        <f t="shared" ref="AM550:AM567" si="219">1+AK550*AL550</f>
        <v>4.3759</v>
      </c>
      <c r="AN550" s="10">
        <v>1.225</v>
      </c>
      <c r="AO550" s="21">
        <v>1.085</v>
      </c>
      <c r="AP550" s="22">
        <f t="shared" ref="AP550:AP567" si="220">((AE550*AF550*AI550)+AJ550)*AM550*AN550*AO550</f>
        <v>146390.505452961</v>
      </c>
    </row>
    <row r="551" s="1" customFormat="1" customHeight="1" spans="1:42">
      <c r="A551" s="23" t="s">
        <v>26</v>
      </c>
      <c r="B551" s="23"/>
      <c r="C551" s="23"/>
      <c r="D551" s="24" t="s">
        <v>27</v>
      </c>
      <c r="E551" s="24"/>
      <c r="F551" s="12">
        <f t="shared" si="209"/>
        <v>1498</v>
      </c>
      <c r="G551" s="12">
        <v>1.728</v>
      </c>
      <c r="H551" s="13">
        <v>1.35</v>
      </c>
      <c r="I551" s="14">
        <v>1.24</v>
      </c>
      <c r="J551" s="15">
        <f t="shared" si="210"/>
        <v>4333.222656</v>
      </c>
      <c r="K551" s="12">
        <v>1</v>
      </c>
      <c r="L551" s="12">
        <f t="shared" si="211"/>
        <v>1498</v>
      </c>
      <c r="M551" s="12">
        <v>0.83</v>
      </c>
      <c r="N551" s="19">
        <f t="shared" si="212"/>
        <v>4.39946826758147</v>
      </c>
      <c r="O551" s="20">
        <v>5936</v>
      </c>
      <c r="P551" s="12">
        <v>0.99</v>
      </c>
      <c r="Q551" s="12">
        <v>3.41</v>
      </c>
      <c r="R551" s="9">
        <f t="shared" si="213"/>
        <v>4.3759</v>
      </c>
      <c r="S551" s="10">
        <v>1.225</v>
      </c>
      <c r="T551" s="21">
        <v>1.085</v>
      </c>
      <c r="U551" s="22">
        <f t="shared" si="214"/>
        <v>145402.228496285</v>
      </c>
      <c r="V551" s="23" t="s">
        <v>26</v>
      </c>
      <c r="W551" s="23"/>
      <c r="X551" s="23"/>
      <c r="Y551" s="24" t="s">
        <v>27</v>
      </c>
      <c r="Z551" s="24"/>
      <c r="AA551" s="12">
        <f t="shared" si="215"/>
        <v>1508</v>
      </c>
      <c r="AB551" s="12">
        <v>1.728</v>
      </c>
      <c r="AC551" s="13">
        <v>1.35</v>
      </c>
      <c r="AD551" s="14">
        <v>1.24</v>
      </c>
      <c r="AE551" s="15">
        <f t="shared" si="216"/>
        <v>4362.149376</v>
      </c>
      <c r="AF551" s="12">
        <v>1</v>
      </c>
      <c r="AG551" s="12">
        <f t="shared" si="217"/>
        <v>1508</v>
      </c>
      <c r="AH551" s="12">
        <v>0.83</v>
      </c>
      <c r="AI551" s="19">
        <f t="shared" si="218"/>
        <v>4.40924743443558</v>
      </c>
      <c r="AJ551" s="20">
        <v>5936</v>
      </c>
      <c r="AK551" s="12">
        <v>0.99</v>
      </c>
      <c r="AL551" s="12">
        <v>3.41</v>
      </c>
      <c r="AM551" s="9">
        <f t="shared" si="219"/>
        <v>4.3759</v>
      </c>
      <c r="AN551" s="10">
        <v>1.225</v>
      </c>
      <c r="AO551" s="21">
        <v>1.085</v>
      </c>
      <c r="AP551" s="22">
        <f t="shared" si="220"/>
        <v>146390.505452961</v>
      </c>
    </row>
    <row r="552" s="1" customFormat="1" customHeight="1" spans="1:42">
      <c r="A552" s="23"/>
      <c r="B552" s="23"/>
      <c r="C552" s="23"/>
      <c r="D552" s="24"/>
      <c r="E552" s="24"/>
      <c r="F552" s="12">
        <f t="shared" si="209"/>
        <v>1498</v>
      </c>
      <c r="G552" s="12">
        <v>2.304</v>
      </c>
      <c r="H552" s="13">
        <v>1.35</v>
      </c>
      <c r="I552" s="14">
        <v>1.24</v>
      </c>
      <c r="J552" s="15">
        <f t="shared" si="210"/>
        <v>5777.630208</v>
      </c>
      <c r="K552" s="12">
        <v>1</v>
      </c>
      <c r="L552" s="12">
        <f t="shared" si="211"/>
        <v>1498</v>
      </c>
      <c r="M552" s="12">
        <v>0.83</v>
      </c>
      <c r="N552" s="19">
        <f t="shared" si="212"/>
        <v>4.39946826758147</v>
      </c>
      <c r="O552" s="20">
        <v>5936</v>
      </c>
      <c r="P552" s="12">
        <v>0.99</v>
      </c>
      <c r="Q552" s="12">
        <v>3.41</v>
      </c>
      <c r="R552" s="9">
        <f t="shared" si="213"/>
        <v>4.3759</v>
      </c>
      <c r="S552" s="10">
        <v>1.225</v>
      </c>
      <c r="T552" s="21">
        <v>1.085</v>
      </c>
      <c r="U552" s="22">
        <f t="shared" si="214"/>
        <v>182361.479005913</v>
      </c>
      <c r="V552" s="23"/>
      <c r="W552" s="23"/>
      <c r="X552" s="23"/>
      <c r="Y552" s="24"/>
      <c r="Z552" s="24"/>
      <c r="AA552" s="12">
        <f t="shared" si="215"/>
        <v>1508</v>
      </c>
      <c r="AB552" s="12">
        <v>2.304</v>
      </c>
      <c r="AC552" s="13">
        <v>1.35</v>
      </c>
      <c r="AD552" s="14">
        <v>1.24</v>
      </c>
      <c r="AE552" s="15">
        <f t="shared" si="216"/>
        <v>5816.199168</v>
      </c>
      <c r="AF552" s="12">
        <v>1</v>
      </c>
      <c r="AG552" s="12">
        <f t="shared" si="217"/>
        <v>1508</v>
      </c>
      <c r="AH552" s="12">
        <v>0.83</v>
      </c>
      <c r="AI552" s="19">
        <f t="shared" si="218"/>
        <v>4.40924743443558</v>
      </c>
      <c r="AJ552" s="20">
        <v>5936</v>
      </c>
      <c r="AK552" s="12">
        <v>0.99</v>
      </c>
      <c r="AL552" s="12">
        <v>3.41</v>
      </c>
      <c r="AM552" s="9">
        <f t="shared" si="219"/>
        <v>4.3759</v>
      </c>
      <c r="AN552" s="10">
        <v>1.225</v>
      </c>
      <c r="AO552" s="21">
        <v>1.085</v>
      </c>
      <c r="AP552" s="22">
        <f t="shared" si="220"/>
        <v>183679.181614814</v>
      </c>
    </row>
    <row r="553" s="1" customFormat="1" customHeight="1" spans="1:42">
      <c r="A553" s="25">
        <f>SUM(A550:D550)</f>
        <v>4104401.66400312</v>
      </c>
      <c r="B553" s="25"/>
      <c r="C553" s="25"/>
      <c r="D553" s="26">
        <f>A553/E550</f>
        <v>228022.31466684</v>
      </c>
      <c r="E553" s="26"/>
      <c r="F553" s="12">
        <f t="shared" si="209"/>
        <v>1498</v>
      </c>
      <c r="G553" s="12">
        <v>1.728</v>
      </c>
      <c r="H553" s="13">
        <v>1.35</v>
      </c>
      <c r="I553" s="14">
        <v>1.24</v>
      </c>
      <c r="J553" s="15">
        <f t="shared" si="210"/>
        <v>4333.222656</v>
      </c>
      <c r="K553" s="12">
        <v>1</v>
      </c>
      <c r="L553" s="12">
        <f t="shared" si="211"/>
        <v>1498</v>
      </c>
      <c r="M553" s="12">
        <v>0.83</v>
      </c>
      <c r="N553" s="19">
        <f t="shared" si="212"/>
        <v>4.39946826758147</v>
      </c>
      <c r="O553" s="20">
        <v>5936</v>
      </c>
      <c r="P553" s="12">
        <v>0.99</v>
      </c>
      <c r="Q553" s="12">
        <v>3.41</v>
      </c>
      <c r="R553" s="9">
        <f t="shared" si="213"/>
        <v>4.3759</v>
      </c>
      <c r="S553" s="10">
        <v>1.225</v>
      </c>
      <c r="T553" s="21">
        <v>1.085</v>
      </c>
      <c r="U553" s="22">
        <f t="shared" si="214"/>
        <v>145402.228496285</v>
      </c>
      <c r="V553" s="25">
        <f>SUM(V550:Y550)</f>
        <v>4165733.9007197</v>
      </c>
      <c r="W553" s="25"/>
      <c r="X553" s="25"/>
      <c r="Y553" s="26">
        <f>V553/Z550</f>
        <v>231429.661151095</v>
      </c>
      <c r="Z553" s="26"/>
      <c r="AA553" s="12">
        <f t="shared" si="215"/>
        <v>1508</v>
      </c>
      <c r="AB553" s="12">
        <v>1.728</v>
      </c>
      <c r="AC553" s="13">
        <v>1.35</v>
      </c>
      <c r="AD553" s="14">
        <v>1.24</v>
      </c>
      <c r="AE553" s="15">
        <f t="shared" si="216"/>
        <v>4362.149376</v>
      </c>
      <c r="AF553" s="12">
        <v>1</v>
      </c>
      <c r="AG553" s="12">
        <f t="shared" si="217"/>
        <v>1508</v>
      </c>
      <c r="AH553" s="12">
        <v>0.83</v>
      </c>
      <c r="AI553" s="19">
        <f t="shared" si="218"/>
        <v>4.40924743443558</v>
      </c>
      <c r="AJ553" s="20">
        <v>5936</v>
      </c>
      <c r="AK553" s="12">
        <v>0.99</v>
      </c>
      <c r="AL553" s="12">
        <v>3.41</v>
      </c>
      <c r="AM553" s="9">
        <f t="shared" si="219"/>
        <v>4.3759</v>
      </c>
      <c r="AN553" s="10">
        <v>1.225</v>
      </c>
      <c r="AO553" s="21">
        <v>1.085</v>
      </c>
      <c r="AP553" s="22">
        <f t="shared" si="220"/>
        <v>146390.505452961</v>
      </c>
    </row>
    <row r="554" s="1" customFormat="1" customHeight="1" spans="1:42">
      <c r="A554" s="25"/>
      <c r="B554" s="25"/>
      <c r="C554" s="25"/>
      <c r="D554" s="26"/>
      <c r="E554" s="26"/>
      <c r="F554" s="12">
        <f t="shared" si="209"/>
        <v>1498</v>
      </c>
      <c r="G554" s="12">
        <v>1.728</v>
      </c>
      <c r="H554" s="13">
        <v>1.35</v>
      </c>
      <c r="I554" s="14">
        <v>1.24</v>
      </c>
      <c r="J554" s="15">
        <f t="shared" si="210"/>
        <v>4333.222656</v>
      </c>
      <c r="K554" s="12">
        <v>1</v>
      </c>
      <c r="L554" s="12">
        <f t="shared" si="211"/>
        <v>1498</v>
      </c>
      <c r="M554" s="12">
        <v>0.83</v>
      </c>
      <c r="N554" s="19">
        <f t="shared" si="212"/>
        <v>4.39946826758147</v>
      </c>
      <c r="O554" s="20">
        <v>5936</v>
      </c>
      <c r="P554" s="12">
        <v>0.99</v>
      </c>
      <c r="Q554" s="12">
        <v>3.41</v>
      </c>
      <c r="R554" s="9">
        <f t="shared" si="213"/>
        <v>4.3759</v>
      </c>
      <c r="S554" s="10">
        <v>1.225</v>
      </c>
      <c r="T554" s="21">
        <v>1.085</v>
      </c>
      <c r="U554" s="22">
        <f t="shared" si="214"/>
        <v>145402.228496285</v>
      </c>
      <c r="V554" s="25"/>
      <c r="W554" s="25"/>
      <c r="X554" s="25"/>
      <c r="Y554" s="26"/>
      <c r="Z554" s="26"/>
      <c r="AA554" s="12">
        <f t="shared" si="215"/>
        <v>1508</v>
      </c>
      <c r="AB554" s="12">
        <v>1.728</v>
      </c>
      <c r="AC554" s="13">
        <v>1.35</v>
      </c>
      <c r="AD554" s="14">
        <v>1.24</v>
      </c>
      <c r="AE554" s="15">
        <f t="shared" si="216"/>
        <v>4362.149376</v>
      </c>
      <c r="AF554" s="12">
        <v>1</v>
      </c>
      <c r="AG554" s="12">
        <f t="shared" si="217"/>
        <v>1508</v>
      </c>
      <c r="AH554" s="12">
        <v>0.83</v>
      </c>
      <c r="AI554" s="19">
        <f t="shared" si="218"/>
        <v>4.40924743443558</v>
      </c>
      <c r="AJ554" s="20">
        <v>5936</v>
      </c>
      <c r="AK554" s="12">
        <v>0.99</v>
      </c>
      <c r="AL554" s="12">
        <v>3.41</v>
      </c>
      <c r="AM554" s="9">
        <f t="shared" si="219"/>
        <v>4.3759</v>
      </c>
      <c r="AN554" s="10">
        <v>1.225</v>
      </c>
      <c r="AO554" s="21">
        <v>1.085</v>
      </c>
      <c r="AP554" s="22">
        <f t="shared" si="220"/>
        <v>146390.505452961</v>
      </c>
    </row>
    <row r="555" s="1" customFormat="1" customHeight="1" spans="1:42">
      <c r="A555" s="27"/>
      <c r="B555" s="27"/>
      <c r="C555" s="27"/>
      <c r="D555" s="27"/>
      <c r="E555" s="27"/>
      <c r="F555" s="12">
        <f t="shared" si="209"/>
        <v>1498</v>
      </c>
      <c r="G555" s="12">
        <v>2.304</v>
      </c>
      <c r="H555" s="13">
        <v>1.35</v>
      </c>
      <c r="I555" s="14">
        <v>1.24</v>
      </c>
      <c r="J555" s="15">
        <f t="shared" si="210"/>
        <v>5777.630208</v>
      </c>
      <c r="K555" s="12">
        <v>1</v>
      </c>
      <c r="L555" s="12">
        <f t="shared" si="211"/>
        <v>1498</v>
      </c>
      <c r="M555" s="12">
        <v>0.83</v>
      </c>
      <c r="N555" s="19">
        <f t="shared" si="212"/>
        <v>4.39946826758147</v>
      </c>
      <c r="O555" s="20">
        <v>5936</v>
      </c>
      <c r="P555" s="12">
        <v>0.99</v>
      </c>
      <c r="Q555" s="12">
        <v>3.41</v>
      </c>
      <c r="R555" s="9">
        <f t="shared" si="213"/>
        <v>4.3759</v>
      </c>
      <c r="S555" s="10">
        <v>1.225</v>
      </c>
      <c r="T555" s="21">
        <v>1.085</v>
      </c>
      <c r="U555" s="22">
        <f t="shared" si="214"/>
        <v>182361.479005913</v>
      </c>
      <c r="V555" s="27"/>
      <c r="W555" s="27"/>
      <c r="X555" s="27"/>
      <c r="Y555" s="27"/>
      <c r="Z555" s="27"/>
      <c r="AA555" s="12">
        <f t="shared" si="215"/>
        <v>1508</v>
      </c>
      <c r="AB555" s="12">
        <v>2.304</v>
      </c>
      <c r="AC555" s="13">
        <v>1.35</v>
      </c>
      <c r="AD555" s="14">
        <v>1.24</v>
      </c>
      <c r="AE555" s="15">
        <f t="shared" si="216"/>
        <v>5816.199168</v>
      </c>
      <c r="AF555" s="12">
        <v>1</v>
      </c>
      <c r="AG555" s="12">
        <f t="shared" si="217"/>
        <v>1508</v>
      </c>
      <c r="AH555" s="12">
        <v>0.83</v>
      </c>
      <c r="AI555" s="19">
        <f t="shared" si="218"/>
        <v>4.40924743443558</v>
      </c>
      <c r="AJ555" s="20">
        <v>5936</v>
      </c>
      <c r="AK555" s="12">
        <v>0.99</v>
      </c>
      <c r="AL555" s="12">
        <v>3.41</v>
      </c>
      <c r="AM555" s="9">
        <f t="shared" si="219"/>
        <v>4.3759</v>
      </c>
      <c r="AN555" s="10">
        <v>1.225</v>
      </c>
      <c r="AO555" s="21">
        <v>1.085</v>
      </c>
      <c r="AP555" s="22">
        <f t="shared" si="220"/>
        <v>183679.181614814</v>
      </c>
    </row>
    <row r="556" s="1" customFormat="1" customHeight="1" spans="1:42">
      <c r="A556" s="27"/>
      <c r="B556" s="27"/>
      <c r="C556" s="27"/>
      <c r="D556" s="27"/>
      <c r="E556" s="27"/>
      <c r="F556" s="12">
        <f t="shared" si="209"/>
        <v>1498</v>
      </c>
      <c r="G556" s="12">
        <v>1.728</v>
      </c>
      <c r="H556" s="13">
        <v>1.35</v>
      </c>
      <c r="I556" s="14">
        <v>1.24</v>
      </c>
      <c r="J556" s="15">
        <f t="shared" si="210"/>
        <v>4333.222656</v>
      </c>
      <c r="K556" s="12">
        <v>1</v>
      </c>
      <c r="L556" s="12">
        <f t="shared" si="211"/>
        <v>1498</v>
      </c>
      <c r="M556" s="12">
        <v>0.83</v>
      </c>
      <c r="N556" s="19">
        <f t="shared" si="212"/>
        <v>4.39946826758147</v>
      </c>
      <c r="O556" s="20">
        <v>5936</v>
      </c>
      <c r="P556" s="12">
        <v>0.99</v>
      </c>
      <c r="Q556" s="12">
        <v>3.41</v>
      </c>
      <c r="R556" s="9">
        <f t="shared" si="213"/>
        <v>4.3759</v>
      </c>
      <c r="S556" s="10">
        <v>1.225</v>
      </c>
      <c r="T556" s="21">
        <v>1.085</v>
      </c>
      <c r="U556" s="22">
        <f t="shared" si="214"/>
        <v>145402.228496285</v>
      </c>
      <c r="V556" s="27"/>
      <c r="W556" s="27"/>
      <c r="X556" s="27"/>
      <c r="Y556" s="27"/>
      <c r="Z556" s="27"/>
      <c r="AA556" s="12">
        <f t="shared" si="215"/>
        <v>1508</v>
      </c>
      <c r="AB556" s="12">
        <v>1.728</v>
      </c>
      <c r="AC556" s="13">
        <v>1.35</v>
      </c>
      <c r="AD556" s="14">
        <v>1.24</v>
      </c>
      <c r="AE556" s="15">
        <f t="shared" si="216"/>
        <v>4362.149376</v>
      </c>
      <c r="AF556" s="12">
        <v>1</v>
      </c>
      <c r="AG556" s="12">
        <f t="shared" si="217"/>
        <v>1508</v>
      </c>
      <c r="AH556" s="12">
        <v>0.83</v>
      </c>
      <c r="AI556" s="19">
        <f t="shared" si="218"/>
        <v>4.40924743443558</v>
      </c>
      <c r="AJ556" s="20">
        <v>5936</v>
      </c>
      <c r="AK556" s="12">
        <v>0.99</v>
      </c>
      <c r="AL556" s="12">
        <v>3.41</v>
      </c>
      <c r="AM556" s="9">
        <f t="shared" si="219"/>
        <v>4.3759</v>
      </c>
      <c r="AN556" s="10">
        <v>1.225</v>
      </c>
      <c r="AO556" s="21">
        <v>1.085</v>
      </c>
      <c r="AP556" s="22">
        <f t="shared" si="220"/>
        <v>146390.505452961</v>
      </c>
    </row>
    <row r="557" s="1" customFormat="1" customHeight="1" spans="1:42">
      <c r="F557" s="12">
        <f t="shared" si="209"/>
        <v>1498</v>
      </c>
      <c r="G557" s="12">
        <v>1.728</v>
      </c>
      <c r="H557" s="13">
        <v>1.35</v>
      </c>
      <c r="I557" s="14">
        <v>1.24</v>
      </c>
      <c r="J557" s="15">
        <f t="shared" si="210"/>
        <v>4333.222656</v>
      </c>
      <c r="K557" s="12">
        <v>1</v>
      </c>
      <c r="L557" s="12">
        <f t="shared" si="211"/>
        <v>1498</v>
      </c>
      <c r="M557" s="12">
        <v>0.83</v>
      </c>
      <c r="N557" s="19">
        <f t="shared" si="212"/>
        <v>4.39946826758147</v>
      </c>
      <c r="O557" s="20">
        <v>5936</v>
      </c>
      <c r="P557" s="12">
        <v>0.99</v>
      </c>
      <c r="Q557" s="12">
        <v>3.41</v>
      </c>
      <c r="R557" s="9">
        <f t="shared" si="213"/>
        <v>4.3759</v>
      </c>
      <c r="S557" s="10">
        <v>1.225</v>
      </c>
      <c r="T557" s="21">
        <v>1.085</v>
      </c>
      <c r="U557" s="22">
        <f t="shared" si="214"/>
        <v>145402.228496285</v>
      </c>
      <c r="AA557" s="12">
        <f t="shared" si="215"/>
        <v>1508</v>
      </c>
      <c r="AB557" s="12">
        <v>1.728</v>
      </c>
      <c r="AC557" s="13">
        <v>1.35</v>
      </c>
      <c r="AD557" s="14">
        <v>1.24</v>
      </c>
      <c r="AE557" s="15">
        <f t="shared" si="216"/>
        <v>4362.149376</v>
      </c>
      <c r="AF557" s="12">
        <v>1</v>
      </c>
      <c r="AG557" s="12">
        <f t="shared" si="217"/>
        <v>1508</v>
      </c>
      <c r="AH557" s="12">
        <v>0.83</v>
      </c>
      <c r="AI557" s="19">
        <f t="shared" si="218"/>
        <v>4.40924743443558</v>
      </c>
      <c r="AJ557" s="20">
        <v>5936</v>
      </c>
      <c r="AK557" s="12">
        <v>0.99</v>
      </c>
      <c r="AL557" s="12">
        <v>3.41</v>
      </c>
      <c r="AM557" s="9">
        <f t="shared" si="219"/>
        <v>4.3759</v>
      </c>
      <c r="AN557" s="10">
        <v>1.225</v>
      </c>
      <c r="AO557" s="21">
        <v>1.085</v>
      </c>
      <c r="AP557" s="22">
        <f t="shared" si="220"/>
        <v>146390.505452961</v>
      </c>
    </row>
    <row r="558" s="1" customFormat="1" customHeight="1" spans="1:42">
      <c r="F558" s="12">
        <f t="shared" si="209"/>
        <v>1498</v>
      </c>
      <c r="G558" s="12">
        <v>2.304</v>
      </c>
      <c r="H558" s="13">
        <v>1.35</v>
      </c>
      <c r="I558" s="14">
        <v>1.24</v>
      </c>
      <c r="J558" s="15">
        <f t="shared" si="210"/>
        <v>5777.630208</v>
      </c>
      <c r="K558" s="12">
        <v>1</v>
      </c>
      <c r="L558" s="12">
        <f t="shared" si="211"/>
        <v>1498</v>
      </c>
      <c r="M558" s="12">
        <v>0.83</v>
      </c>
      <c r="N558" s="19">
        <f t="shared" si="212"/>
        <v>4.39946826758147</v>
      </c>
      <c r="O558" s="20">
        <v>5936</v>
      </c>
      <c r="P558" s="12">
        <v>0.99</v>
      </c>
      <c r="Q558" s="12">
        <v>3.41</v>
      </c>
      <c r="R558" s="9">
        <f t="shared" si="213"/>
        <v>4.3759</v>
      </c>
      <c r="S558" s="10">
        <v>1.225</v>
      </c>
      <c r="T558" s="21">
        <v>1.085</v>
      </c>
      <c r="U558" s="22">
        <f t="shared" si="214"/>
        <v>182361.479005913</v>
      </c>
      <c r="AA558" s="12">
        <f t="shared" si="215"/>
        <v>1508</v>
      </c>
      <c r="AB558" s="12">
        <v>2.304</v>
      </c>
      <c r="AC558" s="13">
        <v>1.35</v>
      </c>
      <c r="AD558" s="14">
        <v>1.24</v>
      </c>
      <c r="AE558" s="15">
        <f t="shared" si="216"/>
        <v>5816.199168</v>
      </c>
      <c r="AF558" s="12">
        <v>1</v>
      </c>
      <c r="AG558" s="12">
        <f t="shared" si="217"/>
        <v>1508</v>
      </c>
      <c r="AH558" s="12">
        <v>0.83</v>
      </c>
      <c r="AI558" s="19">
        <f t="shared" si="218"/>
        <v>4.40924743443558</v>
      </c>
      <c r="AJ558" s="20">
        <v>5936</v>
      </c>
      <c r="AK558" s="12">
        <v>0.99</v>
      </c>
      <c r="AL558" s="12">
        <v>3.41</v>
      </c>
      <c r="AM558" s="9">
        <f t="shared" si="219"/>
        <v>4.3759</v>
      </c>
      <c r="AN558" s="10">
        <v>1.225</v>
      </c>
      <c r="AO558" s="21">
        <v>1.085</v>
      </c>
      <c r="AP558" s="22">
        <f t="shared" si="220"/>
        <v>183679.181614814</v>
      </c>
    </row>
    <row r="559" s="1" customFormat="1" customHeight="1" spans="1:42">
      <c r="F559" s="12">
        <f t="shared" si="209"/>
        <v>1498</v>
      </c>
      <c r="G559" s="12">
        <v>1.728</v>
      </c>
      <c r="H559" s="13">
        <v>1.35</v>
      </c>
      <c r="I559" s="14">
        <v>1.24</v>
      </c>
      <c r="J559" s="15">
        <f t="shared" si="210"/>
        <v>4333.222656</v>
      </c>
      <c r="K559" s="12">
        <v>1</v>
      </c>
      <c r="L559" s="12">
        <f t="shared" si="211"/>
        <v>1498</v>
      </c>
      <c r="M559" s="12">
        <v>0.83</v>
      </c>
      <c r="N559" s="19">
        <f t="shared" si="212"/>
        <v>4.39946826758147</v>
      </c>
      <c r="O559" s="20">
        <v>5936</v>
      </c>
      <c r="P559" s="12">
        <v>0.99</v>
      </c>
      <c r="Q559" s="12">
        <v>3.41</v>
      </c>
      <c r="R559" s="9">
        <f t="shared" si="213"/>
        <v>4.3759</v>
      </c>
      <c r="S559" s="10">
        <v>1.225</v>
      </c>
      <c r="T559" s="21">
        <v>1.085</v>
      </c>
      <c r="U559" s="22">
        <f t="shared" si="214"/>
        <v>145402.228496285</v>
      </c>
      <c r="AA559" s="12">
        <f t="shared" si="215"/>
        <v>1508</v>
      </c>
      <c r="AB559" s="12">
        <v>1.728</v>
      </c>
      <c r="AC559" s="13">
        <v>1.35</v>
      </c>
      <c r="AD559" s="14">
        <v>1.24</v>
      </c>
      <c r="AE559" s="15">
        <f t="shared" si="216"/>
        <v>4362.149376</v>
      </c>
      <c r="AF559" s="12">
        <v>1</v>
      </c>
      <c r="AG559" s="12">
        <f t="shared" si="217"/>
        <v>1508</v>
      </c>
      <c r="AH559" s="12">
        <v>0.83</v>
      </c>
      <c r="AI559" s="19">
        <f t="shared" si="218"/>
        <v>4.40924743443558</v>
      </c>
      <c r="AJ559" s="20">
        <v>5936</v>
      </c>
      <c r="AK559" s="12">
        <v>0.99</v>
      </c>
      <c r="AL559" s="12">
        <v>3.41</v>
      </c>
      <c r="AM559" s="9">
        <f t="shared" si="219"/>
        <v>4.3759</v>
      </c>
      <c r="AN559" s="10">
        <v>1.225</v>
      </c>
      <c r="AO559" s="21">
        <v>1.085</v>
      </c>
      <c r="AP559" s="22">
        <f t="shared" si="220"/>
        <v>146390.505452961</v>
      </c>
    </row>
    <row r="560" s="1" customFormat="1" customHeight="1" spans="1:42">
      <c r="F560" s="12">
        <f t="shared" si="209"/>
        <v>1498</v>
      </c>
      <c r="G560" s="12">
        <v>1.728</v>
      </c>
      <c r="H560" s="13">
        <v>1.35</v>
      </c>
      <c r="I560" s="14">
        <v>1.24</v>
      </c>
      <c r="J560" s="15">
        <f t="shared" si="210"/>
        <v>4333.222656</v>
      </c>
      <c r="K560" s="12">
        <v>1</v>
      </c>
      <c r="L560" s="12">
        <f t="shared" si="211"/>
        <v>1498</v>
      </c>
      <c r="M560" s="12">
        <v>0.83</v>
      </c>
      <c r="N560" s="19">
        <f t="shared" si="212"/>
        <v>4.39946826758147</v>
      </c>
      <c r="O560" s="20">
        <v>5936</v>
      </c>
      <c r="P560" s="12">
        <v>0.99</v>
      </c>
      <c r="Q560" s="12">
        <v>3.41</v>
      </c>
      <c r="R560" s="9">
        <f t="shared" si="213"/>
        <v>4.3759</v>
      </c>
      <c r="S560" s="10">
        <v>1.225</v>
      </c>
      <c r="T560" s="21">
        <v>1.085</v>
      </c>
      <c r="U560" s="22">
        <f t="shared" si="214"/>
        <v>145402.228496285</v>
      </c>
      <c r="AA560" s="12">
        <f t="shared" si="215"/>
        <v>1508</v>
      </c>
      <c r="AB560" s="12">
        <v>1.728</v>
      </c>
      <c r="AC560" s="13">
        <v>1.35</v>
      </c>
      <c r="AD560" s="14">
        <v>1.24</v>
      </c>
      <c r="AE560" s="15">
        <f t="shared" si="216"/>
        <v>4362.149376</v>
      </c>
      <c r="AF560" s="12">
        <v>1</v>
      </c>
      <c r="AG560" s="12">
        <f t="shared" si="217"/>
        <v>1508</v>
      </c>
      <c r="AH560" s="12">
        <v>0.83</v>
      </c>
      <c r="AI560" s="19">
        <f t="shared" si="218"/>
        <v>4.40924743443558</v>
      </c>
      <c r="AJ560" s="20">
        <v>5936</v>
      </c>
      <c r="AK560" s="12">
        <v>0.99</v>
      </c>
      <c r="AL560" s="12">
        <v>3.41</v>
      </c>
      <c r="AM560" s="9">
        <f t="shared" si="219"/>
        <v>4.3759</v>
      </c>
      <c r="AN560" s="10">
        <v>1.225</v>
      </c>
      <c r="AO560" s="21">
        <v>1.085</v>
      </c>
      <c r="AP560" s="22">
        <f t="shared" si="220"/>
        <v>146390.505452961</v>
      </c>
    </row>
    <row r="561" s="1" customFormat="1" customHeight="1" spans="6:42">
      <c r="F561" s="12">
        <f t="shared" si="209"/>
        <v>1498</v>
      </c>
      <c r="G561" s="12">
        <v>2.304</v>
      </c>
      <c r="H561" s="13">
        <v>1.35</v>
      </c>
      <c r="I561" s="14">
        <v>1.24</v>
      </c>
      <c r="J561" s="15">
        <f t="shared" si="210"/>
        <v>5777.630208</v>
      </c>
      <c r="K561" s="12">
        <v>1</v>
      </c>
      <c r="L561" s="12">
        <f t="shared" si="211"/>
        <v>1498</v>
      </c>
      <c r="M561" s="12">
        <v>0.83</v>
      </c>
      <c r="N561" s="19">
        <f t="shared" si="212"/>
        <v>4.39946826758147</v>
      </c>
      <c r="O561" s="20">
        <v>5936</v>
      </c>
      <c r="P561" s="12">
        <v>0.99</v>
      </c>
      <c r="Q561" s="12">
        <v>3.41</v>
      </c>
      <c r="R561" s="9">
        <f t="shared" si="213"/>
        <v>4.3759</v>
      </c>
      <c r="S561" s="10">
        <v>1.225</v>
      </c>
      <c r="T561" s="21">
        <v>1.085</v>
      </c>
      <c r="U561" s="22">
        <f t="shared" si="214"/>
        <v>182361.479005913</v>
      </c>
      <c r="AA561" s="12">
        <f t="shared" si="215"/>
        <v>1508</v>
      </c>
      <c r="AB561" s="12">
        <v>2.304</v>
      </c>
      <c r="AC561" s="13">
        <v>1.35</v>
      </c>
      <c r="AD561" s="14">
        <v>1.24</v>
      </c>
      <c r="AE561" s="15">
        <f t="shared" si="216"/>
        <v>5816.199168</v>
      </c>
      <c r="AF561" s="12">
        <v>1</v>
      </c>
      <c r="AG561" s="12">
        <f t="shared" si="217"/>
        <v>1508</v>
      </c>
      <c r="AH561" s="12">
        <v>0.83</v>
      </c>
      <c r="AI561" s="19">
        <f t="shared" si="218"/>
        <v>4.40924743443558</v>
      </c>
      <c r="AJ561" s="20">
        <v>5936</v>
      </c>
      <c r="AK561" s="12">
        <v>0.99</v>
      </c>
      <c r="AL561" s="12">
        <v>3.41</v>
      </c>
      <c r="AM561" s="9">
        <f t="shared" si="219"/>
        <v>4.3759</v>
      </c>
      <c r="AN561" s="10">
        <v>1.225</v>
      </c>
      <c r="AO561" s="21">
        <v>1.085</v>
      </c>
      <c r="AP561" s="22">
        <f t="shared" si="220"/>
        <v>183679.181614814</v>
      </c>
    </row>
    <row r="562" s="1" customFormat="1" customHeight="1" spans="6:42">
      <c r="F562" s="12">
        <f t="shared" si="209"/>
        <v>1498</v>
      </c>
      <c r="G562" s="12">
        <v>1.728</v>
      </c>
      <c r="H562" s="13">
        <v>1.35</v>
      </c>
      <c r="I562" s="14">
        <v>1.24</v>
      </c>
      <c r="J562" s="15">
        <f t="shared" si="210"/>
        <v>4333.222656</v>
      </c>
      <c r="K562" s="12">
        <v>1</v>
      </c>
      <c r="L562" s="12">
        <f t="shared" si="211"/>
        <v>1498</v>
      </c>
      <c r="M562" s="12">
        <v>0.83</v>
      </c>
      <c r="N562" s="19">
        <f t="shared" si="212"/>
        <v>4.39946826758147</v>
      </c>
      <c r="O562" s="20">
        <v>5936</v>
      </c>
      <c r="P562" s="12">
        <v>0.99</v>
      </c>
      <c r="Q562" s="12">
        <v>3.41</v>
      </c>
      <c r="R562" s="9">
        <f t="shared" si="213"/>
        <v>4.3759</v>
      </c>
      <c r="S562" s="10">
        <v>1.225</v>
      </c>
      <c r="T562" s="21">
        <v>1.085</v>
      </c>
      <c r="U562" s="22">
        <f t="shared" si="214"/>
        <v>145402.228496285</v>
      </c>
      <c r="AA562" s="12">
        <f t="shared" si="215"/>
        <v>1508</v>
      </c>
      <c r="AB562" s="12">
        <v>1.728</v>
      </c>
      <c r="AC562" s="13">
        <v>1.35</v>
      </c>
      <c r="AD562" s="14">
        <v>1.24</v>
      </c>
      <c r="AE562" s="15">
        <f t="shared" si="216"/>
        <v>4362.149376</v>
      </c>
      <c r="AF562" s="12">
        <v>1</v>
      </c>
      <c r="AG562" s="12">
        <f t="shared" si="217"/>
        <v>1508</v>
      </c>
      <c r="AH562" s="12">
        <v>0.83</v>
      </c>
      <c r="AI562" s="19">
        <f t="shared" si="218"/>
        <v>4.40924743443558</v>
      </c>
      <c r="AJ562" s="20">
        <v>5936</v>
      </c>
      <c r="AK562" s="12">
        <v>0.99</v>
      </c>
      <c r="AL562" s="12">
        <v>3.41</v>
      </c>
      <c r="AM562" s="9">
        <f t="shared" si="219"/>
        <v>4.3759</v>
      </c>
      <c r="AN562" s="10">
        <v>1.225</v>
      </c>
      <c r="AO562" s="21">
        <v>1.085</v>
      </c>
      <c r="AP562" s="22">
        <f t="shared" si="220"/>
        <v>146390.505452961</v>
      </c>
    </row>
    <row r="563" s="1" customFormat="1" customHeight="1" spans="6:42">
      <c r="F563" s="12">
        <f t="shared" si="209"/>
        <v>1498</v>
      </c>
      <c r="G563" s="12">
        <v>1.728</v>
      </c>
      <c r="H563" s="13">
        <v>1.35</v>
      </c>
      <c r="I563" s="14">
        <v>1.24</v>
      </c>
      <c r="J563" s="15">
        <f t="shared" si="210"/>
        <v>4333.222656</v>
      </c>
      <c r="K563" s="12">
        <v>1</v>
      </c>
      <c r="L563" s="12">
        <f t="shared" si="211"/>
        <v>1498</v>
      </c>
      <c r="M563" s="12">
        <v>0.83</v>
      </c>
      <c r="N563" s="19">
        <f t="shared" si="212"/>
        <v>4.39946826758147</v>
      </c>
      <c r="O563" s="20">
        <v>5936</v>
      </c>
      <c r="P563" s="12">
        <v>0.99</v>
      </c>
      <c r="Q563" s="12">
        <v>3.41</v>
      </c>
      <c r="R563" s="9">
        <f t="shared" si="213"/>
        <v>4.3759</v>
      </c>
      <c r="S563" s="10">
        <v>1.225</v>
      </c>
      <c r="T563" s="21">
        <v>1.085</v>
      </c>
      <c r="U563" s="22">
        <f t="shared" si="214"/>
        <v>145402.228496285</v>
      </c>
      <c r="AA563" s="12">
        <f t="shared" si="215"/>
        <v>1508</v>
      </c>
      <c r="AB563" s="12">
        <v>1.728</v>
      </c>
      <c r="AC563" s="13">
        <v>1.35</v>
      </c>
      <c r="AD563" s="14">
        <v>1.24</v>
      </c>
      <c r="AE563" s="15">
        <f t="shared" si="216"/>
        <v>4362.149376</v>
      </c>
      <c r="AF563" s="12">
        <v>1</v>
      </c>
      <c r="AG563" s="12">
        <f t="shared" si="217"/>
        <v>1508</v>
      </c>
      <c r="AH563" s="12">
        <v>0.83</v>
      </c>
      <c r="AI563" s="19">
        <f t="shared" si="218"/>
        <v>4.40924743443558</v>
      </c>
      <c r="AJ563" s="20">
        <v>5936</v>
      </c>
      <c r="AK563" s="12">
        <v>0.99</v>
      </c>
      <c r="AL563" s="12">
        <v>3.41</v>
      </c>
      <c r="AM563" s="9">
        <f t="shared" si="219"/>
        <v>4.3759</v>
      </c>
      <c r="AN563" s="10">
        <v>1.225</v>
      </c>
      <c r="AO563" s="21">
        <v>1.085</v>
      </c>
      <c r="AP563" s="22">
        <f t="shared" si="220"/>
        <v>146390.505452961</v>
      </c>
    </row>
    <row r="564" s="1" customFormat="1" customHeight="1" spans="6:42">
      <c r="F564" s="12">
        <f t="shared" si="209"/>
        <v>1498</v>
      </c>
      <c r="G564" s="12">
        <v>2.304</v>
      </c>
      <c r="H564" s="13">
        <v>1.35</v>
      </c>
      <c r="I564" s="14">
        <v>1.24</v>
      </c>
      <c r="J564" s="15">
        <f t="shared" si="210"/>
        <v>5777.630208</v>
      </c>
      <c r="K564" s="12">
        <v>1</v>
      </c>
      <c r="L564" s="12">
        <f t="shared" si="211"/>
        <v>1498</v>
      </c>
      <c r="M564" s="12">
        <v>0.83</v>
      </c>
      <c r="N564" s="19">
        <f t="shared" si="212"/>
        <v>4.39946826758147</v>
      </c>
      <c r="O564" s="20">
        <v>5936</v>
      </c>
      <c r="P564" s="12">
        <v>0.99</v>
      </c>
      <c r="Q564" s="12">
        <v>3.41</v>
      </c>
      <c r="R564" s="9">
        <f t="shared" si="213"/>
        <v>4.3759</v>
      </c>
      <c r="S564" s="10">
        <v>1.225</v>
      </c>
      <c r="T564" s="21">
        <v>1.085</v>
      </c>
      <c r="U564" s="22">
        <f t="shared" si="214"/>
        <v>182361.479005913</v>
      </c>
      <c r="AA564" s="12">
        <f t="shared" si="215"/>
        <v>1508</v>
      </c>
      <c r="AB564" s="12">
        <v>2.304</v>
      </c>
      <c r="AC564" s="13">
        <v>1.35</v>
      </c>
      <c r="AD564" s="14">
        <v>1.24</v>
      </c>
      <c r="AE564" s="15">
        <f t="shared" si="216"/>
        <v>5816.199168</v>
      </c>
      <c r="AF564" s="12">
        <v>1</v>
      </c>
      <c r="AG564" s="12">
        <f t="shared" si="217"/>
        <v>1508</v>
      </c>
      <c r="AH564" s="12">
        <v>0.83</v>
      </c>
      <c r="AI564" s="19">
        <f t="shared" si="218"/>
        <v>4.40924743443558</v>
      </c>
      <c r="AJ564" s="20">
        <v>5936</v>
      </c>
      <c r="AK564" s="12">
        <v>0.99</v>
      </c>
      <c r="AL564" s="12">
        <v>3.41</v>
      </c>
      <c r="AM564" s="9">
        <f t="shared" si="219"/>
        <v>4.3759</v>
      </c>
      <c r="AN564" s="10">
        <v>1.225</v>
      </c>
      <c r="AO564" s="21">
        <v>1.085</v>
      </c>
      <c r="AP564" s="22">
        <f t="shared" si="220"/>
        <v>183679.181614814</v>
      </c>
    </row>
    <row r="565" s="1" customFormat="1" customHeight="1" spans="6:42">
      <c r="F565" s="12">
        <f t="shared" si="209"/>
        <v>1498</v>
      </c>
      <c r="G565" s="12">
        <v>1.728</v>
      </c>
      <c r="H565" s="13">
        <v>1.35</v>
      </c>
      <c r="I565" s="14">
        <v>1.24</v>
      </c>
      <c r="J565" s="15">
        <f t="shared" si="210"/>
        <v>4333.222656</v>
      </c>
      <c r="K565" s="12">
        <v>1</v>
      </c>
      <c r="L565" s="12">
        <f t="shared" si="211"/>
        <v>1498</v>
      </c>
      <c r="M565" s="12">
        <v>0.83</v>
      </c>
      <c r="N565" s="19">
        <f t="shared" si="212"/>
        <v>4.39946826758147</v>
      </c>
      <c r="O565" s="20">
        <v>5936</v>
      </c>
      <c r="P565" s="12">
        <v>0.99</v>
      </c>
      <c r="Q565" s="12">
        <v>3.41</v>
      </c>
      <c r="R565" s="9">
        <f t="shared" si="213"/>
        <v>4.3759</v>
      </c>
      <c r="S565" s="10">
        <v>1.225</v>
      </c>
      <c r="T565" s="21">
        <v>1.085</v>
      </c>
      <c r="U565" s="22">
        <f t="shared" si="214"/>
        <v>145402.228496285</v>
      </c>
      <c r="AA565" s="12">
        <f t="shared" si="215"/>
        <v>1508</v>
      </c>
      <c r="AB565" s="12">
        <v>1.728</v>
      </c>
      <c r="AC565" s="13">
        <v>1.35</v>
      </c>
      <c r="AD565" s="14">
        <v>1.24</v>
      </c>
      <c r="AE565" s="15">
        <f t="shared" si="216"/>
        <v>4362.149376</v>
      </c>
      <c r="AF565" s="12">
        <v>1</v>
      </c>
      <c r="AG565" s="12">
        <f t="shared" si="217"/>
        <v>1508</v>
      </c>
      <c r="AH565" s="12">
        <v>0.83</v>
      </c>
      <c r="AI565" s="19">
        <f t="shared" si="218"/>
        <v>4.40924743443558</v>
      </c>
      <c r="AJ565" s="20">
        <v>5936</v>
      </c>
      <c r="AK565" s="12">
        <v>0.99</v>
      </c>
      <c r="AL565" s="12">
        <v>3.41</v>
      </c>
      <c r="AM565" s="9">
        <f t="shared" si="219"/>
        <v>4.3759</v>
      </c>
      <c r="AN565" s="10">
        <v>1.225</v>
      </c>
      <c r="AO565" s="21">
        <v>1.085</v>
      </c>
      <c r="AP565" s="22">
        <f t="shared" si="220"/>
        <v>146390.505452961</v>
      </c>
    </row>
    <row r="566" s="1" customFormat="1" customHeight="1" spans="6:42">
      <c r="F566" s="12">
        <f t="shared" si="209"/>
        <v>1498</v>
      </c>
      <c r="G566" s="12">
        <v>1.728</v>
      </c>
      <c r="H566" s="13">
        <v>1.35</v>
      </c>
      <c r="I566" s="14">
        <v>1.24</v>
      </c>
      <c r="J566" s="15">
        <f t="shared" si="210"/>
        <v>4333.222656</v>
      </c>
      <c r="K566" s="12">
        <v>1</v>
      </c>
      <c r="L566" s="12">
        <f t="shared" si="211"/>
        <v>1498</v>
      </c>
      <c r="M566" s="12">
        <v>0.83</v>
      </c>
      <c r="N566" s="19">
        <f t="shared" si="212"/>
        <v>4.39946826758147</v>
      </c>
      <c r="O566" s="20">
        <v>5936</v>
      </c>
      <c r="P566" s="12">
        <v>0.99</v>
      </c>
      <c r="Q566" s="12">
        <v>3.41</v>
      </c>
      <c r="R566" s="9">
        <f t="shared" si="213"/>
        <v>4.3759</v>
      </c>
      <c r="S566" s="10">
        <v>1.225</v>
      </c>
      <c r="T566" s="21">
        <v>1.085</v>
      </c>
      <c r="U566" s="22">
        <f t="shared" si="214"/>
        <v>145402.228496285</v>
      </c>
      <c r="AA566" s="12">
        <f t="shared" si="215"/>
        <v>1508</v>
      </c>
      <c r="AB566" s="12">
        <v>1.728</v>
      </c>
      <c r="AC566" s="13">
        <v>1.35</v>
      </c>
      <c r="AD566" s="14">
        <v>1.24</v>
      </c>
      <c r="AE566" s="15">
        <f t="shared" si="216"/>
        <v>4362.149376</v>
      </c>
      <c r="AF566" s="12">
        <v>1</v>
      </c>
      <c r="AG566" s="12">
        <f t="shared" si="217"/>
        <v>1508</v>
      </c>
      <c r="AH566" s="12">
        <v>0.83</v>
      </c>
      <c r="AI566" s="19">
        <f t="shared" si="218"/>
        <v>4.40924743443558</v>
      </c>
      <c r="AJ566" s="20">
        <v>5936</v>
      </c>
      <c r="AK566" s="12">
        <v>0.99</v>
      </c>
      <c r="AL566" s="12">
        <v>3.41</v>
      </c>
      <c r="AM566" s="9">
        <f t="shared" si="219"/>
        <v>4.3759</v>
      </c>
      <c r="AN566" s="10">
        <v>1.225</v>
      </c>
      <c r="AO566" s="21">
        <v>1.085</v>
      </c>
      <c r="AP566" s="22">
        <f t="shared" si="220"/>
        <v>146390.505452961</v>
      </c>
    </row>
    <row r="567" s="1" customFormat="1" customHeight="1" spans="6:42">
      <c r="F567" s="12">
        <f t="shared" si="209"/>
        <v>1498</v>
      </c>
      <c r="G567" s="12">
        <v>2.304</v>
      </c>
      <c r="H567" s="13">
        <v>1.35</v>
      </c>
      <c r="I567" s="14">
        <v>1.24</v>
      </c>
      <c r="J567" s="15">
        <f t="shared" si="210"/>
        <v>5777.630208</v>
      </c>
      <c r="K567" s="12">
        <v>1</v>
      </c>
      <c r="L567" s="12">
        <f t="shared" si="211"/>
        <v>1498</v>
      </c>
      <c r="M567" s="12">
        <v>0.83</v>
      </c>
      <c r="N567" s="19">
        <f t="shared" si="212"/>
        <v>4.39946826758147</v>
      </c>
      <c r="O567" s="20">
        <v>5936</v>
      </c>
      <c r="P567" s="12">
        <v>0.99</v>
      </c>
      <c r="Q567" s="12">
        <v>3.41</v>
      </c>
      <c r="R567" s="9">
        <f t="shared" si="213"/>
        <v>4.3759</v>
      </c>
      <c r="S567" s="10">
        <v>1.225</v>
      </c>
      <c r="T567" s="21">
        <v>1.085</v>
      </c>
      <c r="U567" s="22">
        <f t="shared" si="214"/>
        <v>182361.479005913</v>
      </c>
      <c r="AA567" s="12">
        <f t="shared" si="215"/>
        <v>1508</v>
      </c>
      <c r="AB567" s="12">
        <v>2.304</v>
      </c>
      <c r="AC567" s="13">
        <v>1.35</v>
      </c>
      <c r="AD567" s="14">
        <v>1.24</v>
      </c>
      <c r="AE567" s="15">
        <f t="shared" si="216"/>
        <v>5816.199168</v>
      </c>
      <c r="AF567" s="12">
        <v>1</v>
      </c>
      <c r="AG567" s="12">
        <f t="shared" si="217"/>
        <v>1508</v>
      </c>
      <c r="AH567" s="12">
        <v>0.83</v>
      </c>
      <c r="AI567" s="19">
        <f t="shared" si="218"/>
        <v>4.40924743443558</v>
      </c>
      <c r="AJ567" s="20">
        <v>5936</v>
      </c>
      <c r="AK567" s="12">
        <v>0.99</v>
      </c>
      <c r="AL567" s="12">
        <v>3.41</v>
      </c>
      <c r="AM567" s="9">
        <f t="shared" si="219"/>
        <v>4.3759</v>
      </c>
      <c r="AN567" s="10">
        <v>1.225</v>
      </c>
      <c r="AO567" s="21">
        <v>1.085</v>
      </c>
      <c r="AP567" s="22">
        <f t="shared" si="220"/>
        <v>183679.181614814</v>
      </c>
    </row>
    <row r="568" s="1" customFormat="1" customHeight="1" spans="6:42">
      <c r="F568" s="28" t="s">
        <v>1</v>
      </c>
      <c r="G568" s="29"/>
      <c r="H568" s="29"/>
      <c r="I568" s="29"/>
      <c r="J568" s="29"/>
      <c r="K568" s="29"/>
      <c r="L568" s="29"/>
      <c r="M568" s="29"/>
      <c r="N568" s="30">
        <f>SUM(U550:U567)</f>
        <v>2838995.6159909</v>
      </c>
      <c r="O568" s="30"/>
      <c r="P568" s="30"/>
      <c r="Q568" s="30"/>
      <c r="R568" s="30"/>
      <c r="S568" s="30"/>
      <c r="T568" s="30"/>
      <c r="U568" s="30"/>
      <c r="AA568" s="28" t="s">
        <v>1</v>
      </c>
      <c r="AB568" s="29"/>
      <c r="AC568" s="29"/>
      <c r="AD568" s="29"/>
      <c r="AE568" s="29"/>
      <c r="AF568" s="29"/>
      <c r="AG568" s="29"/>
      <c r="AH568" s="29"/>
      <c r="AI568" s="30">
        <f>SUM(AP550:AP567)</f>
        <v>2858761.15512441</v>
      </c>
      <c r="AJ568" s="30"/>
      <c r="AK568" s="30"/>
      <c r="AL568" s="30"/>
      <c r="AM568" s="30"/>
      <c r="AN568" s="30"/>
      <c r="AO568" s="30"/>
      <c r="AP568" s="30"/>
    </row>
    <row r="569" s="1" customFormat="1" customHeight="1" spans="6:42">
      <c r="F569" s="29"/>
      <c r="G569" s="29"/>
      <c r="H569" s="29"/>
      <c r="I569" s="29"/>
      <c r="J569" s="29"/>
      <c r="K569" s="29"/>
      <c r="L569" s="29"/>
      <c r="M569" s="29"/>
      <c r="N569" s="30"/>
      <c r="O569" s="30"/>
      <c r="P569" s="30"/>
      <c r="Q569" s="30"/>
      <c r="R569" s="30"/>
      <c r="S569" s="30"/>
      <c r="T569" s="30"/>
      <c r="U569" s="30"/>
      <c r="AA569" s="29"/>
      <c r="AB569" s="29"/>
      <c r="AC569" s="29"/>
      <c r="AD569" s="29"/>
      <c r="AE569" s="29"/>
      <c r="AF569" s="29"/>
      <c r="AG569" s="29"/>
      <c r="AH569" s="29"/>
      <c r="AI569" s="30"/>
      <c r="AJ569" s="30"/>
      <c r="AK569" s="30"/>
      <c r="AL569" s="30"/>
      <c r="AM569" s="30"/>
      <c r="AN569" s="30"/>
      <c r="AO569" s="30"/>
      <c r="AP569" s="30"/>
    </row>
    <row r="570" s="1" customFormat="1" customHeight="1" spans="6:42">
      <c r="F570" s="3" t="s">
        <v>28</v>
      </c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AA570" s="3" t="s">
        <v>28</v>
      </c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</row>
    <row r="571" s="1" customFormat="1" customHeight="1" spans="6:42">
      <c r="F571" s="4" t="s">
        <v>3</v>
      </c>
      <c r="G571" s="5"/>
      <c r="H571" s="5"/>
      <c r="I571" s="5"/>
      <c r="J571" s="6"/>
      <c r="K571" s="7" t="s">
        <v>4</v>
      </c>
      <c r="L571" s="7"/>
      <c r="M571" s="7"/>
      <c r="N571" s="7"/>
      <c r="O571" s="8" t="s">
        <v>5</v>
      </c>
      <c r="P571" s="9" t="s">
        <v>6</v>
      </c>
      <c r="Q571" s="9"/>
      <c r="R571" s="9"/>
      <c r="S571" s="10" t="s">
        <v>7</v>
      </c>
      <c r="T571" s="8" t="s">
        <v>8</v>
      </c>
      <c r="U571" s="11" t="s">
        <v>9</v>
      </c>
      <c r="AA571" s="4" t="s">
        <v>3</v>
      </c>
      <c r="AB571" s="5"/>
      <c r="AC571" s="5"/>
      <c r="AD571" s="5"/>
      <c r="AE571" s="6"/>
      <c r="AF571" s="7" t="s">
        <v>4</v>
      </c>
      <c r="AG571" s="7"/>
      <c r="AH571" s="7"/>
      <c r="AI571" s="7"/>
      <c r="AJ571" s="8" t="s">
        <v>5</v>
      </c>
      <c r="AK571" s="9" t="s">
        <v>6</v>
      </c>
      <c r="AL571" s="9"/>
      <c r="AM571" s="9"/>
      <c r="AN571" s="10" t="s">
        <v>7</v>
      </c>
      <c r="AO571" s="8" t="s">
        <v>8</v>
      </c>
      <c r="AP571" s="11" t="s">
        <v>9</v>
      </c>
    </row>
    <row r="572" s="1" customFormat="1" customHeight="1" spans="6:42">
      <c r="F572" s="12" t="s">
        <v>29</v>
      </c>
      <c r="G572" s="12" t="s">
        <v>16</v>
      </c>
      <c r="H572" s="13" t="s">
        <v>17</v>
      </c>
      <c r="I572" s="14" t="s">
        <v>18</v>
      </c>
      <c r="J572" s="15" t="s">
        <v>3</v>
      </c>
      <c r="K572" s="12" t="s">
        <v>19</v>
      </c>
      <c r="L572" s="12" t="s">
        <v>15</v>
      </c>
      <c r="M572" s="12" t="s">
        <v>20</v>
      </c>
      <c r="N572" s="7" t="s">
        <v>21</v>
      </c>
      <c r="O572" s="16"/>
      <c r="P572" s="12" t="s">
        <v>22</v>
      </c>
      <c r="Q572" s="12" t="s">
        <v>23</v>
      </c>
      <c r="R572" s="9" t="s">
        <v>24</v>
      </c>
      <c r="S572" s="10" t="s">
        <v>25</v>
      </c>
      <c r="T572" s="16"/>
      <c r="U572" s="17"/>
      <c r="AA572" s="12" t="s">
        <v>29</v>
      </c>
      <c r="AB572" s="12" t="s">
        <v>16</v>
      </c>
      <c r="AC572" s="13" t="s">
        <v>17</v>
      </c>
      <c r="AD572" s="14" t="s">
        <v>18</v>
      </c>
      <c r="AE572" s="15" t="s">
        <v>3</v>
      </c>
      <c r="AF572" s="12" t="s">
        <v>19</v>
      </c>
      <c r="AG572" s="12" t="s">
        <v>15</v>
      </c>
      <c r="AH572" s="12" t="s">
        <v>20</v>
      </c>
      <c r="AI572" s="7" t="s">
        <v>21</v>
      </c>
      <c r="AJ572" s="16"/>
      <c r="AK572" s="12" t="s">
        <v>22</v>
      </c>
      <c r="AL572" s="12" t="s">
        <v>23</v>
      </c>
      <c r="AM572" s="9" t="s">
        <v>24</v>
      </c>
      <c r="AN572" s="10" t="s">
        <v>25</v>
      </c>
      <c r="AO572" s="16"/>
      <c r="AP572" s="17"/>
    </row>
    <row r="573" s="1" customFormat="1" customHeight="1" spans="6:42">
      <c r="F573" s="12">
        <f t="shared" ref="F573:F597" si="221">35140+5878</f>
        <v>41018</v>
      </c>
      <c r="G573" s="12">
        <v>0.0253</v>
      </c>
      <c r="H573" s="13">
        <v>1.35</v>
      </c>
      <c r="I573" s="14">
        <v>1</v>
      </c>
      <c r="J573" s="15">
        <f t="shared" ref="J573:J597" si="222">F573*G573*H573*I573</f>
        <v>1400.96979</v>
      </c>
      <c r="K573" s="12">
        <v>1</v>
      </c>
      <c r="L573" s="12">
        <v>280</v>
      </c>
      <c r="M573" s="12">
        <v>1.43</v>
      </c>
      <c r="N573" s="19">
        <f t="shared" ref="N573:N597" si="223">1+6*L573/(L573+2000)+M573</f>
        <v>3.16684210526316</v>
      </c>
      <c r="O573" s="20">
        <v>5936</v>
      </c>
      <c r="P573" s="12">
        <v>0.97</v>
      </c>
      <c r="Q573" s="12">
        <v>2.04</v>
      </c>
      <c r="R573" s="9">
        <f t="shared" ref="R573:R597" si="224">1+P573*Q573</f>
        <v>2.9788</v>
      </c>
      <c r="S573" s="10">
        <v>1.225</v>
      </c>
      <c r="T573" s="21">
        <v>1.085</v>
      </c>
      <c r="U573" s="22">
        <f t="shared" ref="U573:U597" si="225">((J573*K573*N573)+O573)*R573*S573*T573</f>
        <v>41067.3709388397</v>
      </c>
      <c r="AA573" s="12">
        <f t="shared" ref="AA573:AA597" si="226">38079+5878</f>
        <v>43957</v>
      </c>
      <c r="AB573" s="12">
        <v>0.0253</v>
      </c>
      <c r="AC573" s="13">
        <v>1.35</v>
      </c>
      <c r="AD573" s="14">
        <v>1</v>
      </c>
      <c r="AE573" s="15">
        <f t="shared" ref="AE573:AE597" si="227">AA573*AB573*AC573*AD573</f>
        <v>1501.351335</v>
      </c>
      <c r="AF573" s="12">
        <v>1</v>
      </c>
      <c r="AG573" s="12">
        <v>280</v>
      </c>
      <c r="AH573" s="12">
        <v>1.43</v>
      </c>
      <c r="AI573" s="19">
        <f t="shared" ref="AI573:AI597" si="228">1+6*AG573/(AG573+2000)+AH573</f>
        <v>3.16684210526316</v>
      </c>
      <c r="AJ573" s="20">
        <v>5936</v>
      </c>
      <c r="AK573" s="12">
        <v>0.97</v>
      </c>
      <c r="AL573" s="12">
        <v>2.04</v>
      </c>
      <c r="AM573" s="9">
        <f t="shared" ref="AM573:AM597" si="229">1+AK573*AL573</f>
        <v>2.9788</v>
      </c>
      <c r="AN573" s="10">
        <v>1.225</v>
      </c>
      <c r="AO573" s="21">
        <v>1.085</v>
      </c>
      <c r="AP573" s="22">
        <f t="shared" ref="AP573:AP597" si="230">((AE573*AF573*AI573)+AJ573)*AM573*AN573*AO573</f>
        <v>42325.970159058</v>
      </c>
    </row>
    <row r="574" s="1" customFormat="1" customHeight="1" spans="6:42">
      <c r="F574" s="12">
        <f t="shared" si="221"/>
        <v>41018</v>
      </c>
      <c r="G574" s="12">
        <v>0.0253</v>
      </c>
      <c r="H574" s="13">
        <v>1.35</v>
      </c>
      <c r="I574" s="14">
        <v>1</v>
      </c>
      <c r="J574" s="15">
        <f t="shared" si="222"/>
        <v>1400.96979</v>
      </c>
      <c r="K574" s="12">
        <v>1</v>
      </c>
      <c r="L574" s="12">
        <v>280</v>
      </c>
      <c r="M574" s="12">
        <v>1.43</v>
      </c>
      <c r="N574" s="19">
        <f t="shared" si="223"/>
        <v>3.16684210526316</v>
      </c>
      <c r="O574" s="20">
        <v>5936</v>
      </c>
      <c r="P574" s="12">
        <v>0.97</v>
      </c>
      <c r="Q574" s="12">
        <v>2.04</v>
      </c>
      <c r="R574" s="9">
        <f t="shared" si="224"/>
        <v>2.9788</v>
      </c>
      <c r="S574" s="10">
        <v>1.225</v>
      </c>
      <c r="T574" s="21">
        <v>1.085</v>
      </c>
      <c r="U574" s="22">
        <f t="shared" si="225"/>
        <v>41067.3709388397</v>
      </c>
      <c r="AA574" s="12">
        <f t="shared" si="226"/>
        <v>43957</v>
      </c>
      <c r="AB574" s="12">
        <v>0.0253</v>
      </c>
      <c r="AC574" s="13">
        <v>1.35</v>
      </c>
      <c r="AD574" s="14">
        <v>1</v>
      </c>
      <c r="AE574" s="15">
        <f t="shared" si="227"/>
        <v>1501.351335</v>
      </c>
      <c r="AF574" s="12">
        <v>1</v>
      </c>
      <c r="AG574" s="12">
        <v>280</v>
      </c>
      <c r="AH574" s="12">
        <v>1.43</v>
      </c>
      <c r="AI574" s="19">
        <f t="shared" si="228"/>
        <v>3.16684210526316</v>
      </c>
      <c r="AJ574" s="20">
        <v>5936</v>
      </c>
      <c r="AK574" s="12">
        <v>0.97</v>
      </c>
      <c r="AL574" s="12">
        <v>2.04</v>
      </c>
      <c r="AM574" s="9">
        <f t="shared" si="229"/>
        <v>2.9788</v>
      </c>
      <c r="AN574" s="10">
        <v>1.225</v>
      </c>
      <c r="AO574" s="21">
        <v>1.085</v>
      </c>
      <c r="AP574" s="22">
        <f t="shared" si="230"/>
        <v>42325.970159058</v>
      </c>
    </row>
    <row r="575" s="1" customFormat="1" customHeight="1" spans="6:42">
      <c r="F575" s="12">
        <f t="shared" si="221"/>
        <v>41018</v>
      </c>
      <c r="G575" s="12">
        <v>0.0253</v>
      </c>
      <c r="H575" s="13">
        <v>1.35</v>
      </c>
      <c r="I575" s="14">
        <v>1</v>
      </c>
      <c r="J575" s="15">
        <f t="shared" si="222"/>
        <v>1400.96979</v>
      </c>
      <c r="K575" s="12">
        <v>1</v>
      </c>
      <c r="L575" s="12">
        <v>280</v>
      </c>
      <c r="M575" s="12">
        <v>1.43</v>
      </c>
      <c r="N575" s="19">
        <f t="shared" si="223"/>
        <v>3.16684210526316</v>
      </c>
      <c r="O575" s="20">
        <v>5936</v>
      </c>
      <c r="P575" s="12">
        <v>0.97</v>
      </c>
      <c r="Q575" s="12">
        <v>2.04</v>
      </c>
      <c r="R575" s="9">
        <f t="shared" si="224"/>
        <v>2.9788</v>
      </c>
      <c r="S575" s="10">
        <v>1.225</v>
      </c>
      <c r="T575" s="21">
        <v>1.085</v>
      </c>
      <c r="U575" s="22">
        <f t="shared" si="225"/>
        <v>41067.3709388397</v>
      </c>
      <c r="AA575" s="12">
        <f t="shared" si="226"/>
        <v>43957</v>
      </c>
      <c r="AB575" s="12">
        <v>0.0253</v>
      </c>
      <c r="AC575" s="13">
        <v>1.35</v>
      </c>
      <c r="AD575" s="14">
        <v>1</v>
      </c>
      <c r="AE575" s="15">
        <f t="shared" si="227"/>
        <v>1501.351335</v>
      </c>
      <c r="AF575" s="12">
        <v>1</v>
      </c>
      <c r="AG575" s="12">
        <v>280</v>
      </c>
      <c r="AH575" s="12">
        <v>1.43</v>
      </c>
      <c r="AI575" s="19">
        <f t="shared" si="228"/>
        <v>3.16684210526316</v>
      </c>
      <c r="AJ575" s="20">
        <v>5936</v>
      </c>
      <c r="AK575" s="12">
        <v>0.97</v>
      </c>
      <c r="AL575" s="12">
        <v>2.04</v>
      </c>
      <c r="AM575" s="9">
        <f t="shared" si="229"/>
        <v>2.9788</v>
      </c>
      <c r="AN575" s="10">
        <v>1.225</v>
      </c>
      <c r="AO575" s="21">
        <v>1.085</v>
      </c>
      <c r="AP575" s="22">
        <f t="shared" si="230"/>
        <v>42325.970159058</v>
      </c>
    </row>
    <row r="576" s="1" customFormat="1" customHeight="1" spans="6:42">
      <c r="F576" s="12">
        <f t="shared" si="221"/>
        <v>41018</v>
      </c>
      <c r="G576" s="12">
        <v>0.0253</v>
      </c>
      <c r="H576" s="13">
        <v>1.35</v>
      </c>
      <c r="I576" s="14">
        <v>1</v>
      </c>
      <c r="J576" s="15">
        <f t="shared" si="222"/>
        <v>1400.96979</v>
      </c>
      <c r="K576" s="12">
        <v>1</v>
      </c>
      <c r="L576" s="12">
        <v>280</v>
      </c>
      <c r="M576" s="12">
        <v>1.43</v>
      </c>
      <c r="N576" s="19">
        <f t="shared" si="223"/>
        <v>3.16684210526316</v>
      </c>
      <c r="O576" s="20">
        <v>5936</v>
      </c>
      <c r="P576" s="12">
        <v>0.97</v>
      </c>
      <c r="Q576" s="12">
        <v>2.04</v>
      </c>
      <c r="R576" s="9">
        <f t="shared" si="224"/>
        <v>2.9788</v>
      </c>
      <c r="S576" s="10">
        <v>1.225</v>
      </c>
      <c r="T576" s="21">
        <v>1.085</v>
      </c>
      <c r="U576" s="22">
        <f t="shared" si="225"/>
        <v>41067.3709388397</v>
      </c>
      <c r="AA576" s="12">
        <f t="shared" si="226"/>
        <v>43957</v>
      </c>
      <c r="AB576" s="12">
        <v>0.0253</v>
      </c>
      <c r="AC576" s="13">
        <v>1.35</v>
      </c>
      <c r="AD576" s="14">
        <v>1</v>
      </c>
      <c r="AE576" s="15">
        <f t="shared" si="227"/>
        <v>1501.351335</v>
      </c>
      <c r="AF576" s="12">
        <v>1</v>
      </c>
      <c r="AG576" s="12">
        <v>280</v>
      </c>
      <c r="AH576" s="12">
        <v>1.43</v>
      </c>
      <c r="AI576" s="19">
        <f t="shared" si="228"/>
        <v>3.16684210526316</v>
      </c>
      <c r="AJ576" s="20">
        <v>5936</v>
      </c>
      <c r="AK576" s="12">
        <v>0.97</v>
      </c>
      <c r="AL576" s="12">
        <v>2.04</v>
      </c>
      <c r="AM576" s="9">
        <f t="shared" si="229"/>
        <v>2.9788</v>
      </c>
      <c r="AN576" s="10">
        <v>1.225</v>
      </c>
      <c r="AO576" s="21">
        <v>1.085</v>
      </c>
      <c r="AP576" s="22">
        <f t="shared" si="230"/>
        <v>42325.970159058</v>
      </c>
    </row>
    <row r="577" s="1" customFormat="1" customHeight="1" spans="6:42">
      <c r="F577" s="12">
        <f t="shared" si="221"/>
        <v>41018</v>
      </c>
      <c r="G577" s="12">
        <v>0.0253</v>
      </c>
      <c r="H577" s="13">
        <v>1.35</v>
      </c>
      <c r="I577" s="14">
        <v>1</v>
      </c>
      <c r="J577" s="15">
        <f t="shared" si="222"/>
        <v>1400.96979</v>
      </c>
      <c r="K577" s="12">
        <v>1</v>
      </c>
      <c r="L577" s="12">
        <v>280</v>
      </c>
      <c r="M577" s="12">
        <v>1.43</v>
      </c>
      <c r="N577" s="19">
        <f t="shared" si="223"/>
        <v>3.16684210526316</v>
      </c>
      <c r="O577" s="20">
        <v>5936</v>
      </c>
      <c r="P577" s="12">
        <v>0.97</v>
      </c>
      <c r="Q577" s="12">
        <v>2.04</v>
      </c>
      <c r="R577" s="9">
        <f t="shared" si="224"/>
        <v>2.9788</v>
      </c>
      <c r="S577" s="10">
        <v>1.225</v>
      </c>
      <c r="T577" s="21">
        <v>1.085</v>
      </c>
      <c r="U577" s="22">
        <f t="shared" si="225"/>
        <v>41067.3709388397</v>
      </c>
      <c r="AA577" s="12">
        <f t="shared" si="226"/>
        <v>43957</v>
      </c>
      <c r="AB577" s="12">
        <v>0.0253</v>
      </c>
      <c r="AC577" s="13">
        <v>1.35</v>
      </c>
      <c r="AD577" s="14">
        <v>1</v>
      </c>
      <c r="AE577" s="15">
        <f t="shared" si="227"/>
        <v>1501.351335</v>
      </c>
      <c r="AF577" s="12">
        <v>1</v>
      </c>
      <c r="AG577" s="12">
        <v>280</v>
      </c>
      <c r="AH577" s="12">
        <v>1.43</v>
      </c>
      <c r="AI577" s="19">
        <f t="shared" si="228"/>
        <v>3.16684210526316</v>
      </c>
      <c r="AJ577" s="20">
        <v>5936</v>
      </c>
      <c r="AK577" s="12">
        <v>0.97</v>
      </c>
      <c r="AL577" s="12">
        <v>2.04</v>
      </c>
      <c r="AM577" s="9">
        <f t="shared" si="229"/>
        <v>2.9788</v>
      </c>
      <c r="AN577" s="10">
        <v>1.225</v>
      </c>
      <c r="AO577" s="21">
        <v>1.085</v>
      </c>
      <c r="AP577" s="22">
        <f t="shared" si="230"/>
        <v>42325.970159058</v>
      </c>
    </row>
    <row r="578" s="1" customFormat="1" customHeight="1" spans="6:42">
      <c r="F578" s="12">
        <f t="shared" si="221"/>
        <v>41018</v>
      </c>
      <c r="G578" s="12">
        <v>0.0253</v>
      </c>
      <c r="H578" s="13">
        <v>1.35</v>
      </c>
      <c r="I578" s="14">
        <v>1</v>
      </c>
      <c r="J578" s="15">
        <f t="shared" si="222"/>
        <v>1400.96979</v>
      </c>
      <c r="K578" s="12">
        <v>1</v>
      </c>
      <c r="L578" s="12">
        <v>280</v>
      </c>
      <c r="M578" s="12">
        <v>1.43</v>
      </c>
      <c r="N578" s="19">
        <f t="shared" si="223"/>
        <v>3.16684210526316</v>
      </c>
      <c r="O578" s="20">
        <v>5936</v>
      </c>
      <c r="P578" s="12">
        <v>0.97</v>
      </c>
      <c r="Q578" s="12">
        <v>2.04</v>
      </c>
      <c r="R578" s="9">
        <f t="shared" si="224"/>
        <v>2.9788</v>
      </c>
      <c r="S578" s="10">
        <v>1.225</v>
      </c>
      <c r="T578" s="21">
        <v>1.085</v>
      </c>
      <c r="U578" s="22">
        <f t="shared" si="225"/>
        <v>41067.3709388397</v>
      </c>
      <c r="AA578" s="12">
        <f t="shared" si="226"/>
        <v>43957</v>
      </c>
      <c r="AB578" s="12">
        <v>0.0253</v>
      </c>
      <c r="AC578" s="13">
        <v>1.35</v>
      </c>
      <c r="AD578" s="14">
        <v>1</v>
      </c>
      <c r="AE578" s="15">
        <f t="shared" si="227"/>
        <v>1501.351335</v>
      </c>
      <c r="AF578" s="12">
        <v>1</v>
      </c>
      <c r="AG578" s="12">
        <v>280</v>
      </c>
      <c r="AH578" s="12">
        <v>1.43</v>
      </c>
      <c r="AI578" s="19">
        <f t="shared" si="228"/>
        <v>3.16684210526316</v>
      </c>
      <c r="AJ578" s="20">
        <v>5936</v>
      </c>
      <c r="AK578" s="12">
        <v>0.97</v>
      </c>
      <c r="AL578" s="12">
        <v>2.04</v>
      </c>
      <c r="AM578" s="9">
        <f t="shared" si="229"/>
        <v>2.9788</v>
      </c>
      <c r="AN578" s="10">
        <v>1.225</v>
      </c>
      <c r="AO578" s="21">
        <v>1.085</v>
      </c>
      <c r="AP578" s="22">
        <f t="shared" si="230"/>
        <v>42325.970159058</v>
      </c>
    </row>
    <row r="579" s="1" customFormat="1" customHeight="1" spans="6:42">
      <c r="F579" s="12">
        <f t="shared" si="221"/>
        <v>41018</v>
      </c>
      <c r="G579" s="12">
        <v>0.0253</v>
      </c>
      <c r="H579" s="13">
        <v>1.35</v>
      </c>
      <c r="I579" s="14">
        <v>1</v>
      </c>
      <c r="J579" s="15">
        <f t="shared" si="222"/>
        <v>1400.96979</v>
      </c>
      <c r="K579" s="12">
        <v>1</v>
      </c>
      <c r="L579" s="12">
        <v>280</v>
      </c>
      <c r="M579" s="12">
        <v>1.43</v>
      </c>
      <c r="N579" s="19">
        <f t="shared" si="223"/>
        <v>3.16684210526316</v>
      </c>
      <c r="O579" s="20">
        <v>5936</v>
      </c>
      <c r="P579" s="12">
        <v>0.97</v>
      </c>
      <c r="Q579" s="12">
        <v>2.04</v>
      </c>
      <c r="R579" s="9">
        <f t="shared" si="224"/>
        <v>2.9788</v>
      </c>
      <c r="S579" s="10">
        <v>1.225</v>
      </c>
      <c r="T579" s="21">
        <v>1.085</v>
      </c>
      <c r="U579" s="22">
        <f t="shared" si="225"/>
        <v>41067.3709388397</v>
      </c>
      <c r="AA579" s="12">
        <f t="shared" si="226"/>
        <v>43957</v>
      </c>
      <c r="AB579" s="12">
        <v>0.0253</v>
      </c>
      <c r="AC579" s="13">
        <v>1.35</v>
      </c>
      <c r="AD579" s="14">
        <v>1</v>
      </c>
      <c r="AE579" s="15">
        <f t="shared" si="227"/>
        <v>1501.351335</v>
      </c>
      <c r="AF579" s="12">
        <v>1</v>
      </c>
      <c r="AG579" s="12">
        <v>280</v>
      </c>
      <c r="AH579" s="12">
        <v>1.43</v>
      </c>
      <c r="AI579" s="19">
        <f t="shared" si="228"/>
        <v>3.16684210526316</v>
      </c>
      <c r="AJ579" s="20">
        <v>5936</v>
      </c>
      <c r="AK579" s="12">
        <v>0.97</v>
      </c>
      <c r="AL579" s="12">
        <v>2.04</v>
      </c>
      <c r="AM579" s="9">
        <f t="shared" si="229"/>
        <v>2.9788</v>
      </c>
      <c r="AN579" s="10">
        <v>1.225</v>
      </c>
      <c r="AO579" s="21">
        <v>1.085</v>
      </c>
      <c r="AP579" s="22">
        <f t="shared" si="230"/>
        <v>42325.970159058</v>
      </c>
    </row>
    <row r="580" s="1" customFormat="1" customHeight="1" spans="6:42">
      <c r="F580" s="12">
        <f t="shared" si="221"/>
        <v>41018</v>
      </c>
      <c r="G580" s="12">
        <v>0.0253</v>
      </c>
      <c r="H580" s="13">
        <v>1.35</v>
      </c>
      <c r="I580" s="14">
        <v>1</v>
      </c>
      <c r="J580" s="15">
        <f t="shared" si="222"/>
        <v>1400.96979</v>
      </c>
      <c r="K580" s="12">
        <v>1</v>
      </c>
      <c r="L580" s="12">
        <v>280</v>
      </c>
      <c r="M580" s="12">
        <v>1.43</v>
      </c>
      <c r="N580" s="19">
        <f t="shared" si="223"/>
        <v>3.16684210526316</v>
      </c>
      <c r="O580" s="20">
        <v>5936</v>
      </c>
      <c r="P580" s="12">
        <v>0.97</v>
      </c>
      <c r="Q580" s="12">
        <v>2.04</v>
      </c>
      <c r="R580" s="9">
        <f t="shared" si="224"/>
        <v>2.9788</v>
      </c>
      <c r="S580" s="10">
        <v>1.225</v>
      </c>
      <c r="T580" s="21">
        <v>1.085</v>
      </c>
      <c r="U580" s="22">
        <f t="shared" si="225"/>
        <v>41067.3709388397</v>
      </c>
      <c r="AA580" s="12">
        <f t="shared" si="226"/>
        <v>43957</v>
      </c>
      <c r="AB580" s="12">
        <v>0.0253</v>
      </c>
      <c r="AC580" s="13">
        <v>1.35</v>
      </c>
      <c r="AD580" s="14">
        <v>1</v>
      </c>
      <c r="AE580" s="15">
        <f t="shared" si="227"/>
        <v>1501.351335</v>
      </c>
      <c r="AF580" s="12">
        <v>1</v>
      </c>
      <c r="AG580" s="12">
        <v>280</v>
      </c>
      <c r="AH580" s="12">
        <v>1.43</v>
      </c>
      <c r="AI580" s="19">
        <f t="shared" si="228"/>
        <v>3.16684210526316</v>
      </c>
      <c r="AJ580" s="20">
        <v>5936</v>
      </c>
      <c r="AK580" s="12">
        <v>0.97</v>
      </c>
      <c r="AL580" s="12">
        <v>2.04</v>
      </c>
      <c r="AM580" s="9">
        <f t="shared" si="229"/>
        <v>2.9788</v>
      </c>
      <c r="AN580" s="10">
        <v>1.225</v>
      </c>
      <c r="AO580" s="21">
        <v>1.085</v>
      </c>
      <c r="AP580" s="22">
        <f t="shared" si="230"/>
        <v>42325.970159058</v>
      </c>
    </row>
    <row r="581" s="1" customFormat="1" customHeight="1" spans="6:42">
      <c r="F581" s="12">
        <f t="shared" si="221"/>
        <v>41018</v>
      </c>
      <c r="G581" s="12">
        <v>0.0253</v>
      </c>
      <c r="H581" s="13">
        <v>1.35</v>
      </c>
      <c r="I581" s="14">
        <v>1</v>
      </c>
      <c r="J581" s="15">
        <f t="shared" si="222"/>
        <v>1400.96979</v>
      </c>
      <c r="K581" s="12">
        <v>1</v>
      </c>
      <c r="L581" s="12">
        <v>280</v>
      </c>
      <c r="M581" s="12">
        <v>1.43</v>
      </c>
      <c r="N581" s="19">
        <f t="shared" si="223"/>
        <v>3.16684210526316</v>
      </c>
      <c r="O581" s="20">
        <v>5936</v>
      </c>
      <c r="P581" s="12">
        <v>0.97</v>
      </c>
      <c r="Q581" s="12">
        <v>2.04</v>
      </c>
      <c r="R581" s="9">
        <f t="shared" si="224"/>
        <v>2.9788</v>
      </c>
      <c r="S581" s="10">
        <v>1.225</v>
      </c>
      <c r="T581" s="21">
        <v>1.085</v>
      </c>
      <c r="U581" s="22">
        <f t="shared" si="225"/>
        <v>41067.3709388397</v>
      </c>
      <c r="AA581" s="12">
        <f t="shared" si="226"/>
        <v>43957</v>
      </c>
      <c r="AB581" s="12">
        <v>0.0253</v>
      </c>
      <c r="AC581" s="13">
        <v>1.35</v>
      </c>
      <c r="AD581" s="14">
        <v>1</v>
      </c>
      <c r="AE581" s="15">
        <f t="shared" si="227"/>
        <v>1501.351335</v>
      </c>
      <c r="AF581" s="12">
        <v>1</v>
      </c>
      <c r="AG581" s="12">
        <v>280</v>
      </c>
      <c r="AH581" s="12">
        <v>1.43</v>
      </c>
      <c r="AI581" s="19">
        <f t="shared" si="228"/>
        <v>3.16684210526316</v>
      </c>
      <c r="AJ581" s="20">
        <v>5936</v>
      </c>
      <c r="AK581" s="12">
        <v>0.97</v>
      </c>
      <c r="AL581" s="12">
        <v>2.04</v>
      </c>
      <c r="AM581" s="9">
        <f t="shared" si="229"/>
        <v>2.9788</v>
      </c>
      <c r="AN581" s="10">
        <v>1.225</v>
      </c>
      <c r="AO581" s="21">
        <v>1.085</v>
      </c>
      <c r="AP581" s="22">
        <f t="shared" si="230"/>
        <v>42325.970159058</v>
      </c>
    </row>
    <row r="582" s="1" customFormat="1" customHeight="1" spans="6:42">
      <c r="F582" s="12">
        <f t="shared" si="221"/>
        <v>41018</v>
      </c>
      <c r="G582" s="12">
        <v>0.0253</v>
      </c>
      <c r="H582" s="13">
        <v>1.35</v>
      </c>
      <c r="I582" s="14">
        <v>1</v>
      </c>
      <c r="J582" s="15">
        <f t="shared" si="222"/>
        <v>1400.96979</v>
      </c>
      <c r="K582" s="12">
        <v>1</v>
      </c>
      <c r="L582" s="12">
        <v>280</v>
      </c>
      <c r="M582" s="12">
        <v>1.43</v>
      </c>
      <c r="N582" s="19">
        <f t="shared" si="223"/>
        <v>3.16684210526316</v>
      </c>
      <c r="O582" s="20">
        <v>5936</v>
      </c>
      <c r="P582" s="12">
        <v>0.97</v>
      </c>
      <c r="Q582" s="12">
        <v>2.04</v>
      </c>
      <c r="R582" s="9">
        <f t="shared" si="224"/>
        <v>2.9788</v>
      </c>
      <c r="S582" s="10">
        <v>1.225</v>
      </c>
      <c r="T582" s="21">
        <v>1.085</v>
      </c>
      <c r="U582" s="22">
        <f t="shared" si="225"/>
        <v>41067.3709388397</v>
      </c>
      <c r="AA582" s="12">
        <f t="shared" si="226"/>
        <v>43957</v>
      </c>
      <c r="AB582" s="12">
        <v>0.0253</v>
      </c>
      <c r="AC582" s="13">
        <v>1.35</v>
      </c>
      <c r="AD582" s="14">
        <v>1</v>
      </c>
      <c r="AE582" s="15">
        <f t="shared" si="227"/>
        <v>1501.351335</v>
      </c>
      <c r="AF582" s="12">
        <v>1</v>
      </c>
      <c r="AG582" s="12">
        <v>280</v>
      </c>
      <c r="AH582" s="12">
        <v>1.43</v>
      </c>
      <c r="AI582" s="19">
        <f t="shared" si="228"/>
        <v>3.16684210526316</v>
      </c>
      <c r="AJ582" s="20">
        <v>5936</v>
      </c>
      <c r="AK582" s="12">
        <v>0.97</v>
      </c>
      <c r="AL582" s="12">
        <v>2.04</v>
      </c>
      <c r="AM582" s="9">
        <f t="shared" si="229"/>
        <v>2.9788</v>
      </c>
      <c r="AN582" s="10">
        <v>1.225</v>
      </c>
      <c r="AO582" s="21">
        <v>1.085</v>
      </c>
      <c r="AP582" s="22">
        <f t="shared" si="230"/>
        <v>42325.970159058</v>
      </c>
    </row>
    <row r="583" s="1" customFormat="1" customHeight="1" spans="6:42">
      <c r="F583" s="12">
        <f t="shared" si="221"/>
        <v>41018</v>
      </c>
      <c r="G583" s="12">
        <v>0.0253</v>
      </c>
      <c r="H583" s="13">
        <v>1.35</v>
      </c>
      <c r="I583" s="14">
        <v>1</v>
      </c>
      <c r="J583" s="15">
        <f t="shared" si="222"/>
        <v>1400.96979</v>
      </c>
      <c r="K583" s="12">
        <v>1</v>
      </c>
      <c r="L583" s="12">
        <v>280</v>
      </c>
      <c r="M583" s="12">
        <v>1.43</v>
      </c>
      <c r="N583" s="19">
        <f t="shared" si="223"/>
        <v>3.16684210526316</v>
      </c>
      <c r="O583" s="20">
        <v>5936</v>
      </c>
      <c r="P583" s="12">
        <v>0.97</v>
      </c>
      <c r="Q583" s="12">
        <v>2.04</v>
      </c>
      <c r="R583" s="9">
        <f t="shared" si="224"/>
        <v>2.9788</v>
      </c>
      <c r="S583" s="10">
        <v>1.225</v>
      </c>
      <c r="T583" s="21">
        <v>1.085</v>
      </c>
      <c r="U583" s="22">
        <f t="shared" si="225"/>
        <v>41067.3709388397</v>
      </c>
      <c r="AA583" s="12">
        <f t="shared" si="226"/>
        <v>43957</v>
      </c>
      <c r="AB583" s="12">
        <v>0.0253</v>
      </c>
      <c r="AC583" s="13">
        <v>1.35</v>
      </c>
      <c r="AD583" s="14">
        <v>1</v>
      </c>
      <c r="AE583" s="15">
        <f t="shared" si="227"/>
        <v>1501.351335</v>
      </c>
      <c r="AF583" s="12">
        <v>1</v>
      </c>
      <c r="AG583" s="12">
        <v>280</v>
      </c>
      <c r="AH583" s="12">
        <v>1.43</v>
      </c>
      <c r="AI583" s="19">
        <f t="shared" si="228"/>
        <v>3.16684210526316</v>
      </c>
      <c r="AJ583" s="20">
        <v>5936</v>
      </c>
      <c r="AK583" s="12">
        <v>0.97</v>
      </c>
      <c r="AL583" s="12">
        <v>2.04</v>
      </c>
      <c r="AM583" s="9">
        <f t="shared" si="229"/>
        <v>2.9788</v>
      </c>
      <c r="AN583" s="10">
        <v>1.225</v>
      </c>
      <c r="AO583" s="21">
        <v>1.085</v>
      </c>
      <c r="AP583" s="22">
        <f t="shared" si="230"/>
        <v>42325.970159058</v>
      </c>
    </row>
    <row r="584" s="1" customFormat="1" customHeight="1" spans="6:42">
      <c r="F584" s="12">
        <f t="shared" si="221"/>
        <v>41018</v>
      </c>
      <c r="G584" s="12">
        <v>0.0253</v>
      </c>
      <c r="H584" s="13">
        <v>1.35</v>
      </c>
      <c r="I584" s="14">
        <v>1</v>
      </c>
      <c r="J584" s="15">
        <f t="shared" si="222"/>
        <v>1400.96979</v>
      </c>
      <c r="K584" s="12">
        <v>1</v>
      </c>
      <c r="L584" s="12">
        <v>280</v>
      </c>
      <c r="M584" s="12">
        <v>1.43</v>
      </c>
      <c r="N584" s="19">
        <f t="shared" si="223"/>
        <v>3.16684210526316</v>
      </c>
      <c r="O584" s="20">
        <v>5936</v>
      </c>
      <c r="P584" s="12">
        <v>0.97</v>
      </c>
      <c r="Q584" s="12">
        <v>2.04</v>
      </c>
      <c r="R584" s="9">
        <f t="shared" si="224"/>
        <v>2.9788</v>
      </c>
      <c r="S584" s="10">
        <v>1.225</v>
      </c>
      <c r="T584" s="21">
        <v>1.085</v>
      </c>
      <c r="U584" s="22">
        <f t="shared" si="225"/>
        <v>41067.3709388397</v>
      </c>
      <c r="AA584" s="12">
        <f t="shared" si="226"/>
        <v>43957</v>
      </c>
      <c r="AB584" s="12">
        <v>0.0253</v>
      </c>
      <c r="AC584" s="13">
        <v>1.35</v>
      </c>
      <c r="AD584" s="14">
        <v>1</v>
      </c>
      <c r="AE584" s="15">
        <f t="shared" si="227"/>
        <v>1501.351335</v>
      </c>
      <c r="AF584" s="12">
        <v>1</v>
      </c>
      <c r="AG584" s="12">
        <v>280</v>
      </c>
      <c r="AH584" s="12">
        <v>1.43</v>
      </c>
      <c r="AI584" s="19">
        <f t="shared" si="228"/>
        <v>3.16684210526316</v>
      </c>
      <c r="AJ584" s="20">
        <v>5936</v>
      </c>
      <c r="AK584" s="12">
        <v>0.97</v>
      </c>
      <c r="AL584" s="12">
        <v>2.04</v>
      </c>
      <c r="AM584" s="9">
        <f t="shared" si="229"/>
        <v>2.9788</v>
      </c>
      <c r="AN584" s="10">
        <v>1.225</v>
      </c>
      <c r="AO584" s="21">
        <v>1.085</v>
      </c>
      <c r="AP584" s="22">
        <f t="shared" si="230"/>
        <v>42325.970159058</v>
      </c>
    </row>
    <row r="585" s="1" customFormat="1" customHeight="1" spans="6:42">
      <c r="F585" s="12">
        <f t="shared" si="221"/>
        <v>41018</v>
      </c>
      <c r="G585" s="12">
        <v>0.0253</v>
      </c>
      <c r="H585" s="13">
        <v>1.35</v>
      </c>
      <c r="I585" s="14">
        <v>1</v>
      </c>
      <c r="J585" s="15">
        <f t="shared" si="222"/>
        <v>1400.96979</v>
      </c>
      <c r="K585" s="12">
        <v>1</v>
      </c>
      <c r="L585" s="12">
        <v>280</v>
      </c>
      <c r="M585" s="12">
        <v>1.43</v>
      </c>
      <c r="N585" s="19">
        <f t="shared" si="223"/>
        <v>3.16684210526316</v>
      </c>
      <c r="O585" s="20">
        <v>5936</v>
      </c>
      <c r="P585" s="12">
        <v>0.97</v>
      </c>
      <c r="Q585" s="12">
        <v>2.04</v>
      </c>
      <c r="R585" s="9">
        <f t="shared" si="224"/>
        <v>2.9788</v>
      </c>
      <c r="S585" s="10">
        <v>1.225</v>
      </c>
      <c r="T585" s="21">
        <v>1.085</v>
      </c>
      <c r="U585" s="22">
        <f t="shared" si="225"/>
        <v>41067.3709388397</v>
      </c>
      <c r="AA585" s="12">
        <f t="shared" si="226"/>
        <v>43957</v>
      </c>
      <c r="AB585" s="12">
        <v>0.0253</v>
      </c>
      <c r="AC585" s="13">
        <v>1.35</v>
      </c>
      <c r="AD585" s="14">
        <v>1</v>
      </c>
      <c r="AE585" s="15">
        <f t="shared" si="227"/>
        <v>1501.351335</v>
      </c>
      <c r="AF585" s="12">
        <v>1</v>
      </c>
      <c r="AG585" s="12">
        <v>280</v>
      </c>
      <c r="AH585" s="12">
        <v>1.43</v>
      </c>
      <c r="AI585" s="19">
        <f t="shared" si="228"/>
        <v>3.16684210526316</v>
      </c>
      <c r="AJ585" s="20">
        <v>5936</v>
      </c>
      <c r="AK585" s="12">
        <v>0.97</v>
      </c>
      <c r="AL585" s="12">
        <v>2.04</v>
      </c>
      <c r="AM585" s="9">
        <f t="shared" si="229"/>
        <v>2.9788</v>
      </c>
      <c r="AN585" s="10">
        <v>1.225</v>
      </c>
      <c r="AO585" s="21">
        <v>1.085</v>
      </c>
      <c r="AP585" s="22">
        <f t="shared" si="230"/>
        <v>42325.970159058</v>
      </c>
    </row>
    <row r="586" s="1" customFormat="1" customHeight="1" spans="6:42">
      <c r="F586" s="12">
        <f t="shared" si="221"/>
        <v>41018</v>
      </c>
      <c r="G586" s="12">
        <v>0.0253</v>
      </c>
      <c r="H586" s="13">
        <v>1.35</v>
      </c>
      <c r="I586" s="14">
        <v>1</v>
      </c>
      <c r="J586" s="15">
        <f t="shared" si="222"/>
        <v>1400.96979</v>
      </c>
      <c r="K586" s="12">
        <v>1</v>
      </c>
      <c r="L586" s="12">
        <v>280</v>
      </c>
      <c r="M586" s="12">
        <v>1.43</v>
      </c>
      <c r="N586" s="19">
        <f t="shared" si="223"/>
        <v>3.16684210526316</v>
      </c>
      <c r="O586" s="20">
        <v>5936</v>
      </c>
      <c r="P586" s="12">
        <v>0.97</v>
      </c>
      <c r="Q586" s="12">
        <v>2.04</v>
      </c>
      <c r="R586" s="9">
        <f t="shared" si="224"/>
        <v>2.9788</v>
      </c>
      <c r="S586" s="10">
        <v>1.225</v>
      </c>
      <c r="T586" s="21">
        <v>1.085</v>
      </c>
      <c r="U586" s="22">
        <f t="shared" si="225"/>
        <v>41067.3709388397</v>
      </c>
      <c r="AA586" s="12">
        <f t="shared" si="226"/>
        <v>43957</v>
      </c>
      <c r="AB586" s="12">
        <v>0.0253</v>
      </c>
      <c r="AC586" s="13">
        <v>1.35</v>
      </c>
      <c r="AD586" s="14">
        <v>1</v>
      </c>
      <c r="AE586" s="15">
        <f t="shared" si="227"/>
        <v>1501.351335</v>
      </c>
      <c r="AF586" s="12">
        <v>1</v>
      </c>
      <c r="AG586" s="12">
        <v>280</v>
      </c>
      <c r="AH586" s="12">
        <v>1.43</v>
      </c>
      <c r="AI586" s="19">
        <f t="shared" si="228"/>
        <v>3.16684210526316</v>
      </c>
      <c r="AJ586" s="20">
        <v>5936</v>
      </c>
      <c r="AK586" s="12">
        <v>0.97</v>
      </c>
      <c r="AL586" s="12">
        <v>2.04</v>
      </c>
      <c r="AM586" s="9">
        <f t="shared" si="229"/>
        <v>2.9788</v>
      </c>
      <c r="AN586" s="10">
        <v>1.225</v>
      </c>
      <c r="AO586" s="21">
        <v>1.085</v>
      </c>
      <c r="AP586" s="22">
        <f t="shared" si="230"/>
        <v>42325.970159058</v>
      </c>
    </row>
    <row r="587" s="1" customFormat="1" customHeight="1" spans="6:42">
      <c r="F587" s="12">
        <f t="shared" si="221"/>
        <v>41018</v>
      </c>
      <c r="G587" s="12">
        <v>0.0253</v>
      </c>
      <c r="H587" s="13">
        <v>1.35</v>
      </c>
      <c r="I587" s="14">
        <v>1</v>
      </c>
      <c r="J587" s="15">
        <f t="shared" si="222"/>
        <v>1400.96979</v>
      </c>
      <c r="K587" s="12">
        <v>1</v>
      </c>
      <c r="L587" s="12">
        <v>280</v>
      </c>
      <c r="M587" s="12">
        <v>1.43</v>
      </c>
      <c r="N587" s="19">
        <f t="shared" si="223"/>
        <v>3.16684210526316</v>
      </c>
      <c r="O587" s="20">
        <v>5936</v>
      </c>
      <c r="P587" s="12">
        <v>0.97</v>
      </c>
      <c r="Q587" s="12">
        <v>2.04</v>
      </c>
      <c r="R587" s="9">
        <f t="shared" si="224"/>
        <v>2.9788</v>
      </c>
      <c r="S587" s="10">
        <v>1.225</v>
      </c>
      <c r="T587" s="21">
        <v>1.085</v>
      </c>
      <c r="U587" s="22">
        <f t="shared" si="225"/>
        <v>41067.3709388397</v>
      </c>
      <c r="AA587" s="12">
        <f t="shared" si="226"/>
        <v>43957</v>
      </c>
      <c r="AB587" s="12">
        <v>0.0253</v>
      </c>
      <c r="AC587" s="13">
        <v>1.35</v>
      </c>
      <c r="AD587" s="14">
        <v>1</v>
      </c>
      <c r="AE587" s="15">
        <f t="shared" si="227"/>
        <v>1501.351335</v>
      </c>
      <c r="AF587" s="12">
        <v>1</v>
      </c>
      <c r="AG587" s="12">
        <v>280</v>
      </c>
      <c r="AH587" s="12">
        <v>1.43</v>
      </c>
      <c r="AI587" s="19">
        <f t="shared" si="228"/>
        <v>3.16684210526316</v>
      </c>
      <c r="AJ587" s="20">
        <v>5936</v>
      </c>
      <c r="AK587" s="12">
        <v>0.97</v>
      </c>
      <c r="AL587" s="12">
        <v>2.04</v>
      </c>
      <c r="AM587" s="9">
        <f t="shared" si="229"/>
        <v>2.9788</v>
      </c>
      <c r="AN587" s="10">
        <v>1.225</v>
      </c>
      <c r="AO587" s="21">
        <v>1.085</v>
      </c>
      <c r="AP587" s="22">
        <f t="shared" si="230"/>
        <v>42325.970159058</v>
      </c>
    </row>
    <row r="588" s="1" customFormat="1" customHeight="1" spans="6:42">
      <c r="F588" s="12">
        <f t="shared" si="221"/>
        <v>41018</v>
      </c>
      <c r="G588" s="12">
        <v>0.0253</v>
      </c>
      <c r="H588" s="13">
        <v>1.35</v>
      </c>
      <c r="I588" s="14">
        <v>1</v>
      </c>
      <c r="J588" s="15">
        <f t="shared" si="222"/>
        <v>1400.96979</v>
      </c>
      <c r="K588" s="12">
        <v>1</v>
      </c>
      <c r="L588" s="12">
        <v>280</v>
      </c>
      <c r="M588" s="12">
        <v>1.43</v>
      </c>
      <c r="N588" s="19">
        <f t="shared" si="223"/>
        <v>3.16684210526316</v>
      </c>
      <c r="O588" s="20">
        <v>5936</v>
      </c>
      <c r="P588" s="12">
        <v>0.97</v>
      </c>
      <c r="Q588" s="12">
        <v>2.04</v>
      </c>
      <c r="R588" s="9">
        <f t="shared" si="224"/>
        <v>2.9788</v>
      </c>
      <c r="S588" s="10">
        <v>1.225</v>
      </c>
      <c r="T588" s="21">
        <v>1.085</v>
      </c>
      <c r="U588" s="22">
        <f t="shared" si="225"/>
        <v>41067.3709388397</v>
      </c>
      <c r="AA588" s="12">
        <f t="shared" si="226"/>
        <v>43957</v>
      </c>
      <c r="AB588" s="12">
        <v>0.0253</v>
      </c>
      <c r="AC588" s="13">
        <v>1.35</v>
      </c>
      <c r="AD588" s="14">
        <v>1</v>
      </c>
      <c r="AE588" s="15">
        <f t="shared" si="227"/>
        <v>1501.351335</v>
      </c>
      <c r="AF588" s="12">
        <v>1</v>
      </c>
      <c r="AG588" s="12">
        <v>280</v>
      </c>
      <c r="AH588" s="12">
        <v>1.43</v>
      </c>
      <c r="AI588" s="19">
        <f t="shared" si="228"/>
        <v>3.16684210526316</v>
      </c>
      <c r="AJ588" s="20">
        <v>5936</v>
      </c>
      <c r="AK588" s="12">
        <v>0.97</v>
      </c>
      <c r="AL588" s="12">
        <v>2.04</v>
      </c>
      <c r="AM588" s="9">
        <f t="shared" si="229"/>
        <v>2.9788</v>
      </c>
      <c r="AN588" s="10">
        <v>1.225</v>
      </c>
      <c r="AO588" s="21">
        <v>1.085</v>
      </c>
      <c r="AP588" s="22">
        <f t="shared" si="230"/>
        <v>42325.970159058</v>
      </c>
    </row>
    <row r="589" s="1" customFormat="1" customHeight="1" spans="6:42">
      <c r="F589" s="12">
        <f t="shared" si="221"/>
        <v>41018</v>
      </c>
      <c r="G589" s="12">
        <v>0.0253</v>
      </c>
      <c r="H589" s="13">
        <v>1.35</v>
      </c>
      <c r="I589" s="14">
        <v>1</v>
      </c>
      <c r="J589" s="15">
        <f t="shared" si="222"/>
        <v>1400.96979</v>
      </c>
      <c r="K589" s="12">
        <v>1</v>
      </c>
      <c r="L589" s="12">
        <v>280</v>
      </c>
      <c r="M589" s="12">
        <v>1.43</v>
      </c>
      <c r="N589" s="19">
        <f t="shared" si="223"/>
        <v>3.16684210526316</v>
      </c>
      <c r="O589" s="20">
        <v>5936</v>
      </c>
      <c r="P589" s="12">
        <v>0.97</v>
      </c>
      <c r="Q589" s="12">
        <v>2.04</v>
      </c>
      <c r="R589" s="9">
        <f t="shared" si="224"/>
        <v>2.9788</v>
      </c>
      <c r="S589" s="10">
        <v>1.225</v>
      </c>
      <c r="T589" s="21">
        <v>1.085</v>
      </c>
      <c r="U589" s="22">
        <f t="shared" si="225"/>
        <v>41067.3709388397</v>
      </c>
      <c r="AA589" s="12">
        <f t="shared" si="226"/>
        <v>43957</v>
      </c>
      <c r="AB589" s="12">
        <v>0.0253</v>
      </c>
      <c r="AC589" s="13">
        <v>1.35</v>
      </c>
      <c r="AD589" s="14">
        <v>1</v>
      </c>
      <c r="AE589" s="15">
        <f t="shared" si="227"/>
        <v>1501.351335</v>
      </c>
      <c r="AF589" s="12">
        <v>1</v>
      </c>
      <c r="AG589" s="12">
        <v>280</v>
      </c>
      <c r="AH589" s="12">
        <v>1.43</v>
      </c>
      <c r="AI589" s="19">
        <f t="shared" si="228"/>
        <v>3.16684210526316</v>
      </c>
      <c r="AJ589" s="20">
        <v>5936</v>
      </c>
      <c r="AK589" s="12">
        <v>0.97</v>
      </c>
      <c r="AL589" s="12">
        <v>2.04</v>
      </c>
      <c r="AM589" s="9">
        <f t="shared" si="229"/>
        <v>2.9788</v>
      </c>
      <c r="AN589" s="10">
        <v>1.225</v>
      </c>
      <c r="AO589" s="21">
        <v>1.085</v>
      </c>
      <c r="AP589" s="22">
        <f t="shared" si="230"/>
        <v>42325.970159058</v>
      </c>
    </row>
    <row r="590" s="1" customFormat="1" customHeight="1" spans="6:42">
      <c r="F590" s="12">
        <f t="shared" si="221"/>
        <v>41018</v>
      </c>
      <c r="G590" s="12">
        <v>0.0253</v>
      </c>
      <c r="H590" s="13">
        <v>1.35</v>
      </c>
      <c r="I590" s="14">
        <v>1</v>
      </c>
      <c r="J590" s="15">
        <f t="shared" si="222"/>
        <v>1400.96979</v>
      </c>
      <c r="K590" s="12">
        <v>1</v>
      </c>
      <c r="L590" s="12">
        <v>280</v>
      </c>
      <c r="M590" s="12">
        <v>1.43</v>
      </c>
      <c r="N590" s="19">
        <f t="shared" si="223"/>
        <v>3.16684210526316</v>
      </c>
      <c r="O590" s="20">
        <v>5936</v>
      </c>
      <c r="P590" s="12">
        <v>0.97</v>
      </c>
      <c r="Q590" s="12">
        <v>2.04</v>
      </c>
      <c r="R590" s="9">
        <f t="shared" si="224"/>
        <v>2.9788</v>
      </c>
      <c r="S590" s="10">
        <v>1.225</v>
      </c>
      <c r="T590" s="21">
        <v>1.085</v>
      </c>
      <c r="U590" s="22">
        <f t="shared" si="225"/>
        <v>41067.3709388397</v>
      </c>
      <c r="AA590" s="12">
        <f t="shared" si="226"/>
        <v>43957</v>
      </c>
      <c r="AB590" s="12">
        <v>0.0253</v>
      </c>
      <c r="AC590" s="13">
        <v>1.35</v>
      </c>
      <c r="AD590" s="14">
        <v>1</v>
      </c>
      <c r="AE590" s="15">
        <f t="shared" si="227"/>
        <v>1501.351335</v>
      </c>
      <c r="AF590" s="12">
        <v>1</v>
      </c>
      <c r="AG590" s="12">
        <v>280</v>
      </c>
      <c r="AH590" s="12">
        <v>1.43</v>
      </c>
      <c r="AI590" s="19">
        <f t="shared" si="228"/>
        <v>3.16684210526316</v>
      </c>
      <c r="AJ590" s="20">
        <v>5936</v>
      </c>
      <c r="AK590" s="12">
        <v>0.97</v>
      </c>
      <c r="AL590" s="12">
        <v>2.04</v>
      </c>
      <c r="AM590" s="9">
        <f t="shared" si="229"/>
        <v>2.9788</v>
      </c>
      <c r="AN590" s="10">
        <v>1.225</v>
      </c>
      <c r="AO590" s="21">
        <v>1.085</v>
      </c>
      <c r="AP590" s="22">
        <f t="shared" si="230"/>
        <v>42325.970159058</v>
      </c>
    </row>
    <row r="591" s="1" customFormat="1" customHeight="1" spans="6:42">
      <c r="F591" s="12">
        <f t="shared" si="221"/>
        <v>41018</v>
      </c>
      <c r="G591" s="12">
        <v>0.0253</v>
      </c>
      <c r="H591" s="13">
        <v>1.35</v>
      </c>
      <c r="I591" s="14">
        <v>1</v>
      </c>
      <c r="J591" s="15">
        <f t="shared" si="222"/>
        <v>1400.96979</v>
      </c>
      <c r="K591" s="12">
        <v>1</v>
      </c>
      <c r="L591" s="12">
        <v>280</v>
      </c>
      <c r="M591" s="12">
        <v>1.43</v>
      </c>
      <c r="N591" s="19">
        <f t="shared" si="223"/>
        <v>3.16684210526316</v>
      </c>
      <c r="O591" s="20">
        <v>0</v>
      </c>
      <c r="P591" s="12">
        <v>0.97</v>
      </c>
      <c r="Q591" s="12">
        <v>2.04</v>
      </c>
      <c r="R591" s="9">
        <f t="shared" si="224"/>
        <v>2.9788</v>
      </c>
      <c r="S591" s="10">
        <v>1.225</v>
      </c>
      <c r="T591" s="21">
        <v>1.085</v>
      </c>
      <c r="U591" s="22">
        <f t="shared" si="225"/>
        <v>17565.5742820397</v>
      </c>
      <c r="AA591" s="12">
        <f t="shared" si="226"/>
        <v>43957</v>
      </c>
      <c r="AB591" s="12">
        <v>0.0253</v>
      </c>
      <c r="AC591" s="13">
        <v>1.35</v>
      </c>
      <c r="AD591" s="14">
        <v>1</v>
      </c>
      <c r="AE591" s="15">
        <f t="shared" si="227"/>
        <v>1501.351335</v>
      </c>
      <c r="AF591" s="12">
        <v>1</v>
      </c>
      <c r="AG591" s="12">
        <v>280</v>
      </c>
      <c r="AH591" s="12">
        <v>1.43</v>
      </c>
      <c r="AI591" s="19">
        <f t="shared" si="228"/>
        <v>3.16684210526316</v>
      </c>
      <c r="AJ591" s="20">
        <v>0</v>
      </c>
      <c r="AK591" s="12">
        <v>0.97</v>
      </c>
      <c r="AL591" s="12">
        <v>2.04</v>
      </c>
      <c r="AM591" s="9">
        <f t="shared" si="229"/>
        <v>2.9788</v>
      </c>
      <c r="AN591" s="10">
        <v>1.225</v>
      </c>
      <c r="AO591" s="21">
        <v>1.085</v>
      </c>
      <c r="AP591" s="22">
        <f t="shared" si="230"/>
        <v>18824.173502258</v>
      </c>
    </row>
    <row r="592" s="1" customFormat="1" customHeight="1" spans="6:42">
      <c r="F592" s="12">
        <f t="shared" si="221"/>
        <v>41018</v>
      </c>
      <c r="G592" s="12">
        <v>0.0253</v>
      </c>
      <c r="H592" s="13">
        <v>1.35</v>
      </c>
      <c r="I592" s="14">
        <v>1</v>
      </c>
      <c r="J592" s="15">
        <f t="shared" si="222"/>
        <v>1400.96979</v>
      </c>
      <c r="K592" s="12">
        <v>1</v>
      </c>
      <c r="L592" s="12">
        <v>280</v>
      </c>
      <c r="M592" s="12">
        <v>1.43</v>
      </c>
      <c r="N592" s="19">
        <f t="shared" si="223"/>
        <v>3.16684210526316</v>
      </c>
      <c r="O592" s="20">
        <v>0</v>
      </c>
      <c r="P592" s="12">
        <v>0.97</v>
      </c>
      <c r="Q592" s="12">
        <v>2.04</v>
      </c>
      <c r="R592" s="9">
        <f t="shared" si="224"/>
        <v>2.9788</v>
      </c>
      <c r="S592" s="10">
        <v>1.225</v>
      </c>
      <c r="T592" s="21">
        <v>1.085</v>
      </c>
      <c r="U592" s="22">
        <f t="shared" si="225"/>
        <v>17565.5742820397</v>
      </c>
      <c r="AA592" s="12">
        <f t="shared" si="226"/>
        <v>43957</v>
      </c>
      <c r="AB592" s="12">
        <v>0.0253</v>
      </c>
      <c r="AC592" s="13">
        <v>1.35</v>
      </c>
      <c r="AD592" s="14">
        <v>1</v>
      </c>
      <c r="AE592" s="15">
        <f t="shared" si="227"/>
        <v>1501.351335</v>
      </c>
      <c r="AF592" s="12">
        <v>1</v>
      </c>
      <c r="AG592" s="12">
        <v>280</v>
      </c>
      <c r="AH592" s="12">
        <v>1.43</v>
      </c>
      <c r="AI592" s="19">
        <f t="shared" si="228"/>
        <v>3.16684210526316</v>
      </c>
      <c r="AJ592" s="20">
        <v>0</v>
      </c>
      <c r="AK592" s="12">
        <v>0.97</v>
      </c>
      <c r="AL592" s="12">
        <v>2.04</v>
      </c>
      <c r="AM592" s="9">
        <f t="shared" si="229"/>
        <v>2.9788</v>
      </c>
      <c r="AN592" s="10">
        <v>1.225</v>
      </c>
      <c r="AO592" s="21">
        <v>1.085</v>
      </c>
      <c r="AP592" s="22">
        <f t="shared" si="230"/>
        <v>18824.173502258</v>
      </c>
    </row>
    <row r="593" s="1" customFormat="1" customHeight="1" spans="6:42">
      <c r="F593" s="12">
        <f t="shared" si="221"/>
        <v>41018</v>
      </c>
      <c r="G593" s="12">
        <v>0.0253</v>
      </c>
      <c r="H593" s="13">
        <v>1.35</v>
      </c>
      <c r="I593" s="14">
        <v>1</v>
      </c>
      <c r="J593" s="15">
        <f t="shared" si="222"/>
        <v>1400.96979</v>
      </c>
      <c r="K593" s="12">
        <v>1</v>
      </c>
      <c r="L593" s="12">
        <v>280</v>
      </c>
      <c r="M593" s="12">
        <v>1.43</v>
      </c>
      <c r="N593" s="19">
        <f t="shared" si="223"/>
        <v>3.16684210526316</v>
      </c>
      <c r="O593" s="20">
        <v>0</v>
      </c>
      <c r="P593" s="12">
        <v>0.97</v>
      </c>
      <c r="Q593" s="12">
        <v>2.04</v>
      </c>
      <c r="R593" s="9">
        <f t="shared" si="224"/>
        <v>2.9788</v>
      </c>
      <c r="S593" s="10">
        <v>1.225</v>
      </c>
      <c r="T593" s="21">
        <v>1.085</v>
      </c>
      <c r="U593" s="22">
        <f t="shared" si="225"/>
        <v>17565.5742820397</v>
      </c>
      <c r="AA593" s="12">
        <f t="shared" si="226"/>
        <v>43957</v>
      </c>
      <c r="AB593" s="12">
        <v>0.0253</v>
      </c>
      <c r="AC593" s="13">
        <v>1.35</v>
      </c>
      <c r="AD593" s="14">
        <v>1</v>
      </c>
      <c r="AE593" s="15">
        <f t="shared" si="227"/>
        <v>1501.351335</v>
      </c>
      <c r="AF593" s="12">
        <v>1</v>
      </c>
      <c r="AG593" s="12">
        <v>280</v>
      </c>
      <c r="AH593" s="12">
        <v>1.43</v>
      </c>
      <c r="AI593" s="19">
        <f t="shared" si="228"/>
        <v>3.16684210526316</v>
      </c>
      <c r="AJ593" s="20">
        <v>0</v>
      </c>
      <c r="AK593" s="12">
        <v>0.97</v>
      </c>
      <c r="AL593" s="12">
        <v>2.04</v>
      </c>
      <c r="AM593" s="9">
        <f t="shared" si="229"/>
        <v>2.9788</v>
      </c>
      <c r="AN593" s="10">
        <v>1.225</v>
      </c>
      <c r="AO593" s="21">
        <v>1.085</v>
      </c>
      <c r="AP593" s="22">
        <f t="shared" si="230"/>
        <v>18824.173502258</v>
      </c>
    </row>
    <row r="594" s="1" customFormat="1" customHeight="1" spans="6:42">
      <c r="F594" s="12">
        <f t="shared" si="221"/>
        <v>41018</v>
      </c>
      <c r="G594" s="12">
        <v>0.0253</v>
      </c>
      <c r="H594" s="13">
        <v>1.35</v>
      </c>
      <c r="I594" s="14">
        <v>1</v>
      </c>
      <c r="J594" s="15">
        <f t="shared" si="222"/>
        <v>1400.96979</v>
      </c>
      <c r="K594" s="12">
        <v>1</v>
      </c>
      <c r="L594" s="12">
        <v>280</v>
      </c>
      <c r="M594" s="12">
        <v>1.43</v>
      </c>
      <c r="N594" s="19">
        <f t="shared" si="223"/>
        <v>3.16684210526316</v>
      </c>
      <c r="O594" s="20">
        <v>0</v>
      </c>
      <c r="P594" s="12">
        <v>0.97</v>
      </c>
      <c r="Q594" s="12">
        <v>2.04</v>
      </c>
      <c r="R594" s="9">
        <f t="shared" si="224"/>
        <v>2.9788</v>
      </c>
      <c r="S594" s="10">
        <v>1.225</v>
      </c>
      <c r="T594" s="21">
        <v>1.085</v>
      </c>
      <c r="U594" s="22">
        <f t="shared" si="225"/>
        <v>17565.5742820397</v>
      </c>
      <c r="AA594" s="12">
        <f t="shared" si="226"/>
        <v>43957</v>
      </c>
      <c r="AB594" s="12">
        <v>0.0253</v>
      </c>
      <c r="AC594" s="13">
        <v>1.35</v>
      </c>
      <c r="AD594" s="14">
        <v>1</v>
      </c>
      <c r="AE594" s="15">
        <f t="shared" si="227"/>
        <v>1501.351335</v>
      </c>
      <c r="AF594" s="12">
        <v>1</v>
      </c>
      <c r="AG594" s="12">
        <v>280</v>
      </c>
      <c r="AH594" s="12">
        <v>1.43</v>
      </c>
      <c r="AI594" s="19">
        <f t="shared" si="228"/>
        <v>3.16684210526316</v>
      </c>
      <c r="AJ594" s="20">
        <v>0</v>
      </c>
      <c r="AK594" s="12">
        <v>0.97</v>
      </c>
      <c r="AL594" s="12">
        <v>2.04</v>
      </c>
      <c r="AM594" s="9">
        <f t="shared" si="229"/>
        <v>2.9788</v>
      </c>
      <c r="AN594" s="10">
        <v>1.225</v>
      </c>
      <c r="AO594" s="21">
        <v>1.085</v>
      </c>
      <c r="AP594" s="22">
        <f t="shared" si="230"/>
        <v>18824.173502258</v>
      </c>
    </row>
    <row r="595" s="1" customFormat="1" customHeight="1" spans="6:42">
      <c r="F595" s="12">
        <f t="shared" si="221"/>
        <v>41018</v>
      </c>
      <c r="G595" s="12">
        <v>0.0253</v>
      </c>
      <c r="H595" s="13">
        <v>1.35</v>
      </c>
      <c r="I595" s="14">
        <v>1</v>
      </c>
      <c r="J595" s="15">
        <f t="shared" si="222"/>
        <v>1400.96979</v>
      </c>
      <c r="K595" s="12">
        <v>1</v>
      </c>
      <c r="L595" s="12">
        <v>280</v>
      </c>
      <c r="M595" s="12">
        <v>1.43</v>
      </c>
      <c r="N595" s="19">
        <f t="shared" si="223"/>
        <v>3.16684210526316</v>
      </c>
      <c r="O595" s="20">
        <v>0</v>
      </c>
      <c r="P595" s="12">
        <v>0.97</v>
      </c>
      <c r="Q595" s="12">
        <v>2.04</v>
      </c>
      <c r="R595" s="9">
        <f t="shared" si="224"/>
        <v>2.9788</v>
      </c>
      <c r="S595" s="10">
        <v>1.225</v>
      </c>
      <c r="T595" s="21">
        <v>1.085</v>
      </c>
      <c r="U595" s="22">
        <f t="shared" si="225"/>
        <v>17565.5742820397</v>
      </c>
      <c r="AA595" s="12">
        <f t="shared" si="226"/>
        <v>43957</v>
      </c>
      <c r="AB595" s="12">
        <v>0.0253</v>
      </c>
      <c r="AC595" s="13">
        <v>1.35</v>
      </c>
      <c r="AD595" s="14">
        <v>1</v>
      </c>
      <c r="AE595" s="15">
        <f t="shared" si="227"/>
        <v>1501.351335</v>
      </c>
      <c r="AF595" s="12">
        <v>1</v>
      </c>
      <c r="AG595" s="12">
        <v>280</v>
      </c>
      <c r="AH595" s="12">
        <v>1.43</v>
      </c>
      <c r="AI595" s="19">
        <f t="shared" si="228"/>
        <v>3.16684210526316</v>
      </c>
      <c r="AJ595" s="20">
        <v>0</v>
      </c>
      <c r="AK595" s="12">
        <v>0.97</v>
      </c>
      <c r="AL595" s="12">
        <v>2.04</v>
      </c>
      <c r="AM595" s="9">
        <f t="shared" si="229"/>
        <v>2.9788</v>
      </c>
      <c r="AN595" s="10">
        <v>1.225</v>
      </c>
      <c r="AO595" s="21">
        <v>1.085</v>
      </c>
      <c r="AP595" s="22">
        <f t="shared" si="230"/>
        <v>18824.173502258</v>
      </c>
    </row>
    <row r="596" s="1" customFormat="1" customHeight="1" spans="6:42">
      <c r="F596" s="12">
        <f t="shared" si="221"/>
        <v>41018</v>
      </c>
      <c r="G596" s="12">
        <v>0.0253</v>
      </c>
      <c r="H596" s="13">
        <v>1.35</v>
      </c>
      <c r="I596" s="14">
        <v>1</v>
      </c>
      <c r="J596" s="15">
        <f t="shared" si="222"/>
        <v>1400.96979</v>
      </c>
      <c r="K596" s="12">
        <v>1</v>
      </c>
      <c r="L596" s="12">
        <v>280</v>
      </c>
      <c r="M596" s="12">
        <v>1.43</v>
      </c>
      <c r="N596" s="19">
        <f t="shared" si="223"/>
        <v>3.16684210526316</v>
      </c>
      <c r="O596" s="20">
        <v>0</v>
      </c>
      <c r="P596" s="12">
        <v>0.97</v>
      </c>
      <c r="Q596" s="12">
        <v>2.04</v>
      </c>
      <c r="R596" s="9">
        <f t="shared" si="224"/>
        <v>2.9788</v>
      </c>
      <c r="S596" s="10">
        <v>1.225</v>
      </c>
      <c r="T596" s="21">
        <v>1.085</v>
      </c>
      <c r="U596" s="22">
        <f t="shared" si="225"/>
        <v>17565.5742820397</v>
      </c>
      <c r="AA596" s="12">
        <f t="shared" si="226"/>
        <v>43957</v>
      </c>
      <c r="AB596" s="12">
        <v>0.0253</v>
      </c>
      <c r="AC596" s="13">
        <v>1.35</v>
      </c>
      <c r="AD596" s="14">
        <v>1</v>
      </c>
      <c r="AE596" s="15">
        <f t="shared" si="227"/>
        <v>1501.351335</v>
      </c>
      <c r="AF596" s="12">
        <v>1</v>
      </c>
      <c r="AG596" s="12">
        <v>280</v>
      </c>
      <c r="AH596" s="12">
        <v>1.43</v>
      </c>
      <c r="AI596" s="19">
        <f t="shared" si="228"/>
        <v>3.16684210526316</v>
      </c>
      <c r="AJ596" s="20">
        <v>0</v>
      </c>
      <c r="AK596" s="12">
        <v>0.97</v>
      </c>
      <c r="AL596" s="12">
        <v>2.04</v>
      </c>
      <c r="AM596" s="9">
        <f t="shared" si="229"/>
        <v>2.9788</v>
      </c>
      <c r="AN596" s="10">
        <v>1.225</v>
      </c>
      <c r="AO596" s="21">
        <v>1.085</v>
      </c>
      <c r="AP596" s="22">
        <f t="shared" si="230"/>
        <v>18824.173502258</v>
      </c>
    </row>
    <row r="597" s="1" customFormat="1" customHeight="1" spans="6:42">
      <c r="F597" s="12">
        <f t="shared" si="221"/>
        <v>41018</v>
      </c>
      <c r="G597" s="12">
        <v>0.0253</v>
      </c>
      <c r="H597" s="13">
        <v>1.35</v>
      </c>
      <c r="I597" s="14">
        <v>1</v>
      </c>
      <c r="J597" s="15">
        <f t="shared" si="222"/>
        <v>1400.96979</v>
      </c>
      <c r="K597" s="12">
        <v>1</v>
      </c>
      <c r="L597" s="12">
        <v>280</v>
      </c>
      <c r="M597" s="12">
        <v>1.43</v>
      </c>
      <c r="N597" s="19">
        <f t="shared" si="223"/>
        <v>3.16684210526316</v>
      </c>
      <c r="O597" s="20">
        <v>0</v>
      </c>
      <c r="P597" s="12">
        <v>0.97</v>
      </c>
      <c r="Q597" s="12">
        <v>2.04</v>
      </c>
      <c r="R597" s="9">
        <f t="shared" si="224"/>
        <v>2.9788</v>
      </c>
      <c r="S597" s="10">
        <v>1.225</v>
      </c>
      <c r="T597" s="21">
        <v>1.085</v>
      </c>
      <c r="U597" s="22">
        <f t="shared" si="225"/>
        <v>17565.5742820397</v>
      </c>
      <c r="AA597" s="12">
        <f t="shared" si="226"/>
        <v>43957</v>
      </c>
      <c r="AB597" s="12">
        <v>0.0253</v>
      </c>
      <c r="AC597" s="13">
        <v>1.35</v>
      </c>
      <c r="AD597" s="14">
        <v>1</v>
      </c>
      <c r="AE597" s="15">
        <f t="shared" si="227"/>
        <v>1501.351335</v>
      </c>
      <c r="AF597" s="12">
        <v>1</v>
      </c>
      <c r="AG597" s="12">
        <v>280</v>
      </c>
      <c r="AH597" s="12">
        <v>1.43</v>
      </c>
      <c r="AI597" s="19">
        <f t="shared" si="228"/>
        <v>3.16684210526316</v>
      </c>
      <c r="AJ597" s="20">
        <v>0</v>
      </c>
      <c r="AK597" s="12">
        <v>0.97</v>
      </c>
      <c r="AL597" s="12">
        <v>2.04</v>
      </c>
      <c r="AM597" s="9">
        <f t="shared" si="229"/>
        <v>2.9788</v>
      </c>
      <c r="AN597" s="10">
        <v>1.225</v>
      </c>
      <c r="AO597" s="21">
        <v>1.085</v>
      </c>
      <c r="AP597" s="22">
        <f t="shared" si="230"/>
        <v>18824.173502258</v>
      </c>
    </row>
    <row r="598" s="1" customFormat="1" customHeight="1" spans="6:42">
      <c r="F598" s="28" t="s">
        <v>28</v>
      </c>
      <c r="G598" s="29"/>
      <c r="H598" s="29"/>
      <c r="I598" s="29"/>
      <c r="J598" s="29"/>
      <c r="K598" s="29"/>
      <c r="L598" s="29"/>
      <c r="M598" s="29"/>
      <c r="N598" s="30">
        <f>SUM(U573:U597)</f>
        <v>862171.696873391</v>
      </c>
      <c r="O598" s="30"/>
      <c r="P598" s="30"/>
      <c r="Q598" s="30"/>
      <c r="R598" s="30"/>
      <c r="S598" s="30"/>
      <c r="T598" s="30"/>
      <c r="U598" s="30"/>
      <c r="AA598" s="28" t="s">
        <v>28</v>
      </c>
      <c r="AB598" s="29"/>
      <c r="AC598" s="29"/>
      <c r="AD598" s="29"/>
      <c r="AE598" s="29"/>
      <c r="AF598" s="29"/>
      <c r="AG598" s="29"/>
      <c r="AH598" s="29"/>
      <c r="AI598" s="30">
        <f>SUM(AP573:AP597)</f>
        <v>893636.67737885</v>
      </c>
      <c r="AJ598" s="30"/>
      <c r="AK598" s="30"/>
      <c r="AL598" s="30"/>
      <c r="AM598" s="30"/>
      <c r="AN598" s="30"/>
      <c r="AO598" s="30"/>
      <c r="AP598" s="30"/>
    </row>
    <row r="599" s="1" customFormat="1" customHeight="1" spans="6:42">
      <c r="F599" s="29"/>
      <c r="G599" s="29"/>
      <c r="H599" s="29"/>
      <c r="I599" s="29"/>
      <c r="J599" s="29"/>
      <c r="K599" s="29"/>
      <c r="L599" s="29"/>
      <c r="M599" s="29"/>
      <c r="N599" s="30"/>
      <c r="O599" s="30"/>
      <c r="P599" s="30"/>
      <c r="Q599" s="30"/>
      <c r="R599" s="30"/>
      <c r="S599" s="30"/>
      <c r="T599" s="30"/>
      <c r="U599" s="30"/>
      <c r="AA599" s="29"/>
      <c r="AB599" s="29"/>
      <c r="AC599" s="29"/>
      <c r="AD599" s="29"/>
      <c r="AE599" s="29"/>
      <c r="AF599" s="29"/>
      <c r="AG599" s="29"/>
      <c r="AH599" s="29"/>
      <c r="AI599" s="30"/>
      <c r="AJ599" s="30"/>
      <c r="AK599" s="30"/>
      <c r="AL599" s="30"/>
      <c r="AM599" s="30"/>
      <c r="AN599" s="30"/>
      <c r="AO599" s="30"/>
      <c r="AP599" s="30"/>
    </row>
    <row r="600" s="1" customFormat="1" customHeight="1" spans="6:42"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</row>
    <row r="601" s="1" customFormat="1" customHeight="1" spans="6:42">
      <c r="F601" s="15" t="s">
        <v>3</v>
      </c>
      <c r="G601" s="15"/>
      <c r="H601" s="15"/>
      <c r="I601" s="15"/>
      <c r="J601" s="15"/>
      <c r="K601" s="9" t="s">
        <v>30</v>
      </c>
      <c r="L601" s="9"/>
      <c r="M601" s="9"/>
      <c r="N601" s="9"/>
      <c r="O601" s="10" t="s">
        <v>31</v>
      </c>
      <c r="P601" s="10"/>
      <c r="Q601" s="31" t="s">
        <v>9</v>
      </c>
      <c r="R601"/>
      <c r="S601"/>
      <c r="T601"/>
      <c r="U601"/>
      <c r="AA601" s="15" t="s">
        <v>3</v>
      </c>
      <c r="AB601" s="15"/>
      <c r="AC601" s="15"/>
      <c r="AD601" s="15"/>
      <c r="AE601" s="15"/>
      <c r="AF601" s="9" t="s">
        <v>30</v>
      </c>
      <c r="AG601" s="9"/>
      <c r="AH601" s="9"/>
      <c r="AI601" s="9"/>
      <c r="AJ601" s="10" t="s">
        <v>31</v>
      </c>
      <c r="AK601" s="10"/>
      <c r="AL601" s="31" t="s">
        <v>9</v>
      </c>
      <c r="AM601"/>
      <c r="AN601"/>
      <c r="AO601"/>
      <c r="AP601"/>
    </row>
    <row r="602" s="1" customFormat="1" customHeight="1" spans="6:42">
      <c r="F602" s="12" t="s">
        <v>32</v>
      </c>
      <c r="G602" s="12" t="s">
        <v>15</v>
      </c>
      <c r="H602" s="32" t="s">
        <v>33</v>
      </c>
      <c r="I602" s="33" t="s">
        <v>34</v>
      </c>
      <c r="J602" s="15" t="s">
        <v>3</v>
      </c>
      <c r="K602" s="12" t="s">
        <v>35</v>
      </c>
      <c r="L602" s="12" t="s">
        <v>22</v>
      </c>
      <c r="M602" s="12" t="s">
        <v>23</v>
      </c>
      <c r="N602" s="9" t="s">
        <v>36</v>
      </c>
      <c r="O602" s="12" t="s">
        <v>25</v>
      </c>
      <c r="P602" s="12" t="s">
        <v>37</v>
      </c>
      <c r="Q602" s="31"/>
      <c r="R602"/>
      <c r="S602"/>
      <c r="T602"/>
      <c r="U602"/>
      <c r="AA602" s="12" t="s">
        <v>32</v>
      </c>
      <c r="AB602" s="12" t="s">
        <v>15</v>
      </c>
      <c r="AC602" s="32" t="s">
        <v>33</v>
      </c>
      <c r="AD602" s="33" t="s">
        <v>34</v>
      </c>
      <c r="AE602" s="15" t="s">
        <v>3</v>
      </c>
      <c r="AF602" s="12" t="s">
        <v>35</v>
      </c>
      <c r="AG602" s="12" t="s">
        <v>22</v>
      </c>
      <c r="AH602" s="12" t="s">
        <v>23</v>
      </c>
      <c r="AI602" s="9" t="s">
        <v>36</v>
      </c>
      <c r="AJ602" s="12" t="s">
        <v>25</v>
      </c>
      <c r="AK602" s="12" t="s">
        <v>37</v>
      </c>
      <c r="AL602" s="31"/>
      <c r="AM602"/>
      <c r="AN602"/>
      <c r="AO602"/>
      <c r="AP602"/>
    </row>
    <row r="603" s="1" customFormat="1" customHeight="1" spans="6:42">
      <c r="F603" s="12">
        <v>1197</v>
      </c>
      <c r="G603" s="12">
        <f t="shared" ref="G603:G616" si="231">1354+144</f>
        <v>1498</v>
      </c>
      <c r="H603" s="32">
        <v>0.444</v>
      </c>
      <c r="I603" s="33">
        <v>0.887</v>
      </c>
      <c r="J603" s="34">
        <f t="shared" ref="J603:J616" si="232">F603*H603+G603*I603</f>
        <v>1860.194</v>
      </c>
      <c r="K603" s="12">
        <v>1</v>
      </c>
      <c r="L603" s="12">
        <v>0.89</v>
      </c>
      <c r="M603" s="12">
        <v>3.21</v>
      </c>
      <c r="N603" s="35">
        <f t="shared" ref="N603:N616" si="233">1+L603*M603</f>
        <v>3.8569</v>
      </c>
      <c r="O603" s="12">
        <v>1.225</v>
      </c>
      <c r="P603" s="12">
        <v>0.5</v>
      </c>
      <c r="Q603" s="36">
        <f t="shared" ref="Q603:Q616" si="234">J603*K603*N603*O603*P603</f>
        <v>4394.4316211425</v>
      </c>
      <c r="R603"/>
      <c r="S603"/>
      <c r="T603"/>
      <c r="U603"/>
      <c r="AA603" s="12">
        <v>1197</v>
      </c>
      <c r="AB603" s="12">
        <f t="shared" ref="AB603:AB616" si="235">1354+154</f>
        <v>1508</v>
      </c>
      <c r="AC603" s="32">
        <v>0.444</v>
      </c>
      <c r="AD603" s="33">
        <v>0.887</v>
      </c>
      <c r="AE603" s="34">
        <f t="shared" ref="AE603:AE616" si="236">AA603*AC603+AB603*AD603</f>
        <v>1869.064</v>
      </c>
      <c r="AF603" s="12">
        <v>1</v>
      </c>
      <c r="AG603" s="12">
        <v>0.89</v>
      </c>
      <c r="AH603" s="12">
        <v>3.21</v>
      </c>
      <c r="AI603" s="35">
        <f t="shared" ref="AI603:AI616" si="237">1+AG603*AH603</f>
        <v>3.8569</v>
      </c>
      <c r="AJ603" s="12">
        <v>1.225</v>
      </c>
      <c r="AK603" s="12">
        <v>0.5</v>
      </c>
      <c r="AL603" s="36">
        <f t="shared" ref="AL603:AL616" si="238">AE603*AF603*AI603*AJ603*AK603</f>
        <v>4415.38567673</v>
      </c>
      <c r="AM603"/>
      <c r="AN603"/>
      <c r="AO603"/>
      <c r="AP603"/>
    </row>
    <row r="604" s="1" customFormat="1" customHeight="1" spans="6:42">
      <c r="F604" s="12">
        <v>1197</v>
      </c>
      <c r="G604" s="12">
        <f t="shared" si="231"/>
        <v>1498</v>
      </c>
      <c r="H604" s="32">
        <v>0.577</v>
      </c>
      <c r="I604" s="33">
        <v>1.153</v>
      </c>
      <c r="J604" s="34">
        <f t="shared" si="232"/>
        <v>2417.863</v>
      </c>
      <c r="K604" s="12">
        <v>1</v>
      </c>
      <c r="L604" s="12">
        <v>0.89</v>
      </c>
      <c r="M604" s="12">
        <v>3.21</v>
      </c>
      <c r="N604" s="35">
        <f t="shared" si="233"/>
        <v>3.8569</v>
      </c>
      <c r="O604" s="12">
        <v>1.225</v>
      </c>
      <c r="P604" s="12">
        <v>0.5</v>
      </c>
      <c r="Q604" s="36">
        <f t="shared" si="234"/>
        <v>5711.84168037875</v>
      </c>
      <c r="R604"/>
      <c r="S604"/>
      <c r="T604"/>
      <c r="U604"/>
      <c r="AA604" s="12">
        <v>1197</v>
      </c>
      <c r="AB604" s="12">
        <f t="shared" si="235"/>
        <v>1508</v>
      </c>
      <c r="AC604" s="32">
        <v>0.577</v>
      </c>
      <c r="AD604" s="33">
        <v>1.153</v>
      </c>
      <c r="AE604" s="34">
        <f t="shared" si="236"/>
        <v>2429.393</v>
      </c>
      <c r="AF604" s="12">
        <v>1</v>
      </c>
      <c r="AG604" s="12">
        <v>0.89</v>
      </c>
      <c r="AH604" s="12">
        <v>3.21</v>
      </c>
      <c r="AI604" s="35">
        <f t="shared" si="237"/>
        <v>3.8569</v>
      </c>
      <c r="AJ604" s="12">
        <v>1.225</v>
      </c>
      <c r="AK604" s="12">
        <v>0.5</v>
      </c>
      <c r="AL604" s="36">
        <f t="shared" si="238"/>
        <v>5739.07959029125</v>
      </c>
      <c r="AM604"/>
      <c r="AN604"/>
      <c r="AO604"/>
      <c r="AP604"/>
    </row>
    <row r="605" s="1" customFormat="1" customHeight="1" spans="6:42">
      <c r="F605" s="12">
        <v>1197</v>
      </c>
      <c r="G605" s="12">
        <f t="shared" si="231"/>
        <v>1498</v>
      </c>
      <c r="H605" s="32">
        <v>0.444</v>
      </c>
      <c r="I605" s="33">
        <v>0.887</v>
      </c>
      <c r="J605" s="34">
        <f t="shared" si="232"/>
        <v>1860.194</v>
      </c>
      <c r="K605" s="12">
        <v>1</v>
      </c>
      <c r="L605" s="12">
        <v>0.89</v>
      </c>
      <c r="M605" s="12">
        <v>3.21</v>
      </c>
      <c r="N605" s="35">
        <f t="shared" si="233"/>
        <v>3.8569</v>
      </c>
      <c r="O605" s="12">
        <v>1.225</v>
      </c>
      <c r="P605" s="12">
        <v>0.5</v>
      </c>
      <c r="Q605" s="36">
        <f t="shared" si="234"/>
        <v>4394.4316211425</v>
      </c>
      <c r="R605"/>
      <c r="S605"/>
      <c r="T605"/>
      <c r="U605"/>
      <c r="AA605" s="12">
        <v>1197</v>
      </c>
      <c r="AB605" s="12">
        <f t="shared" si="235"/>
        <v>1508</v>
      </c>
      <c r="AC605" s="32">
        <v>0.444</v>
      </c>
      <c r="AD605" s="33">
        <v>0.887</v>
      </c>
      <c r="AE605" s="34">
        <f t="shared" si="236"/>
        <v>1869.064</v>
      </c>
      <c r="AF605" s="12">
        <v>1</v>
      </c>
      <c r="AG605" s="12">
        <v>0.89</v>
      </c>
      <c r="AH605" s="12">
        <v>3.21</v>
      </c>
      <c r="AI605" s="35">
        <f t="shared" si="237"/>
        <v>3.8569</v>
      </c>
      <c r="AJ605" s="12">
        <v>1.225</v>
      </c>
      <c r="AK605" s="12">
        <v>0.5</v>
      </c>
      <c r="AL605" s="36">
        <f t="shared" si="238"/>
        <v>4415.38567673</v>
      </c>
      <c r="AM605"/>
      <c r="AN605"/>
      <c r="AO605"/>
      <c r="AP605"/>
    </row>
    <row r="606" s="1" customFormat="1" customHeight="1" spans="6:42">
      <c r="F606" s="12">
        <v>1197</v>
      </c>
      <c r="G606" s="12">
        <f t="shared" si="231"/>
        <v>1498</v>
      </c>
      <c r="H606" s="32">
        <v>0.577</v>
      </c>
      <c r="I606" s="33">
        <v>1.153</v>
      </c>
      <c r="J606" s="34">
        <f t="shared" si="232"/>
        <v>2417.863</v>
      </c>
      <c r="K606" s="12">
        <v>1</v>
      </c>
      <c r="L606" s="12">
        <v>0.89</v>
      </c>
      <c r="M606" s="12">
        <v>3.21</v>
      </c>
      <c r="N606" s="35">
        <f t="shared" si="233"/>
        <v>3.8569</v>
      </c>
      <c r="O606" s="12">
        <v>1.225</v>
      </c>
      <c r="P606" s="12">
        <v>0.5</v>
      </c>
      <c r="Q606" s="36">
        <f t="shared" si="234"/>
        <v>5711.84168037875</v>
      </c>
      <c r="R606"/>
      <c r="S606"/>
      <c r="T606"/>
      <c r="U606"/>
      <c r="AA606" s="12">
        <v>1197</v>
      </c>
      <c r="AB606" s="12">
        <f t="shared" si="235"/>
        <v>1508</v>
      </c>
      <c r="AC606" s="32">
        <v>0.577</v>
      </c>
      <c r="AD606" s="33">
        <v>1.153</v>
      </c>
      <c r="AE606" s="34">
        <f t="shared" si="236"/>
        <v>2429.393</v>
      </c>
      <c r="AF606" s="12">
        <v>1</v>
      </c>
      <c r="AG606" s="12">
        <v>0.89</v>
      </c>
      <c r="AH606" s="12">
        <v>3.21</v>
      </c>
      <c r="AI606" s="35">
        <f t="shared" si="237"/>
        <v>3.8569</v>
      </c>
      <c r="AJ606" s="12">
        <v>1.225</v>
      </c>
      <c r="AK606" s="12">
        <v>0.5</v>
      </c>
      <c r="AL606" s="36">
        <f t="shared" si="238"/>
        <v>5739.07959029125</v>
      </c>
      <c r="AM606"/>
      <c r="AN606"/>
      <c r="AO606"/>
      <c r="AP606"/>
    </row>
    <row r="607" s="1" customFormat="1" customHeight="1" spans="6:42">
      <c r="F607" s="12">
        <v>1197</v>
      </c>
      <c r="G607" s="12">
        <f t="shared" si="231"/>
        <v>1498</v>
      </c>
      <c r="H607" s="32">
        <v>0.444</v>
      </c>
      <c r="I607" s="33">
        <v>0.887</v>
      </c>
      <c r="J607" s="34">
        <f t="shared" si="232"/>
        <v>1860.194</v>
      </c>
      <c r="K607" s="12">
        <v>1</v>
      </c>
      <c r="L607" s="12">
        <v>0.89</v>
      </c>
      <c r="M607" s="12">
        <v>3.21</v>
      </c>
      <c r="N607" s="35">
        <f t="shared" si="233"/>
        <v>3.8569</v>
      </c>
      <c r="O607" s="12">
        <v>1.225</v>
      </c>
      <c r="P607" s="12">
        <v>0.5</v>
      </c>
      <c r="Q607" s="36">
        <f t="shared" si="234"/>
        <v>4394.4316211425</v>
      </c>
      <c r="R607"/>
      <c r="S607"/>
      <c r="T607"/>
      <c r="U607"/>
      <c r="AA607" s="12">
        <v>1197</v>
      </c>
      <c r="AB607" s="12">
        <f t="shared" si="235"/>
        <v>1508</v>
      </c>
      <c r="AC607" s="32">
        <v>0.444</v>
      </c>
      <c r="AD607" s="33">
        <v>0.887</v>
      </c>
      <c r="AE607" s="34">
        <f t="shared" si="236"/>
        <v>1869.064</v>
      </c>
      <c r="AF607" s="12">
        <v>1</v>
      </c>
      <c r="AG607" s="12">
        <v>0.89</v>
      </c>
      <c r="AH607" s="12">
        <v>3.21</v>
      </c>
      <c r="AI607" s="35">
        <f t="shared" si="237"/>
        <v>3.8569</v>
      </c>
      <c r="AJ607" s="12">
        <v>1.225</v>
      </c>
      <c r="AK607" s="12">
        <v>0.5</v>
      </c>
      <c r="AL607" s="36">
        <f t="shared" si="238"/>
        <v>4415.38567673</v>
      </c>
      <c r="AM607"/>
      <c r="AN607"/>
      <c r="AO607"/>
      <c r="AP607"/>
    </row>
    <row r="608" s="1" customFormat="1" customHeight="1" spans="6:42">
      <c r="F608" s="12">
        <v>1197</v>
      </c>
      <c r="G608" s="12">
        <f t="shared" si="231"/>
        <v>1498</v>
      </c>
      <c r="H608" s="32">
        <v>0.577</v>
      </c>
      <c r="I608" s="33">
        <v>1.153</v>
      </c>
      <c r="J608" s="34">
        <f t="shared" si="232"/>
        <v>2417.863</v>
      </c>
      <c r="K608" s="12">
        <v>1</v>
      </c>
      <c r="L608" s="12">
        <v>0.89</v>
      </c>
      <c r="M608" s="12">
        <v>3.21</v>
      </c>
      <c r="N608" s="35">
        <f t="shared" si="233"/>
        <v>3.8569</v>
      </c>
      <c r="O608" s="12">
        <v>1.225</v>
      </c>
      <c r="P608" s="12">
        <v>0.5</v>
      </c>
      <c r="Q608" s="36">
        <f t="shared" si="234"/>
        <v>5711.84168037875</v>
      </c>
      <c r="R608"/>
      <c r="S608"/>
      <c r="T608"/>
      <c r="U608"/>
      <c r="AA608" s="12">
        <v>1197</v>
      </c>
      <c r="AB608" s="12">
        <f t="shared" si="235"/>
        <v>1508</v>
      </c>
      <c r="AC608" s="32">
        <v>0.577</v>
      </c>
      <c r="AD608" s="33">
        <v>1.153</v>
      </c>
      <c r="AE608" s="34">
        <f t="shared" si="236"/>
        <v>2429.393</v>
      </c>
      <c r="AF608" s="12">
        <v>1</v>
      </c>
      <c r="AG608" s="12">
        <v>0.89</v>
      </c>
      <c r="AH608" s="12">
        <v>3.21</v>
      </c>
      <c r="AI608" s="35">
        <f t="shared" si="237"/>
        <v>3.8569</v>
      </c>
      <c r="AJ608" s="12">
        <v>1.225</v>
      </c>
      <c r="AK608" s="12">
        <v>0.5</v>
      </c>
      <c r="AL608" s="36">
        <f t="shared" si="238"/>
        <v>5739.07959029125</v>
      </c>
      <c r="AM608"/>
      <c r="AN608"/>
      <c r="AO608"/>
      <c r="AP608"/>
    </row>
    <row r="609" s="1" customFormat="1" customHeight="1" spans="6:42">
      <c r="F609" s="12">
        <v>1197</v>
      </c>
      <c r="G609" s="12">
        <f t="shared" si="231"/>
        <v>1498</v>
      </c>
      <c r="H609" s="32">
        <v>0.444</v>
      </c>
      <c r="I609" s="33">
        <v>0.887</v>
      </c>
      <c r="J609" s="34">
        <f t="shared" si="232"/>
        <v>1860.194</v>
      </c>
      <c r="K609" s="12">
        <v>1</v>
      </c>
      <c r="L609" s="12">
        <v>0.89</v>
      </c>
      <c r="M609" s="12">
        <v>3.21</v>
      </c>
      <c r="N609" s="35">
        <f t="shared" si="233"/>
        <v>3.8569</v>
      </c>
      <c r="O609" s="12">
        <v>1.225</v>
      </c>
      <c r="P609" s="12">
        <v>0.5</v>
      </c>
      <c r="Q609" s="36">
        <f t="shared" si="234"/>
        <v>4394.4316211425</v>
      </c>
      <c r="R609"/>
      <c r="S609"/>
      <c r="T609"/>
      <c r="U609"/>
      <c r="AA609" s="12">
        <v>1197</v>
      </c>
      <c r="AB609" s="12">
        <f t="shared" si="235"/>
        <v>1508</v>
      </c>
      <c r="AC609" s="32">
        <v>0.444</v>
      </c>
      <c r="AD609" s="33">
        <v>0.887</v>
      </c>
      <c r="AE609" s="34">
        <f t="shared" si="236"/>
        <v>1869.064</v>
      </c>
      <c r="AF609" s="12">
        <v>1</v>
      </c>
      <c r="AG609" s="12">
        <v>0.89</v>
      </c>
      <c r="AH609" s="12">
        <v>3.21</v>
      </c>
      <c r="AI609" s="35">
        <f t="shared" si="237"/>
        <v>3.8569</v>
      </c>
      <c r="AJ609" s="12">
        <v>1.225</v>
      </c>
      <c r="AK609" s="12">
        <v>0.5</v>
      </c>
      <c r="AL609" s="36">
        <f t="shared" si="238"/>
        <v>4415.38567673</v>
      </c>
      <c r="AM609"/>
      <c r="AN609"/>
      <c r="AO609"/>
      <c r="AP609"/>
    </row>
    <row r="610" s="1" customFormat="1" customHeight="1" spans="6:42">
      <c r="F610" s="12">
        <v>1197</v>
      </c>
      <c r="G610" s="12">
        <f t="shared" si="231"/>
        <v>1498</v>
      </c>
      <c r="H610" s="32">
        <v>0.577</v>
      </c>
      <c r="I610" s="33">
        <v>1.153</v>
      </c>
      <c r="J610" s="34">
        <f t="shared" si="232"/>
        <v>2417.863</v>
      </c>
      <c r="K610" s="12">
        <v>1</v>
      </c>
      <c r="L610" s="12">
        <v>0.89</v>
      </c>
      <c r="M610" s="12">
        <v>3.21</v>
      </c>
      <c r="N610" s="35">
        <f t="shared" si="233"/>
        <v>3.8569</v>
      </c>
      <c r="O610" s="12">
        <v>1.225</v>
      </c>
      <c r="P610" s="12">
        <v>0.5</v>
      </c>
      <c r="Q610" s="36">
        <f t="shared" si="234"/>
        <v>5711.84168037875</v>
      </c>
      <c r="R610"/>
      <c r="S610"/>
      <c r="T610"/>
      <c r="U610"/>
      <c r="AA610" s="12">
        <v>1197</v>
      </c>
      <c r="AB610" s="12">
        <f t="shared" si="235"/>
        <v>1508</v>
      </c>
      <c r="AC610" s="32">
        <v>0.577</v>
      </c>
      <c r="AD610" s="33">
        <v>1.153</v>
      </c>
      <c r="AE610" s="34">
        <f t="shared" si="236"/>
        <v>2429.393</v>
      </c>
      <c r="AF610" s="12">
        <v>1</v>
      </c>
      <c r="AG610" s="12">
        <v>0.89</v>
      </c>
      <c r="AH610" s="12">
        <v>3.21</v>
      </c>
      <c r="AI610" s="35">
        <f t="shared" si="237"/>
        <v>3.8569</v>
      </c>
      <c r="AJ610" s="12">
        <v>1.225</v>
      </c>
      <c r="AK610" s="12">
        <v>0.5</v>
      </c>
      <c r="AL610" s="36">
        <f t="shared" si="238"/>
        <v>5739.07959029125</v>
      </c>
      <c r="AM610"/>
      <c r="AN610"/>
      <c r="AO610"/>
      <c r="AP610"/>
    </row>
    <row r="611" s="1" customFormat="1" customHeight="1" spans="6:42">
      <c r="F611" s="12">
        <v>1197</v>
      </c>
      <c r="G611" s="12">
        <f t="shared" si="231"/>
        <v>1498</v>
      </c>
      <c r="H611" s="32">
        <v>0.444</v>
      </c>
      <c r="I611" s="33">
        <v>0.887</v>
      </c>
      <c r="J611" s="34">
        <f t="shared" si="232"/>
        <v>1860.194</v>
      </c>
      <c r="K611" s="12">
        <v>1</v>
      </c>
      <c r="L611" s="12">
        <v>0.89</v>
      </c>
      <c r="M611" s="12">
        <v>3.21</v>
      </c>
      <c r="N611" s="35">
        <f t="shared" si="233"/>
        <v>3.8569</v>
      </c>
      <c r="O611" s="12">
        <v>1.225</v>
      </c>
      <c r="P611" s="12">
        <v>0.5</v>
      </c>
      <c r="Q611" s="36">
        <f t="shared" si="234"/>
        <v>4394.4316211425</v>
      </c>
      <c r="R611"/>
      <c r="S611"/>
      <c r="T611"/>
      <c r="U611"/>
      <c r="AA611" s="12">
        <v>1197</v>
      </c>
      <c r="AB611" s="12">
        <f t="shared" si="235"/>
        <v>1508</v>
      </c>
      <c r="AC611" s="32">
        <v>0.444</v>
      </c>
      <c r="AD611" s="33">
        <v>0.887</v>
      </c>
      <c r="AE611" s="34">
        <f t="shared" si="236"/>
        <v>1869.064</v>
      </c>
      <c r="AF611" s="12">
        <v>1</v>
      </c>
      <c r="AG611" s="12">
        <v>0.89</v>
      </c>
      <c r="AH611" s="12">
        <v>3.21</v>
      </c>
      <c r="AI611" s="35">
        <f t="shared" si="237"/>
        <v>3.8569</v>
      </c>
      <c r="AJ611" s="12">
        <v>1.225</v>
      </c>
      <c r="AK611" s="12">
        <v>0.5</v>
      </c>
      <c r="AL611" s="36">
        <f t="shared" si="238"/>
        <v>4415.38567673</v>
      </c>
      <c r="AM611"/>
      <c r="AN611"/>
      <c r="AO611"/>
      <c r="AP611"/>
    </row>
    <row r="612" s="1" customFormat="1" customHeight="1" spans="6:42">
      <c r="F612" s="12">
        <v>1197</v>
      </c>
      <c r="G612" s="12">
        <f t="shared" si="231"/>
        <v>1498</v>
      </c>
      <c r="H612" s="32">
        <v>0.577</v>
      </c>
      <c r="I612" s="33">
        <v>1.153</v>
      </c>
      <c r="J612" s="34">
        <f t="shared" si="232"/>
        <v>2417.863</v>
      </c>
      <c r="K612" s="12">
        <v>1</v>
      </c>
      <c r="L612" s="12">
        <v>0.89</v>
      </c>
      <c r="M612" s="12">
        <v>3.21</v>
      </c>
      <c r="N612" s="35">
        <f t="shared" si="233"/>
        <v>3.8569</v>
      </c>
      <c r="O612" s="12">
        <v>1.225</v>
      </c>
      <c r="P612" s="12">
        <v>0.5</v>
      </c>
      <c r="Q612" s="36">
        <f t="shared" si="234"/>
        <v>5711.84168037875</v>
      </c>
      <c r="R612"/>
      <c r="S612"/>
      <c r="T612"/>
      <c r="U612"/>
      <c r="AA612" s="12">
        <v>1197</v>
      </c>
      <c r="AB612" s="12">
        <f t="shared" si="235"/>
        <v>1508</v>
      </c>
      <c r="AC612" s="32">
        <v>0.577</v>
      </c>
      <c r="AD612" s="33">
        <v>1.153</v>
      </c>
      <c r="AE612" s="34">
        <f t="shared" si="236"/>
        <v>2429.393</v>
      </c>
      <c r="AF612" s="12">
        <v>1</v>
      </c>
      <c r="AG612" s="12">
        <v>0.89</v>
      </c>
      <c r="AH612" s="12">
        <v>3.21</v>
      </c>
      <c r="AI612" s="35">
        <f t="shared" si="237"/>
        <v>3.8569</v>
      </c>
      <c r="AJ612" s="12">
        <v>1.225</v>
      </c>
      <c r="AK612" s="12">
        <v>0.5</v>
      </c>
      <c r="AL612" s="36">
        <f t="shared" si="238"/>
        <v>5739.07959029125</v>
      </c>
      <c r="AM612"/>
      <c r="AN612"/>
      <c r="AO612"/>
      <c r="AP612"/>
    </row>
    <row r="613" s="1" customFormat="1" customHeight="1" spans="6:42">
      <c r="F613" s="12">
        <v>1197</v>
      </c>
      <c r="G613" s="12">
        <f t="shared" si="231"/>
        <v>1498</v>
      </c>
      <c r="H613" s="32">
        <v>0.444</v>
      </c>
      <c r="I613" s="33">
        <v>0.887</v>
      </c>
      <c r="J613" s="34">
        <f t="shared" si="232"/>
        <v>1860.194</v>
      </c>
      <c r="K613" s="12">
        <v>1</v>
      </c>
      <c r="L613" s="12">
        <v>0.89</v>
      </c>
      <c r="M613" s="12">
        <v>3.21</v>
      </c>
      <c r="N613" s="35">
        <f t="shared" si="233"/>
        <v>3.8569</v>
      </c>
      <c r="O613" s="12">
        <v>1.225</v>
      </c>
      <c r="P613" s="12">
        <v>0.5</v>
      </c>
      <c r="Q613" s="36">
        <f t="shared" si="234"/>
        <v>4394.4316211425</v>
      </c>
      <c r="R613"/>
      <c r="S613"/>
      <c r="T613"/>
      <c r="U613"/>
      <c r="AA613" s="12">
        <v>1197</v>
      </c>
      <c r="AB613" s="12">
        <f t="shared" si="235"/>
        <v>1508</v>
      </c>
      <c r="AC613" s="32">
        <v>0.444</v>
      </c>
      <c r="AD613" s="33">
        <v>0.887</v>
      </c>
      <c r="AE613" s="34">
        <f t="shared" si="236"/>
        <v>1869.064</v>
      </c>
      <c r="AF613" s="12">
        <v>1</v>
      </c>
      <c r="AG613" s="12">
        <v>0.89</v>
      </c>
      <c r="AH613" s="12">
        <v>3.21</v>
      </c>
      <c r="AI613" s="35">
        <f t="shared" si="237"/>
        <v>3.8569</v>
      </c>
      <c r="AJ613" s="12">
        <v>1.225</v>
      </c>
      <c r="AK613" s="12">
        <v>0.5</v>
      </c>
      <c r="AL613" s="36">
        <f t="shared" si="238"/>
        <v>4415.38567673</v>
      </c>
      <c r="AM613"/>
      <c r="AN613"/>
      <c r="AO613"/>
      <c r="AP613"/>
    </row>
    <row r="614" s="1" customFormat="1" customHeight="1" spans="6:42">
      <c r="F614" s="12">
        <v>1197</v>
      </c>
      <c r="G614" s="12">
        <f t="shared" si="231"/>
        <v>1498</v>
      </c>
      <c r="H614" s="32">
        <v>0.577</v>
      </c>
      <c r="I614" s="33">
        <v>1.153</v>
      </c>
      <c r="J614" s="34">
        <f t="shared" si="232"/>
        <v>2417.863</v>
      </c>
      <c r="K614" s="12">
        <v>1</v>
      </c>
      <c r="L614" s="12">
        <v>0.89</v>
      </c>
      <c r="M614" s="12">
        <v>3.21</v>
      </c>
      <c r="N614" s="35">
        <f t="shared" si="233"/>
        <v>3.8569</v>
      </c>
      <c r="O614" s="12">
        <v>1.225</v>
      </c>
      <c r="P614" s="12">
        <v>0.5</v>
      </c>
      <c r="Q614" s="36">
        <f t="shared" si="234"/>
        <v>5711.84168037875</v>
      </c>
      <c r="R614"/>
      <c r="S614"/>
      <c r="T614"/>
      <c r="U614"/>
      <c r="AA614" s="12">
        <v>1197</v>
      </c>
      <c r="AB614" s="12">
        <f t="shared" si="235"/>
        <v>1508</v>
      </c>
      <c r="AC614" s="32">
        <v>0.577</v>
      </c>
      <c r="AD614" s="33">
        <v>1.153</v>
      </c>
      <c r="AE614" s="34">
        <f t="shared" si="236"/>
        <v>2429.393</v>
      </c>
      <c r="AF614" s="12">
        <v>1</v>
      </c>
      <c r="AG614" s="12">
        <v>0.89</v>
      </c>
      <c r="AH614" s="12">
        <v>3.21</v>
      </c>
      <c r="AI614" s="35">
        <f t="shared" si="237"/>
        <v>3.8569</v>
      </c>
      <c r="AJ614" s="12">
        <v>1.225</v>
      </c>
      <c r="AK614" s="12">
        <v>0.5</v>
      </c>
      <c r="AL614" s="36">
        <f t="shared" si="238"/>
        <v>5739.07959029125</v>
      </c>
      <c r="AM614"/>
      <c r="AN614"/>
      <c r="AO614"/>
      <c r="AP614"/>
    </row>
    <row r="615" s="1" customFormat="1" customHeight="1" spans="6:42">
      <c r="F615" s="12">
        <v>1197</v>
      </c>
      <c r="G615" s="12">
        <f t="shared" si="231"/>
        <v>1498</v>
      </c>
      <c r="H615" s="32">
        <v>4.04</v>
      </c>
      <c r="I615" s="33">
        <v>8.09</v>
      </c>
      <c r="J615" s="34">
        <f t="shared" si="232"/>
        <v>16954.7</v>
      </c>
      <c r="K615" s="12">
        <v>2.2</v>
      </c>
      <c r="L615" s="12">
        <v>0.89</v>
      </c>
      <c r="M615" s="12">
        <v>3.21</v>
      </c>
      <c r="N615" s="35">
        <f t="shared" si="233"/>
        <v>3.8569</v>
      </c>
      <c r="O615" s="12">
        <v>1.225</v>
      </c>
      <c r="P615" s="12">
        <v>0.5</v>
      </c>
      <c r="Q615" s="36">
        <f t="shared" si="234"/>
        <v>88116.504824425</v>
      </c>
      <c r="R615"/>
      <c r="S615"/>
      <c r="T615"/>
      <c r="U615"/>
      <c r="AA615" s="12">
        <v>1197</v>
      </c>
      <c r="AB615" s="12">
        <f t="shared" si="235"/>
        <v>1508</v>
      </c>
      <c r="AC615" s="32">
        <v>4.04</v>
      </c>
      <c r="AD615" s="33">
        <v>8.09</v>
      </c>
      <c r="AE615" s="34">
        <f t="shared" si="236"/>
        <v>17035.6</v>
      </c>
      <c r="AF615" s="12">
        <v>2.2</v>
      </c>
      <c r="AG615" s="12">
        <v>0.89</v>
      </c>
      <c r="AH615" s="12">
        <v>3.21</v>
      </c>
      <c r="AI615" s="35">
        <f t="shared" si="237"/>
        <v>3.8569</v>
      </c>
      <c r="AJ615" s="12">
        <v>1.225</v>
      </c>
      <c r="AK615" s="12">
        <v>0.5</v>
      </c>
      <c r="AL615" s="36">
        <f t="shared" si="238"/>
        <v>88536.9560999</v>
      </c>
      <c r="AM615"/>
      <c r="AN615"/>
      <c r="AO615"/>
      <c r="AP615"/>
    </row>
    <row r="616" s="1" customFormat="1" customHeight="1" spans="6:42">
      <c r="F616" s="12">
        <v>1197</v>
      </c>
      <c r="G616" s="12">
        <f t="shared" si="231"/>
        <v>1498</v>
      </c>
      <c r="H616" s="32">
        <v>6.07</v>
      </c>
      <c r="I616" s="33">
        <v>12.13</v>
      </c>
      <c r="J616" s="34">
        <f t="shared" si="232"/>
        <v>25436.53</v>
      </c>
      <c r="K616" s="12">
        <v>2.2</v>
      </c>
      <c r="L616" s="12">
        <v>0.89</v>
      </c>
      <c r="M616" s="12">
        <v>3.21</v>
      </c>
      <c r="N616" s="35">
        <f t="shared" si="233"/>
        <v>3.8569</v>
      </c>
      <c r="O616" s="12">
        <v>1.225</v>
      </c>
      <c r="P616" s="12">
        <v>0.5</v>
      </c>
      <c r="Q616" s="36">
        <f t="shared" si="234"/>
        <v>132198.040570558</v>
      </c>
      <c r="R616"/>
      <c r="S616"/>
      <c r="T616"/>
      <c r="U616"/>
      <c r="AA616" s="12">
        <v>1197</v>
      </c>
      <c r="AB616" s="12">
        <f t="shared" si="235"/>
        <v>1508</v>
      </c>
      <c r="AC616" s="32">
        <v>6.07</v>
      </c>
      <c r="AD616" s="33">
        <v>12.13</v>
      </c>
      <c r="AE616" s="34">
        <f t="shared" si="236"/>
        <v>25557.83</v>
      </c>
      <c r="AF616" s="12">
        <v>2.2</v>
      </c>
      <c r="AG616" s="12">
        <v>0.89</v>
      </c>
      <c r="AH616" s="12">
        <v>3.21</v>
      </c>
      <c r="AI616" s="35">
        <f t="shared" si="237"/>
        <v>3.8569</v>
      </c>
      <c r="AJ616" s="12">
        <v>1.225</v>
      </c>
      <c r="AK616" s="12">
        <v>0.5</v>
      </c>
      <c r="AL616" s="36">
        <f t="shared" si="238"/>
        <v>132828.457625133</v>
      </c>
      <c r="AM616"/>
      <c r="AN616"/>
      <c r="AO616"/>
      <c r="AP616"/>
    </row>
    <row r="617" s="1" customFormat="1" customHeight="1" spans="6:42">
      <c r="F617" s="37" t="s">
        <v>38</v>
      </c>
      <c r="G617" s="37"/>
      <c r="H617" s="37"/>
      <c r="I617" s="37"/>
      <c r="J617" s="37"/>
      <c r="K617" s="38">
        <f>SUM(Q603:Q616)</f>
        <v>280952.18520411</v>
      </c>
      <c r="L617" s="38"/>
      <c r="M617" s="38"/>
      <c r="N617" s="38"/>
      <c r="O617" s="38"/>
      <c r="P617" s="38"/>
      <c r="Q617" s="38"/>
      <c r="R617"/>
      <c r="S617"/>
      <c r="T617"/>
      <c r="U617"/>
      <c r="AA617" s="37" t="s">
        <v>38</v>
      </c>
      <c r="AB617" s="37"/>
      <c r="AC617" s="37"/>
      <c r="AD617" s="37"/>
      <c r="AE617" s="37"/>
      <c r="AF617" s="38">
        <f>SUM(AL603:AL616)</f>
        <v>282292.20532716</v>
      </c>
      <c r="AG617" s="38"/>
      <c r="AH617" s="38"/>
      <c r="AI617" s="38"/>
      <c r="AJ617" s="38"/>
      <c r="AK617" s="38"/>
      <c r="AL617" s="38"/>
      <c r="AM617"/>
      <c r="AN617"/>
      <c r="AO617"/>
      <c r="AP617"/>
    </row>
    <row r="618" s="1" customFormat="1" customHeight="1" spans="6:42">
      <c r="F618" s="37"/>
      <c r="G618" s="37"/>
      <c r="H618" s="37"/>
      <c r="I618" s="37"/>
      <c r="J618" s="37"/>
      <c r="K618" s="38"/>
      <c r="L618" s="38"/>
      <c r="M618" s="38"/>
      <c r="N618" s="38"/>
      <c r="O618" s="38"/>
      <c r="P618" s="38"/>
      <c r="Q618" s="38"/>
      <c r="R618"/>
      <c r="S618"/>
      <c r="T618"/>
      <c r="U618"/>
      <c r="AA618" s="37"/>
      <c r="AB618" s="37"/>
      <c r="AC618" s="37"/>
      <c r="AD618" s="37"/>
      <c r="AE618" s="37"/>
      <c r="AF618" s="38"/>
      <c r="AG618" s="38"/>
      <c r="AH618" s="38"/>
      <c r="AI618" s="38"/>
      <c r="AJ618" s="38"/>
      <c r="AK618" s="38"/>
      <c r="AL618" s="38"/>
      <c r="AM618"/>
      <c r="AN618"/>
      <c r="AO618"/>
      <c r="AP618"/>
    </row>
    <row r="619" s="1" customFormat="1" customHeight="1" spans="6:42">
      <c r="F619" s="37"/>
      <c r="G619" s="37"/>
      <c r="H619" s="37"/>
      <c r="I619" s="37"/>
      <c r="J619" s="37"/>
      <c r="K619" s="38"/>
      <c r="L619" s="38"/>
      <c r="M619" s="38"/>
      <c r="N619" s="38"/>
      <c r="O619" s="38"/>
      <c r="P619" s="38"/>
      <c r="Q619" s="38"/>
      <c r="R619"/>
      <c r="S619"/>
      <c r="T619"/>
      <c r="U619"/>
      <c r="AA619" s="37"/>
      <c r="AB619" s="37"/>
      <c r="AC619" s="37"/>
      <c r="AD619" s="37"/>
      <c r="AE619" s="37"/>
      <c r="AF619" s="38"/>
      <c r="AG619" s="38"/>
      <c r="AH619" s="38"/>
      <c r="AI619" s="38"/>
      <c r="AJ619" s="38"/>
      <c r="AK619" s="38"/>
      <c r="AL619" s="38"/>
      <c r="AM619"/>
      <c r="AN619"/>
      <c r="AO619"/>
      <c r="AP619"/>
    </row>
    <row r="620" s="1" customFormat="1" customHeight="1" spans="6:42">
      <c r="F620" s="39" t="s">
        <v>13</v>
      </c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/>
      <c r="S620"/>
      <c r="T620"/>
      <c r="U620"/>
      <c r="AA620" s="39" t="s">
        <v>13</v>
      </c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/>
      <c r="AN620"/>
      <c r="AO620"/>
      <c r="AP620"/>
    </row>
    <row r="621" s="1" customFormat="1" customHeight="1" spans="6:42">
      <c r="F621" s="15" t="s">
        <v>3</v>
      </c>
      <c r="G621" s="15"/>
      <c r="H621" s="15"/>
      <c r="I621" s="15"/>
      <c r="J621" s="15"/>
      <c r="K621" s="9" t="s">
        <v>30</v>
      </c>
      <c r="L621" s="9"/>
      <c r="M621" s="9"/>
      <c r="N621" s="9"/>
      <c r="O621" s="10" t="s">
        <v>31</v>
      </c>
      <c r="P621" s="10"/>
      <c r="Q621" s="40" t="s">
        <v>9</v>
      </c>
      <c r="R621"/>
      <c r="S621"/>
      <c r="T621"/>
      <c r="U621"/>
      <c r="AA621" s="15" t="s">
        <v>3</v>
      </c>
      <c r="AB621" s="15"/>
      <c r="AC621" s="15"/>
      <c r="AD621" s="15"/>
      <c r="AE621" s="15"/>
      <c r="AF621" s="9" t="s">
        <v>30</v>
      </c>
      <c r="AG621" s="9"/>
      <c r="AH621" s="9"/>
      <c r="AI621" s="9"/>
      <c r="AJ621" s="10" t="s">
        <v>31</v>
      </c>
      <c r="AK621" s="10"/>
      <c r="AL621" s="40" t="s">
        <v>9</v>
      </c>
      <c r="AM621"/>
      <c r="AN621"/>
      <c r="AO621"/>
      <c r="AP621"/>
    </row>
    <row r="622" s="1" customFormat="1" customHeight="1" spans="6:42">
      <c r="F622" s="15" t="s">
        <v>39</v>
      </c>
      <c r="G622" s="15" t="s">
        <v>40</v>
      </c>
      <c r="H622" s="15" t="s">
        <v>41</v>
      </c>
      <c r="I622" s="15" t="s">
        <v>42</v>
      </c>
      <c r="J622" s="15" t="s">
        <v>3</v>
      </c>
      <c r="K622" s="9" t="s">
        <v>35</v>
      </c>
      <c r="L622" s="9" t="s">
        <v>22</v>
      </c>
      <c r="M622" s="9" t="s">
        <v>23</v>
      </c>
      <c r="N622" s="35" t="s">
        <v>24</v>
      </c>
      <c r="O622" s="10" t="s">
        <v>43</v>
      </c>
      <c r="P622" s="10" t="s">
        <v>44</v>
      </c>
      <c r="Q622" s="40"/>
      <c r="R622"/>
      <c r="S622"/>
      <c r="T622"/>
      <c r="U622"/>
      <c r="AA622" s="15" t="s">
        <v>39</v>
      </c>
      <c r="AB622" s="15" t="s">
        <v>40</v>
      </c>
      <c r="AC622" s="15" t="s">
        <v>41</v>
      </c>
      <c r="AD622" s="15" t="s">
        <v>42</v>
      </c>
      <c r="AE622" s="15" t="s">
        <v>3</v>
      </c>
      <c r="AF622" s="9" t="s">
        <v>35</v>
      </c>
      <c r="AG622" s="9" t="s">
        <v>22</v>
      </c>
      <c r="AH622" s="9" t="s">
        <v>23</v>
      </c>
      <c r="AI622" s="35" t="s">
        <v>24</v>
      </c>
      <c r="AJ622" s="10" t="s">
        <v>43</v>
      </c>
      <c r="AK622" s="10" t="s">
        <v>44</v>
      </c>
      <c r="AL622" s="40"/>
      <c r="AM622"/>
      <c r="AN622"/>
      <c r="AO622"/>
      <c r="AP622"/>
    </row>
    <row r="623" s="1" customFormat="1" customHeight="1" spans="6:42">
      <c r="F623" s="12">
        <f t="shared" ref="F623:F632" si="239">35140+5878</f>
        <v>41018</v>
      </c>
      <c r="G623" s="13">
        <v>0.168</v>
      </c>
      <c r="H623" s="12">
        <v>1</v>
      </c>
      <c r="I623" s="12">
        <v>0</v>
      </c>
      <c r="J623" s="15">
        <f t="shared" ref="J623:J632" si="240">F623*G623*H623+I623</f>
        <v>6891.024</v>
      </c>
      <c r="K623" s="12">
        <v>1</v>
      </c>
      <c r="L623" s="12">
        <v>0.97</v>
      </c>
      <c r="M623" s="12">
        <v>2.04</v>
      </c>
      <c r="N623" s="35">
        <f t="shared" ref="N623:N632" si="241">L623*M623+1</f>
        <v>2.9788</v>
      </c>
      <c r="O623" s="12">
        <v>0.9</v>
      </c>
      <c r="P623" s="10">
        <v>0.5</v>
      </c>
      <c r="Q623" s="41">
        <f t="shared" ref="Q623:Q632" si="242">J623*K623*N623*O623*P623</f>
        <v>9237.14203104</v>
      </c>
      <c r="R623"/>
      <c r="S623"/>
      <c r="T623"/>
      <c r="U623"/>
      <c r="AA623" s="12">
        <f t="shared" ref="AA623:AA632" si="243">38079+5878</f>
        <v>43957</v>
      </c>
      <c r="AB623" s="13">
        <v>0.168</v>
      </c>
      <c r="AC623" s="12">
        <v>1</v>
      </c>
      <c r="AD623" s="12">
        <v>0</v>
      </c>
      <c r="AE623" s="15">
        <f t="shared" ref="AE623:AE632" si="244">AA623*AB623*AC623+AD623</f>
        <v>7384.776</v>
      </c>
      <c r="AF623" s="12">
        <v>1</v>
      </c>
      <c r="AG623" s="12">
        <v>0.97</v>
      </c>
      <c r="AH623" s="12">
        <v>2.04</v>
      </c>
      <c r="AI623" s="35">
        <f t="shared" ref="AI623:AI632" si="245">AG623*AH623+1</f>
        <v>2.9788</v>
      </c>
      <c r="AJ623" s="12">
        <v>0.9</v>
      </c>
      <c r="AK623" s="10">
        <v>0.5</v>
      </c>
      <c r="AL623" s="41">
        <f t="shared" ref="AL623:AL632" si="246">AE623*AF623*AI623*AJ623*AK623</f>
        <v>9898.99683696</v>
      </c>
      <c r="AM623"/>
      <c r="AN623"/>
      <c r="AO623"/>
      <c r="AP623"/>
    </row>
    <row r="624" s="1" customFormat="1" customHeight="1" spans="6:42">
      <c r="F624" s="12">
        <f t="shared" si="239"/>
        <v>41018</v>
      </c>
      <c r="G624" s="13">
        <v>0.168</v>
      </c>
      <c r="H624" s="12">
        <v>1</v>
      </c>
      <c r="I624" s="12">
        <v>0</v>
      </c>
      <c r="J624" s="15">
        <f t="shared" si="240"/>
        <v>6891.024</v>
      </c>
      <c r="K624" s="12">
        <v>1</v>
      </c>
      <c r="L624" s="12">
        <v>0.97</v>
      </c>
      <c r="M624" s="12">
        <v>2.04</v>
      </c>
      <c r="N624" s="35">
        <f t="shared" si="241"/>
        <v>2.9788</v>
      </c>
      <c r="O624" s="12">
        <v>0.9</v>
      </c>
      <c r="P624" s="10">
        <v>0.5</v>
      </c>
      <c r="Q624" s="41">
        <f t="shared" si="242"/>
        <v>9237.14203104</v>
      </c>
      <c r="R624"/>
      <c r="S624"/>
      <c r="T624"/>
      <c r="U624"/>
      <c r="AA624" s="12">
        <f t="shared" si="243"/>
        <v>43957</v>
      </c>
      <c r="AB624" s="13">
        <v>0.168</v>
      </c>
      <c r="AC624" s="12">
        <v>1</v>
      </c>
      <c r="AD624" s="12">
        <v>0</v>
      </c>
      <c r="AE624" s="15">
        <f t="shared" si="244"/>
        <v>7384.776</v>
      </c>
      <c r="AF624" s="12">
        <v>1</v>
      </c>
      <c r="AG624" s="12">
        <v>0.97</v>
      </c>
      <c r="AH624" s="12">
        <v>2.04</v>
      </c>
      <c r="AI624" s="35">
        <f t="shared" si="245"/>
        <v>2.9788</v>
      </c>
      <c r="AJ624" s="12">
        <v>0.9</v>
      </c>
      <c r="AK624" s="10">
        <v>0.5</v>
      </c>
      <c r="AL624" s="41">
        <f t="shared" si="246"/>
        <v>9898.99683696</v>
      </c>
      <c r="AM624"/>
      <c r="AN624"/>
      <c r="AO624"/>
      <c r="AP624"/>
    </row>
    <row r="625" s="1" customFormat="1" customHeight="1" spans="1:42">
      <c r="F625" s="12">
        <f t="shared" si="239"/>
        <v>41018</v>
      </c>
      <c r="G625" s="13">
        <v>0.168</v>
      </c>
      <c r="H625" s="12">
        <v>1</v>
      </c>
      <c r="I625" s="12">
        <v>0</v>
      </c>
      <c r="J625" s="15">
        <f t="shared" si="240"/>
        <v>6891.024</v>
      </c>
      <c r="K625" s="12">
        <v>1</v>
      </c>
      <c r="L625" s="12">
        <v>0.97</v>
      </c>
      <c r="M625" s="12">
        <v>2.04</v>
      </c>
      <c r="N625" s="35">
        <f t="shared" si="241"/>
        <v>2.9788</v>
      </c>
      <c r="O625" s="12">
        <v>0.9</v>
      </c>
      <c r="P625" s="10">
        <v>0.5</v>
      </c>
      <c r="Q625" s="41">
        <f t="shared" si="242"/>
        <v>9237.14203104</v>
      </c>
      <c r="AA625" s="12">
        <f t="shared" si="243"/>
        <v>43957</v>
      </c>
      <c r="AB625" s="13">
        <v>0.168</v>
      </c>
      <c r="AC625" s="12">
        <v>1</v>
      </c>
      <c r="AD625" s="12">
        <v>0</v>
      </c>
      <c r="AE625" s="15">
        <f t="shared" si="244"/>
        <v>7384.776</v>
      </c>
      <c r="AF625" s="12">
        <v>1</v>
      </c>
      <c r="AG625" s="12">
        <v>0.97</v>
      </c>
      <c r="AH625" s="12">
        <v>2.04</v>
      </c>
      <c r="AI625" s="35">
        <f t="shared" si="245"/>
        <v>2.9788</v>
      </c>
      <c r="AJ625" s="12">
        <v>0.9</v>
      </c>
      <c r="AK625" s="10">
        <v>0.5</v>
      </c>
      <c r="AL625" s="41">
        <f t="shared" si="246"/>
        <v>9898.99683696</v>
      </c>
    </row>
    <row r="626" s="1" customFormat="1" customHeight="1" spans="1:42">
      <c r="F626" s="12">
        <f t="shared" si="239"/>
        <v>41018</v>
      </c>
      <c r="G626" s="13">
        <v>0.168</v>
      </c>
      <c r="H626" s="12">
        <v>1</v>
      </c>
      <c r="I626" s="12">
        <v>0</v>
      </c>
      <c r="J626" s="15">
        <f t="shared" si="240"/>
        <v>6891.024</v>
      </c>
      <c r="K626" s="12">
        <v>1</v>
      </c>
      <c r="L626" s="12">
        <v>0.97</v>
      </c>
      <c r="M626" s="12">
        <v>2.04</v>
      </c>
      <c r="N626" s="35">
        <f t="shared" si="241"/>
        <v>2.9788</v>
      </c>
      <c r="O626" s="12">
        <v>0.9</v>
      </c>
      <c r="P626" s="10">
        <v>0.5</v>
      </c>
      <c r="Q626" s="41">
        <f t="shared" si="242"/>
        <v>9237.14203104</v>
      </c>
      <c r="AA626" s="12">
        <f t="shared" si="243"/>
        <v>43957</v>
      </c>
      <c r="AB626" s="13">
        <v>0.168</v>
      </c>
      <c r="AC626" s="12">
        <v>1</v>
      </c>
      <c r="AD626" s="12">
        <v>0</v>
      </c>
      <c r="AE626" s="15">
        <f t="shared" si="244"/>
        <v>7384.776</v>
      </c>
      <c r="AF626" s="12">
        <v>1</v>
      </c>
      <c r="AG626" s="12">
        <v>0.97</v>
      </c>
      <c r="AH626" s="12">
        <v>2.04</v>
      </c>
      <c r="AI626" s="35">
        <f t="shared" si="245"/>
        <v>2.9788</v>
      </c>
      <c r="AJ626" s="12">
        <v>0.9</v>
      </c>
      <c r="AK626" s="10">
        <v>0.5</v>
      </c>
      <c r="AL626" s="41">
        <f t="shared" si="246"/>
        <v>9898.99683696</v>
      </c>
    </row>
    <row r="627" s="1" customFormat="1" customHeight="1" spans="1:42">
      <c r="F627" s="12">
        <f t="shared" si="239"/>
        <v>41018</v>
      </c>
      <c r="G627" s="13">
        <v>0.168</v>
      </c>
      <c r="H627" s="12">
        <v>1</v>
      </c>
      <c r="I627" s="12">
        <v>0</v>
      </c>
      <c r="J627" s="15">
        <f t="shared" si="240"/>
        <v>6891.024</v>
      </c>
      <c r="K627" s="12">
        <v>1</v>
      </c>
      <c r="L627" s="12">
        <v>0.97</v>
      </c>
      <c r="M627" s="12">
        <v>2.04</v>
      </c>
      <c r="N627" s="35">
        <f t="shared" si="241"/>
        <v>2.9788</v>
      </c>
      <c r="O627" s="12">
        <v>0.9</v>
      </c>
      <c r="P627" s="10">
        <v>0.5</v>
      </c>
      <c r="Q627" s="41">
        <f t="shared" si="242"/>
        <v>9237.14203104</v>
      </c>
      <c r="AA627" s="12">
        <f t="shared" si="243"/>
        <v>43957</v>
      </c>
      <c r="AB627" s="13">
        <v>0.168</v>
      </c>
      <c r="AC627" s="12">
        <v>1</v>
      </c>
      <c r="AD627" s="12">
        <v>0</v>
      </c>
      <c r="AE627" s="15">
        <f t="shared" si="244"/>
        <v>7384.776</v>
      </c>
      <c r="AF627" s="12">
        <v>1</v>
      </c>
      <c r="AG627" s="12">
        <v>0.97</v>
      </c>
      <c r="AH627" s="12">
        <v>2.04</v>
      </c>
      <c r="AI627" s="35">
        <f t="shared" si="245"/>
        <v>2.9788</v>
      </c>
      <c r="AJ627" s="12">
        <v>0.9</v>
      </c>
      <c r="AK627" s="10">
        <v>0.5</v>
      </c>
      <c r="AL627" s="41">
        <f t="shared" si="246"/>
        <v>9898.99683696</v>
      </c>
    </row>
    <row r="628" s="1" customFormat="1" customHeight="1" spans="1:42">
      <c r="F628" s="12">
        <f t="shared" si="239"/>
        <v>41018</v>
      </c>
      <c r="G628" s="13">
        <v>0.168</v>
      </c>
      <c r="H628" s="12">
        <v>1</v>
      </c>
      <c r="I628" s="12">
        <v>0</v>
      </c>
      <c r="J628" s="15">
        <f t="shared" si="240"/>
        <v>6891.024</v>
      </c>
      <c r="K628" s="12">
        <v>1</v>
      </c>
      <c r="L628" s="12">
        <v>0.97</v>
      </c>
      <c r="M628" s="12">
        <v>2.04</v>
      </c>
      <c r="N628" s="35">
        <f t="shared" si="241"/>
        <v>2.9788</v>
      </c>
      <c r="O628" s="12">
        <v>0.9</v>
      </c>
      <c r="P628" s="10">
        <v>0.5</v>
      </c>
      <c r="Q628" s="41">
        <f t="shared" si="242"/>
        <v>9237.14203104</v>
      </c>
      <c r="AA628" s="12">
        <f t="shared" si="243"/>
        <v>43957</v>
      </c>
      <c r="AB628" s="13">
        <v>0.168</v>
      </c>
      <c r="AC628" s="12">
        <v>1</v>
      </c>
      <c r="AD628" s="12">
        <v>0</v>
      </c>
      <c r="AE628" s="15">
        <f t="shared" si="244"/>
        <v>7384.776</v>
      </c>
      <c r="AF628" s="12">
        <v>1</v>
      </c>
      <c r="AG628" s="12">
        <v>0.97</v>
      </c>
      <c r="AH628" s="12">
        <v>2.04</v>
      </c>
      <c r="AI628" s="35">
        <f t="shared" si="245"/>
        <v>2.9788</v>
      </c>
      <c r="AJ628" s="12">
        <v>0.9</v>
      </c>
      <c r="AK628" s="10">
        <v>0.5</v>
      </c>
      <c r="AL628" s="41">
        <f t="shared" si="246"/>
        <v>9898.99683696</v>
      </c>
    </row>
    <row r="629" s="1" customFormat="1" customHeight="1" spans="1:42">
      <c r="F629" s="12">
        <f t="shared" si="239"/>
        <v>41018</v>
      </c>
      <c r="G629" s="13">
        <v>0.168</v>
      </c>
      <c r="H629" s="12">
        <v>1</v>
      </c>
      <c r="I629" s="12">
        <v>0</v>
      </c>
      <c r="J629" s="15">
        <f t="shared" si="240"/>
        <v>6891.024</v>
      </c>
      <c r="K629" s="12">
        <v>1</v>
      </c>
      <c r="L629" s="12">
        <v>0.97</v>
      </c>
      <c r="M629" s="12">
        <v>2.04</v>
      </c>
      <c r="N629" s="35">
        <f t="shared" si="241"/>
        <v>2.9788</v>
      </c>
      <c r="O629" s="12">
        <v>0.9</v>
      </c>
      <c r="P629" s="10">
        <v>0.5</v>
      </c>
      <c r="Q629" s="41">
        <f t="shared" si="242"/>
        <v>9237.14203104</v>
      </c>
      <c r="AA629" s="12">
        <f t="shared" si="243"/>
        <v>43957</v>
      </c>
      <c r="AB629" s="13">
        <v>0.168</v>
      </c>
      <c r="AC629" s="12">
        <v>1</v>
      </c>
      <c r="AD629" s="12">
        <v>0</v>
      </c>
      <c r="AE629" s="15">
        <f t="shared" si="244"/>
        <v>7384.776</v>
      </c>
      <c r="AF629" s="12">
        <v>1</v>
      </c>
      <c r="AG629" s="12">
        <v>0.97</v>
      </c>
      <c r="AH629" s="12">
        <v>2.04</v>
      </c>
      <c r="AI629" s="35">
        <f t="shared" si="245"/>
        <v>2.9788</v>
      </c>
      <c r="AJ629" s="12">
        <v>0.9</v>
      </c>
      <c r="AK629" s="10">
        <v>0.5</v>
      </c>
      <c r="AL629" s="41">
        <f t="shared" si="246"/>
        <v>9898.99683696</v>
      </c>
    </row>
    <row r="630" s="1" customFormat="1" customHeight="1" spans="1:42">
      <c r="F630" s="12">
        <f t="shared" si="239"/>
        <v>41018</v>
      </c>
      <c r="G630" s="13">
        <v>0.168</v>
      </c>
      <c r="H630" s="12">
        <v>1</v>
      </c>
      <c r="I630" s="12">
        <v>0</v>
      </c>
      <c r="J630" s="15">
        <f t="shared" si="240"/>
        <v>6891.024</v>
      </c>
      <c r="K630" s="12">
        <v>1</v>
      </c>
      <c r="L630" s="12">
        <v>0.97</v>
      </c>
      <c r="M630" s="12">
        <v>2.04</v>
      </c>
      <c r="N630" s="35">
        <f t="shared" si="241"/>
        <v>2.9788</v>
      </c>
      <c r="O630" s="12">
        <v>0.9</v>
      </c>
      <c r="P630" s="10">
        <v>0.5</v>
      </c>
      <c r="Q630" s="41">
        <f t="shared" si="242"/>
        <v>9237.14203104</v>
      </c>
      <c r="AA630" s="12">
        <f t="shared" si="243"/>
        <v>43957</v>
      </c>
      <c r="AB630" s="13">
        <v>0.168</v>
      </c>
      <c r="AC630" s="12">
        <v>1</v>
      </c>
      <c r="AD630" s="12">
        <v>0</v>
      </c>
      <c r="AE630" s="15">
        <f t="shared" si="244"/>
        <v>7384.776</v>
      </c>
      <c r="AF630" s="12">
        <v>1</v>
      </c>
      <c r="AG630" s="12">
        <v>0.97</v>
      </c>
      <c r="AH630" s="12">
        <v>2.04</v>
      </c>
      <c r="AI630" s="35">
        <f t="shared" si="245"/>
        <v>2.9788</v>
      </c>
      <c r="AJ630" s="12">
        <v>0.9</v>
      </c>
      <c r="AK630" s="10">
        <v>0.5</v>
      </c>
      <c r="AL630" s="41">
        <f t="shared" si="246"/>
        <v>9898.99683696</v>
      </c>
    </row>
    <row r="631" s="1" customFormat="1" customHeight="1" spans="1:42">
      <c r="F631" s="12">
        <f t="shared" si="239"/>
        <v>41018</v>
      </c>
      <c r="G631" s="13">
        <v>0.3</v>
      </c>
      <c r="H631" s="12">
        <v>1</v>
      </c>
      <c r="I631" s="12">
        <v>0</v>
      </c>
      <c r="J631" s="15">
        <f t="shared" si="240"/>
        <v>12305.4</v>
      </c>
      <c r="K631" s="12">
        <v>1</v>
      </c>
      <c r="L631" s="12">
        <v>0.97</v>
      </c>
      <c r="M631" s="12">
        <v>2.04</v>
      </c>
      <c r="N631" s="35">
        <f t="shared" si="241"/>
        <v>2.9788</v>
      </c>
      <c r="O631" s="12">
        <v>0.9</v>
      </c>
      <c r="P631" s="10">
        <v>0.5</v>
      </c>
      <c r="Q631" s="41">
        <f t="shared" si="242"/>
        <v>16494.896484</v>
      </c>
      <c r="AA631" s="12">
        <f t="shared" si="243"/>
        <v>43957</v>
      </c>
      <c r="AB631" s="13">
        <v>0.3</v>
      </c>
      <c r="AC631" s="12">
        <v>1</v>
      </c>
      <c r="AD631" s="12">
        <v>0</v>
      </c>
      <c r="AE631" s="15">
        <f t="shared" si="244"/>
        <v>13187.1</v>
      </c>
      <c r="AF631" s="12">
        <v>1</v>
      </c>
      <c r="AG631" s="12">
        <v>0.97</v>
      </c>
      <c r="AH631" s="12">
        <v>2.04</v>
      </c>
      <c r="AI631" s="35">
        <f t="shared" si="245"/>
        <v>2.9788</v>
      </c>
      <c r="AJ631" s="12">
        <v>0.9</v>
      </c>
      <c r="AK631" s="10">
        <v>0.5</v>
      </c>
      <c r="AL631" s="41">
        <f t="shared" si="246"/>
        <v>17676.780066</v>
      </c>
    </row>
    <row r="632" s="1" customFormat="1" customHeight="1" spans="1:42">
      <c r="F632" s="12">
        <f t="shared" si="239"/>
        <v>41018</v>
      </c>
      <c r="G632" s="13">
        <v>0.58</v>
      </c>
      <c r="H632" s="12">
        <v>1</v>
      </c>
      <c r="I632" s="12">
        <v>0</v>
      </c>
      <c r="J632" s="15">
        <f t="shared" si="240"/>
        <v>23790.44</v>
      </c>
      <c r="K632" s="12">
        <v>1</v>
      </c>
      <c r="L632" s="12">
        <v>0.97</v>
      </c>
      <c r="M632" s="12">
        <v>2.04</v>
      </c>
      <c r="N632" s="35">
        <f t="shared" si="241"/>
        <v>2.9788</v>
      </c>
      <c r="O632" s="12">
        <v>0.9</v>
      </c>
      <c r="P632" s="10">
        <v>0.5</v>
      </c>
      <c r="Q632" s="41">
        <f t="shared" si="242"/>
        <v>31890.1332024</v>
      </c>
      <c r="AA632" s="12">
        <f t="shared" si="243"/>
        <v>43957</v>
      </c>
      <c r="AB632" s="13">
        <v>0.58</v>
      </c>
      <c r="AC632" s="12">
        <v>1</v>
      </c>
      <c r="AD632" s="12">
        <v>0</v>
      </c>
      <c r="AE632" s="15">
        <f t="shared" si="244"/>
        <v>25495.06</v>
      </c>
      <c r="AF632" s="12">
        <v>1</v>
      </c>
      <c r="AG632" s="12">
        <v>0.97</v>
      </c>
      <c r="AH632" s="12">
        <v>2.04</v>
      </c>
      <c r="AI632" s="35">
        <f t="shared" si="245"/>
        <v>2.9788</v>
      </c>
      <c r="AJ632" s="12">
        <v>0.9</v>
      </c>
      <c r="AK632" s="10">
        <v>0.5</v>
      </c>
      <c r="AL632" s="41">
        <f t="shared" si="246"/>
        <v>34175.1081276</v>
      </c>
    </row>
    <row r="633" s="1" customFormat="1" customHeight="1" spans="1:42">
      <c r="F633" s="42" t="s">
        <v>45</v>
      </c>
      <c r="G633" s="37"/>
      <c r="H633" s="37"/>
      <c r="I633" s="37"/>
      <c r="J633" s="37"/>
      <c r="K633" s="37"/>
      <c r="L633" s="37"/>
      <c r="M633" s="38">
        <f>SUM(Q623:Q632)</f>
        <v>122282.16593472</v>
      </c>
      <c r="N633" s="38"/>
      <c r="O633" s="38"/>
      <c r="P633" s="38"/>
      <c r="Q633" s="38"/>
      <c r="AA633" s="42" t="s">
        <v>45</v>
      </c>
      <c r="AB633" s="37"/>
      <c r="AC633" s="37"/>
      <c r="AD633" s="37"/>
      <c r="AE633" s="37"/>
      <c r="AF633" s="37"/>
      <c r="AG633" s="37"/>
      <c r="AH633" s="38">
        <f>SUM(AL623:AL632)</f>
        <v>131043.86288928</v>
      </c>
      <c r="AI633" s="38"/>
      <c r="AJ633" s="38"/>
      <c r="AK633" s="38"/>
      <c r="AL633" s="38"/>
    </row>
    <row r="634" s="1" customFormat="1" customHeight="1" spans="1:42">
      <c r="F634" s="37"/>
      <c r="G634" s="37"/>
      <c r="H634" s="37"/>
      <c r="I634" s="37"/>
      <c r="J634" s="37"/>
      <c r="K634" s="37"/>
      <c r="L634" s="37"/>
      <c r="M634" s="38"/>
      <c r="N634" s="38"/>
      <c r="O634" s="38"/>
      <c r="P634" s="38"/>
      <c r="Q634" s="38"/>
      <c r="AA634" s="37"/>
      <c r="AB634" s="37"/>
      <c r="AC634" s="37"/>
      <c r="AD634" s="37"/>
      <c r="AE634" s="37"/>
      <c r="AF634" s="37"/>
      <c r="AG634" s="37"/>
      <c r="AH634" s="38"/>
      <c r="AI634" s="38"/>
      <c r="AJ634" s="38"/>
      <c r="AK634" s="38"/>
      <c r="AL634" s="38"/>
    </row>
    <row r="635" s="1" customFormat="1" customHeight="1" spans="1:42">
      <c r="F635" s="37"/>
      <c r="G635" s="37"/>
      <c r="H635" s="37"/>
      <c r="I635" s="37"/>
      <c r="J635" s="37"/>
      <c r="K635" s="37"/>
      <c r="L635" s="37"/>
      <c r="M635" s="38"/>
      <c r="N635" s="38"/>
      <c r="O635" s="38"/>
      <c r="P635" s="38"/>
      <c r="Q635" s="38"/>
      <c r="AA635" s="37"/>
      <c r="AB635" s="37"/>
      <c r="AC635" s="37"/>
      <c r="AD635" s="37"/>
      <c r="AE635" s="37"/>
      <c r="AF635" s="37"/>
      <c r="AG635" s="37"/>
      <c r="AH635" s="38"/>
      <c r="AI635" s="38"/>
      <c r="AJ635" s="38"/>
      <c r="AK635" s="38"/>
      <c r="AL635" s="38"/>
    </row>
    <row r="638" s="1" customFormat="1" customHeight="1" spans="1:42">
      <c r="A638" s="2" t="s">
        <v>57</v>
      </c>
      <c r="B638" s="2"/>
      <c r="C638" s="2"/>
      <c r="D638" s="2"/>
      <c r="E638" s="2"/>
      <c r="F638" s="3" t="s">
        <v>1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2" t="s">
        <v>58</v>
      </c>
      <c r="W638" s="2"/>
      <c r="X638" s="2"/>
      <c r="Y638" s="2"/>
      <c r="Z638" s="2"/>
      <c r="AA638" s="3" t="s">
        <v>1</v>
      </c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</row>
    <row r="639" s="1" customFormat="1" customHeight="1" spans="1:42">
      <c r="A639" s="2"/>
      <c r="B639" s="2"/>
      <c r="C639" s="2"/>
      <c r="D639" s="2"/>
      <c r="E639" s="2"/>
      <c r="F639" s="4" t="s">
        <v>3</v>
      </c>
      <c r="G639" s="5"/>
      <c r="H639" s="5"/>
      <c r="I639" s="5"/>
      <c r="J639" s="6"/>
      <c r="K639" s="7" t="s">
        <v>4</v>
      </c>
      <c r="L639" s="7"/>
      <c r="M639" s="7"/>
      <c r="N639" s="7"/>
      <c r="O639" s="8" t="s">
        <v>5</v>
      </c>
      <c r="P639" s="9" t="s">
        <v>6</v>
      </c>
      <c r="Q639" s="9"/>
      <c r="R639" s="9"/>
      <c r="S639" s="10" t="s">
        <v>7</v>
      </c>
      <c r="T639" s="8" t="s">
        <v>8</v>
      </c>
      <c r="U639" s="11" t="s">
        <v>9</v>
      </c>
      <c r="V639" s="2"/>
      <c r="W639" s="2"/>
      <c r="X639" s="2"/>
      <c r="Y639" s="2"/>
      <c r="Z639" s="2"/>
      <c r="AA639" s="4" t="s">
        <v>3</v>
      </c>
      <c r="AB639" s="5"/>
      <c r="AC639" s="5"/>
      <c r="AD639" s="5"/>
      <c r="AE639" s="6"/>
      <c r="AF639" s="7" t="s">
        <v>4</v>
      </c>
      <c r="AG639" s="7"/>
      <c r="AH639" s="7"/>
      <c r="AI639" s="7"/>
      <c r="AJ639" s="8" t="s">
        <v>5</v>
      </c>
      <c r="AK639" s="9" t="s">
        <v>6</v>
      </c>
      <c r="AL639" s="9"/>
      <c r="AM639" s="9"/>
      <c r="AN639" s="10" t="s">
        <v>7</v>
      </c>
      <c r="AO639" s="8" t="s">
        <v>8</v>
      </c>
      <c r="AP639" s="11" t="s">
        <v>9</v>
      </c>
    </row>
    <row r="640" s="1" customFormat="1" customHeight="1" spans="1:42">
      <c r="A640" s="1" t="s">
        <v>10</v>
      </c>
      <c r="B640" s="1" t="s">
        <v>11</v>
      </c>
      <c r="C640" s="1" t="s">
        <v>12</v>
      </c>
      <c r="D640" s="1" t="s">
        <v>13</v>
      </c>
      <c r="E640" s="1" t="s">
        <v>14</v>
      </c>
      <c r="F640" s="12" t="s">
        <v>15</v>
      </c>
      <c r="G640" s="12" t="s">
        <v>16</v>
      </c>
      <c r="H640" s="13" t="s">
        <v>17</v>
      </c>
      <c r="I640" s="14" t="s">
        <v>18</v>
      </c>
      <c r="J640" s="15" t="s">
        <v>3</v>
      </c>
      <c r="K640" s="12" t="s">
        <v>19</v>
      </c>
      <c r="L640" s="12" t="s">
        <v>15</v>
      </c>
      <c r="M640" s="12" t="s">
        <v>20</v>
      </c>
      <c r="N640" s="7" t="s">
        <v>21</v>
      </c>
      <c r="O640" s="16"/>
      <c r="P640" s="12" t="s">
        <v>22</v>
      </c>
      <c r="Q640" s="12" t="s">
        <v>23</v>
      </c>
      <c r="R640" s="9" t="s">
        <v>24</v>
      </c>
      <c r="S640" s="10" t="s">
        <v>25</v>
      </c>
      <c r="T640" s="16"/>
      <c r="U640" s="17"/>
      <c r="V640" s="1" t="s">
        <v>10</v>
      </c>
      <c r="W640" s="1" t="s">
        <v>11</v>
      </c>
      <c r="X640" s="1" t="s">
        <v>12</v>
      </c>
      <c r="Y640" s="1" t="s">
        <v>13</v>
      </c>
      <c r="Z640" s="1" t="s">
        <v>14</v>
      </c>
      <c r="AA640" s="12" t="s">
        <v>15</v>
      </c>
      <c r="AB640" s="12" t="s">
        <v>16</v>
      </c>
      <c r="AC640" s="13" t="s">
        <v>17</v>
      </c>
      <c r="AD640" s="14" t="s">
        <v>18</v>
      </c>
      <c r="AE640" s="15" t="s">
        <v>3</v>
      </c>
      <c r="AF640" s="12" t="s">
        <v>19</v>
      </c>
      <c r="AG640" s="12" t="s">
        <v>15</v>
      </c>
      <c r="AH640" s="12" t="s">
        <v>20</v>
      </c>
      <c r="AI640" s="7" t="s">
        <v>21</v>
      </c>
      <c r="AJ640" s="16"/>
      <c r="AK640" s="12" t="s">
        <v>22</v>
      </c>
      <c r="AL640" s="12" t="s">
        <v>23</v>
      </c>
      <c r="AM640" s="9" t="s">
        <v>24</v>
      </c>
      <c r="AN640" s="10" t="s">
        <v>25</v>
      </c>
      <c r="AO640" s="16"/>
      <c r="AP640" s="17"/>
    </row>
    <row r="641" s="1" customFormat="1" customHeight="1" spans="1:42">
      <c r="A641" s="18">
        <f>N659</f>
        <v>2840970.47715425</v>
      </c>
      <c r="B641" s="18">
        <f>K708</f>
        <v>281086.187216415</v>
      </c>
      <c r="C641" s="18">
        <f>N689</f>
        <v>872510.455107819</v>
      </c>
      <c r="D641" s="18">
        <f>M724</f>
        <v>122389.61582592</v>
      </c>
      <c r="E641" s="18">
        <v>18</v>
      </c>
      <c r="F641" s="12">
        <f t="shared" ref="F641:F658" si="247">1354+145</f>
        <v>1499</v>
      </c>
      <c r="G641" s="12">
        <v>1.728</v>
      </c>
      <c r="H641" s="13">
        <v>1.35</v>
      </c>
      <c r="I641" s="14">
        <v>1.24</v>
      </c>
      <c r="J641" s="15">
        <f t="shared" ref="J641:J658" si="248">F641*G641*H641*I641</f>
        <v>4336.115328</v>
      </c>
      <c r="K641" s="12">
        <v>1</v>
      </c>
      <c r="L641" s="12">
        <f t="shared" ref="L641:L658" si="249">1354+145</f>
        <v>1499</v>
      </c>
      <c r="M641" s="12">
        <v>0.83</v>
      </c>
      <c r="N641" s="19">
        <f t="shared" ref="N641:N658" si="250">1+6*L641/(L641+2000)+M641</f>
        <v>4.40044869962847</v>
      </c>
      <c r="O641" s="20">
        <v>5936</v>
      </c>
      <c r="P641" s="12">
        <v>0.99</v>
      </c>
      <c r="Q641" s="12">
        <v>3.41</v>
      </c>
      <c r="R641" s="9">
        <f t="shared" ref="R641:R658" si="251">1+P641*Q641</f>
        <v>4.3759</v>
      </c>
      <c r="S641" s="10">
        <v>1.225</v>
      </c>
      <c r="T641" s="21">
        <v>1.085</v>
      </c>
      <c r="U641" s="22">
        <f t="shared" ref="U641:U658" si="252">((J641*K641*N641)+O641)*R641*S641*T641</f>
        <v>145500.971554452</v>
      </c>
      <c r="V641" s="18">
        <f>AI659</f>
        <v>2872619.31255381</v>
      </c>
      <c r="W641" s="18">
        <f>AF708</f>
        <v>283230.219413295</v>
      </c>
      <c r="X641" s="18">
        <f>AI689</f>
        <v>937521.544688474</v>
      </c>
      <c r="Y641" s="18">
        <f>AH724</f>
        <v>136319.61131424</v>
      </c>
      <c r="Z641" s="18">
        <v>18</v>
      </c>
      <c r="AA641" s="12">
        <f t="shared" ref="AA641:AA658" si="253">1354+161</f>
        <v>1515</v>
      </c>
      <c r="AB641" s="12">
        <v>1.728</v>
      </c>
      <c r="AC641" s="13">
        <v>1.35</v>
      </c>
      <c r="AD641" s="14">
        <v>1.24</v>
      </c>
      <c r="AE641" s="15">
        <f t="shared" ref="AE641:AE658" si="254">AA641*AB641*AC641*AD641</f>
        <v>4382.39808</v>
      </c>
      <c r="AF641" s="12">
        <v>1</v>
      </c>
      <c r="AG641" s="12">
        <f t="shared" ref="AG641:AG658" si="255">1354+161</f>
        <v>1515</v>
      </c>
      <c r="AH641" s="12">
        <v>0.83</v>
      </c>
      <c r="AI641" s="19">
        <f t="shared" ref="AI641:AI658" si="256">1+6*AG641/(AG641+2000)+AH641</f>
        <v>4.41605974395448</v>
      </c>
      <c r="AJ641" s="20">
        <v>5936</v>
      </c>
      <c r="AK641" s="12">
        <v>0.99</v>
      </c>
      <c r="AL641" s="12">
        <v>3.41</v>
      </c>
      <c r="AM641" s="9">
        <f t="shared" ref="AM641:AM658" si="257">1+AK641*AL641</f>
        <v>4.3759</v>
      </c>
      <c r="AN641" s="10">
        <v>1.225</v>
      </c>
      <c r="AO641" s="21">
        <v>1.085</v>
      </c>
      <c r="AP641" s="22">
        <f t="shared" ref="AP641:AP658" si="258">((AE641*AF641*AI641)+AJ641)*AM641*AN641*AO641</f>
        <v>147083.413324431</v>
      </c>
    </row>
    <row r="642" s="1" customFormat="1" customHeight="1" spans="1:42">
      <c r="A642" s="23" t="s">
        <v>26</v>
      </c>
      <c r="B642" s="23"/>
      <c r="C642" s="23"/>
      <c r="D642" s="24" t="s">
        <v>27</v>
      </c>
      <c r="E642" s="24"/>
      <c r="F642" s="12">
        <f t="shared" si="247"/>
        <v>1499</v>
      </c>
      <c r="G642" s="12">
        <v>1.728</v>
      </c>
      <c r="H642" s="13">
        <v>1.35</v>
      </c>
      <c r="I642" s="14">
        <v>1.24</v>
      </c>
      <c r="J642" s="15">
        <f t="shared" si="248"/>
        <v>4336.115328</v>
      </c>
      <c r="K642" s="12">
        <v>1</v>
      </c>
      <c r="L642" s="12">
        <f t="shared" si="249"/>
        <v>1499</v>
      </c>
      <c r="M642" s="12">
        <v>0.83</v>
      </c>
      <c r="N642" s="19">
        <f t="shared" si="250"/>
        <v>4.40044869962847</v>
      </c>
      <c r="O642" s="20">
        <v>5936</v>
      </c>
      <c r="P642" s="12">
        <v>0.99</v>
      </c>
      <c r="Q642" s="12">
        <v>3.41</v>
      </c>
      <c r="R642" s="9">
        <f t="shared" si="251"/>
        <v>4.3759</v>
      </c>
      <c r="S642" s="10">
        <v>1.225</v>
      </c>
      <c r="T642" s="21">
        <v>1.085</v>
      </c>
      <c r="U642" s="22">
        <f t="shared" si="252"/>
        <v>145500.971554452</v>
      </c>
      <c r="V642" s="23" t="s">
        <v>26</v>
      </c>
      <c r="W642" s="23"/>
      <c r="X642" s="23"/>
      <c r="Y642" s="24" t="s">
        <v>27</v>
      </c>
      <c r="Z642" s="24"/>
      <c r="AA642" s="12">
        <f t="shared" si="253"/>
        <v>1515</v>
      </c>
      <c r="AB642" s="12">
        <v>1.728</v>
      </c>
      <c r="AC642" s="13">
        <v>1.35</v>
      </c>
      <c r="AD642" s="14">
        <v>1.24</v>
      </c>
      <c r="AE642" s="15">
        <f t="shared" si="254"/>
        <v>4382.39808</v>
      </c>
      <c r="AF642" s="12">
        <v>1</v>
      </c>
      <c r="AG642" s="12">
        <f t="shared" si="255"/>
        <v>1515</v>
      </c>
      <c r="AH642" s="12">
        <v>0.83</v>
      </c>
      <c r="AI642" s="19">
        <f t="shared" si="256"/>
        <v>4.41605974395448</v>
      </c>
      <c r="AJ642" s="20">
        <v>5936</v>
      </c>
      <c r="AK642" s="12">
        <v>0.99</v>
      </c>
      <c r="AL642" s="12">
        <v>3.41</v>
      </c>
      <c r="AM642" s="9">
        <f t="shared" si="257"/>
        <v>4.3759</v>
      </c>
      <c r="AN642" s="10">
        <v>1.225</v>
      </c>
      <c r="AO642" s="21">
        <v>1.085</v>
      </c>
      <c r="AP642" s="22">
        <f t="shared" si="258"/>
        <v>147083.413324431</v>
      </c>
    </row>
    <row r="643" s="1" customFormat="1" customHeight="1" spans="1:42">
      <c r="A643" s="23"/>
      <c r="B643" s="23"/>
      <c r="C643" s="23"/>
      <c r="D643" s="24"/>
      <c r="E643" s="24"/>
      <c r="F643" s="12">
        <f t="shared" si="247"/>
        <v>1499</v>
      </c>
      <c r="G643" s="12">
        <v>2.304</v>
      </c>
      <c r="H643" s="13">
        <v>1.35</v>
      </c>
      <c r="I643" s="14">
        <v>1.24</v>
      </c>
      <c r="J643" s="15">
        <f t="shared" si="248"/>
        <v>5781.487104</v>
      </c>
      <c r="K643" s="12">
        <v>1</v>
      </c>
      <c r="L643" s="12">
        <f t="shared" si="249"/>
        <v>1499</v>
      </c>
      <c r="M643" s="12">
        <v>0.83</v>
      </c>
      <c r="N643" s="19">
        <f t="shared" si="250"/>
        <v>4.40044869962847</v>
      </c>
      <c r="O643" s="20">
        <v>5936</v>
      </c>
      <c r="P643" s="12">
        <v>0.99</v>
      </c>
      <c r="Q643" s="12">
        <v>3.41</v>
      </c>
      <c r="R643" s="9">
        <f t="shared" si="251"/>
        <v>4.3759</v>
      </c>
      <c r="S643" s="10">
        <v>1.225</v>
      </c>
      <c r="T643" s="21">
        <v>1.085</v>
      </c>
      <c r="U643" s="22">
        <f t="shared" si="252"/>
        <v>182493.136416803</v>
      </c>
      <c r="V643" s="23"/>
      <c r="W643" s="23"/>
      <c r="X643" s="23"/>
      <c r="Y643" s="24"/>
      <c r="Z643" s="24"/>
      <c r="AA643" s="12">
        <f t="shared" si="253"/>
        <v>1515</v>
      </c>
      <c r="AB643" s="12">
        <v>2.304</v>
      </c>
      <c r="AC643" s="13">
        <v>1.35</v>
      </c>
      <c r="AD643" s="14">
        <v>1.24</v>
      </c>
      <c r="AE643" s="15">
        <f t="shared" si="254"/>
        <v>5843.19744</v>
      </c>
      <c r="AF643" s="12">
        <v>1</v>
      </c>
      <c r="AG643" s="12">
        <f t="shared" si="255"/>
        <v>1515</v>
      </c>
      <c r="AH643" s="12">
        <v>0.83</v>
      </c>
      <c r="AI643" s="19">
        <f t="shared" si="256"/>
        <v>4.41605974395448</v>
      </c>
      <c r="AJ643" s="20">
        <v>5936</v>
      </c>
      <c r="AK643" s="12">
        <v>0.99</v>
      </c>
      <c r="AL643" s="12">
        <v>3.41</v>
      </c>
      <c r="AM643" s="9">
        <f t="shared" si="257"/>
        <v>4.3759</v>
      </c>
      <c r="AN643" s="10">
        <v>1.225</v>
      </c>
      <c r="AO643" s="21">
        <v>1.085</v>
      </c>
      <c r="AP643" s="22">
        <f t="shared" si="258"/>
        <v>184603.058776774</v>
      </c>
    </row>
    <row r="644" s="1" customFormat="1" customHeight="1" spans="1:42">
      <c r="A644" s="25">
        <f>SUM(A641:D641)</f>
        <v>4116956.7353044</v>
      </c>
      <c r="B644" s="25"/>
      <c r="C644" s="25"/>
      <c r="D644" s="26">
        <f>A644/E641</f>
        <v>228719.818628022</v>
      </c>
      <c r="E644" s="26"/>
      <c r="F644" s="12">
        <f t="shared" si="247"/>
        <v>1499</v>
      </c>
      <c r="G644" s="12">
        <v>1.728</v>
      </c>
      <c r="H644" s="13">
        <v>1.35</v>
      </c>
      <c r="I644" s="14">
        <v>1.24</v>
      </c>
      <c r="J644" s="15">
        <f t="shared" si="248"/>
        <v>4336.115328</v>
      </c>
      <c r="K644" s="12">
        <v>1</v>
      </c>
      <c r="L644" s="12">
        <f t="shared" si="249"/>
        <v>1499</v>
      </c>
      <c r="M644" s="12">
        <v>0.83</v>
      </c>
      <c r="N644" s="19">
        <f t="shared" si="250"/>
        <v>4.40044869962847</v>
      </c>
      <c r="O644" s="20">
        <v>5936</v>
      </c>
      <c r="P644" s="12">
        <v>0.99</v>
      </c>
      <c r="Q644" s="12">
        <v>3.41</v>
      </c>
      <c r="R644" s="9">
        <f t="shared" si="251"/>
        <v>4.3759</v>
      </c>
      <c r="S644" s="10">
        <v>1.225</v>
      </c>
      <c r="T644" s="21">
        <v>1.085</v>
      </c>
      <c r="U644" s="22">
        <f t="shared" si="252"/>
        <v>145500.971554452</v>
      </c>
      <c r="V644" s="25">
        <f>SUM(V641:Y641)</f>
        <v>4229690.68796982</v>
      </c>
      <c r="W644" s="25"/>
      <c r="X644" s="25"/>
      <c r="Y644" s="26">
        <f>V644/Z641</f>
        <v>234982.815998323</v>
      </c>
      <c r="Z644" s="26"/>
      <c r="AA644" s="12">
        <f t="shared" si="253"/>
        <v>1515</v>
      </c>
      <c r="AB644" s="12">
        <v>1.728</v>
      </c>
      <c r="AC644" s="13">
        <v>1.35</v>
      </c>
      <c r="AD644" s="14">
        <v>1.24</v>
      </c>
      <c r="AE644" s="15">
        <f t="shared" si="254"/>
        <v>4382.39808</v>
      </c>
      <c r="AF644" s="12">
        <v>1</v>
      </c>
      <c r="AG644" s="12">
        <f t="shared" si="255"/>
        <v>1515</v>
      </c>
      <c r="AH644" s="12">
        <v>0.83</v>
      </c>
      <c r="AI644" s="19">
        <f t="shared" si="256"/>
        <v>4.41605974395448</v>
      </c>
      <c r="AJ644" s="20">
        <v>5936</v>
      </c>
      <c r="AK644" s="12">
        <v>0.99</v>
      </c>
      <c r="AL644" s="12">
        <v>3.41</v>
      </c>
      <c r="AM644" s="9">
        <f t="shared" si="257"/>
        <v>4.3759</v>
      </c>
      <c r="AN644" s="10">
        <v>1.225</v>
      </c>
      <c r="AO644" s="21">
        <v>1.085</v>
      </c>
      <c r="AP644" s="22">
        <f t="shared" si="258"/>
        <v>147083.413324431</v>
      </c>
    </row>
    <row r="645" s="1" customFormat="1" customHeight="1" spans="1:42">
      <c r="A645" s="25"/>
      <c r="B645" s="25"/>
      <c r="C645" s="25"/>
      <c r="D645" s="26"/>
      <c r="E645" s="26"/>
      <c r="F645" s="12">
        <f t="shared" si="247"/>
        <v>1499</v>
      </c>
      <c r="G645" s="12">
        <v>1.728</v>
      </c>
      <c r="H645" s="13">
        <v>1.35</v>
      </c>
      <c r="I645" s="14">
        <v>1.24</v>
      </c>
      <c r="J645" s="15">
        <f t="shared" si="248"/>
        <v>4336.115328</v>
      </c>
      <c r="K645" s="12">
        <v>1</v>
      </c>
      <c r="L645" s="12">
        <f t="shared" si="249"/>
        <v>1499</v>
      </c>
      <c r="M645" s="12">
        <v>0.83</v>
      </c>
      <c r="N645" s="19">
        <f t="shared" si="250"/>
        <v>4.40044869962847</v>
      </c>
      <c r="O645" s="20">
        <v>5936</v>
      </c>
      <c r="P645" s="12">
        <v>0.99</v>
      </c>
      <c r="Q645" s="12">
        <v>3.41</v>
      </c>
      <c r="R645" s="9">
        <f t="shared" si="251"/>
        <v>4.3759</v>
      </c>
      <c r="S645" s="10">
        <v>1.225</v>
      </c>
      <c r="T645" s="21">
        <v>1.085</v>
      </c>
      <c r="U645" s="22">
        <f t="shared" si="252"/>
        <v>145500.971554452</v>
      </c>
      <c r="V645" s="25"/>
      <c r="W645" s="25"/>
      <c r="X645" s="25"/>
      <c r="Y645" s="26"/>
      <c r="Z645" s="26"/>
      <c r="AA645" s="12">
        <f t="shared" si="253"/>
        <v>1515</v>
      </c>
      <c r="AB645" s="12">
        <v>1.728</v>
      </c>
      <c r="AC645" s="13">
        <v>1.35</v>
      </c>
      <c r="AD645" s="14">
        <v>1.24</v>
      </c>
      <c r="AE645" s="15">
        <f t="shared" si="254"/>
        <v>4382.39808</v>
      </c>
      <c r="AF645" s="12">
        <v>1</v>
      </c>
      <c r="AG645" s="12">
        <f t="shared" si="255"/>
        <v>1515</v>
      </c>
      <c r="AH645" s="12">
        <v>0.83</v>
      </c>
      <c r="AI645" s="19">
        <f t="shared" si="256"/>
        <v>4.41605974395448</v>
      </c>
      <c r="AJ645" s="20">
        <v>5936</v>
      </c>
      <c r="AK645" s="12">
        <v>0.99</v>
      </c>
      <c r="AL645" s="12">
        <v>3.41</v>
      </c>
      <c r="AM645" s="9">
        <f t="shared" si="257"/>
        <v>4.3759</v>
      </c>
      <c r="AN645" s="10">
        <v>1.225</v>
      </c>
      <c r="AO645" s="21">
        <v>1.085</v>
      </c>
      <c r="AP645" s="22">
        <f t="shared" si="258"/>
        <v>147083.413324431</v>
      </c>
    </row>
    <row r="646" s="1" customFormat="1" customHeight="1" spans="1:42">
      <c r="A646" s="27"/>
      <c r="B646" s="27"/>
      <c r="C646" s="27"/>
      <c r="D646" s="27"/>
      <c r="E646" s="27"/>
      <c r="F646" s="12">
        <f t="shared" si="247"/>
        <v>1499</v>
      </c>
      <c r="G646" s="12">
        <v>2.304</v>
      </c>
      <c r="H646" s="13">
        <v>1.35</v>
      </c>
      <c r="I646" s="14">
        <v>1.24</v>
      </c>
      <c r="J646" s="15">
        <f t="shared" si="248"/>
        <v>5781.487104</v>
      </c>
      <c r="K646" s="12">
        <v>1</v>
      </c>
      <c r="L646" s="12">
        <f t="shared" si="249"/>
        <v>1499</v>
      </c>
      <c r="M646" s="12">
        <v>0.83</v>
      </c>
      <c r="N646" s="19">
        <f t="shared" si="250"/>
        <v>4.40044869962847</v>
      </c>
      <c r="O646" s="20">
        <v>5936</v>
      </c>
      <c r="P646" s="12">
        <v>0.99</v>
      </c>
      <c r="Q646" s="12">
        <v>3.41</v>
      </c>
      <c r="R646" s="9">
        <f t="shared" si="251"/>
        <v>4.3759</v>
      </c>
      <c r="S646" s="10">
        <v>1.225</v>
      </c>
      <c r="T646" s="21">
        <v>1.085</v>
      </c>
      <c r="U646" s="22">
        <f t="shared" si="252"/>
        <v>182493.136416803</v>
      </c>
      <c r="V646" s="27"/>
      <c r="W646" s="27"/>
      <c r="X646" s="27"/>
      <c r="Y646" s="27"/>
      <c r="Z646" s="27"/>
      <c r="AA646" s="12">
        <f t="shared" si="253"/>
        <v>1515</v>
      </c>
      <c r="AB646" s="12">
        <v>2.304</v>
      </c>
      <c r="AC646" s="13">
        <v>1.35</v>
      </c>
      <c r="AD646" s="14">
        <v>1.24</v>
      </c>
      <c r="AE646" s="15">
        <f t="shared" si="254"/>
        <v>5843.19744</v>
      </c>
      <c r="AF646" s="12">
        <v>1</v>
      </c>
      <c r="AG646" s="12">
        <f t="shared" si="255"/>
        <v>1515</v>
      </c>
      <c r="AH646" s="12">
        <v>0.83</v>
      </c>
      <c r="AI646" s="19">
        <f t="shared" si="256"/>
        <v>4.41605974395448</v>
      </c>
      <c r="AJ646" s="20">
        <v>5936</v>
      </c>
      <c r="AK646" s="12">
        <v>0.99</v>
      </c>
      <c r="AL646" s="12">
        <v>3.41</v>
      </c>
      <c r="AM646" s="9">
        <f t="shared" si="257"/>
        <v>4.3759</v>
      </c>
      <c r="AN646" s="10">
        <v>1.225</v>
      </c>
      <c r="AO646" s="21">
        <v>1.085</v>
      </c>
      <c r="AP646" s="22">
        <f t="shared" si="258"/>
        <v>184603.058776774</v>
      </c>
    </row>
    <row r="647" s="1" customFormat="1" customHeight="1" spans="1:42">
      <c r="A647" s="27"/>
      <c r="B647" s="27"/>
      <c r="C647" s="27"/>
      <c r="D647" s="27"/>
      <c r="E647" s="27"/>
      <c r="F647" s="12">
        <f t="shared" si="247"/>
        <v>1499</v>
      </c>
      <c r="G647" s="12">
        <v>1.728</v>
      </c>
      <c r="H647" s="13">
        <v>1.35</v>
      </c>
      <c r="I647" s="14">
        <v>1.24</v>
      </c>
      <c r="J647" s="15">
        <f t="shared" si="248"/>
        <v>4336.115328</v>
      </c>
      <c r="K647" s="12">
        <v>1</v>
      </c>
      <c r="L647" s="12">
        <f t="shared" si="249"/>
        <v>1499</v>
      </c>
      <c r="M647" s="12">
        <v>0.83</v>
      </c>
      <c r="N647" s="19">
        <f t="shared" si="250"/>
        <v>4.40044869962847</v>
      </c>
      <c r="O647" s="20">
        <v>5936</v>
      </c>
      <c r="P647" s="12">
        <v>0.99</v>
      </c>
      <c r="Q647" s="12">
        <v>3.41</v>
      </c>
      <c r="R647" s="9">
        <f t="shared" si="251"/>
        <v>4.3759</v>
      </c>
      <c r="S647" s="10">
        <v>1.225</v>
      </c>
      <c r="T647" s="21">
        <v>1.085</v>
      </c>
      <c r="U647" s="22">
        <f t="shared" si="252"/>
        <v>145500.971554452</v>
      </c>
      <c r="V647" s="27"/>
      <c r="W647" s="27"/>
      <c r="X647" s="27"/>
      <c r="Y647" s="27"/>
      <c r="Z647" s="27"/>
      <c r="AA647" s="12">
        <f t="shared" si="253"/>
        <v>1515</v>
      </c>
      <c r="AB647" s="12">
        <v>1.728</v>
      </c>
      <c r="AC647" s="13">
        <v>1.35</v>
      </c>
      <c r="AD647" s="14">
        <v>1.24</v>
      </c>
      <c r="AE647" s="15">
        <f t="shared" si="254"/>
        <v>4382.39808</v>
      </c>
      <c r="AF647" s="12">
        <v>1</v>
      </c>
      <c r="AG647" s="12">
        <f t="shared" si="255"/>
        <v>1515</v>
      </c>
      <c r="AH647" s="12">
        <v>0.83</v>
      </c>
      <c r="AI647" s="19">
        <f t="shared" si="256"/>
        <v>4.41605974395448</v>
      </c>
      <c r="AJ647" s="20">
        <v>5936</v>
      </c>
      <c r="AK647" s="12">
        <v>0.99</v>
      </c>
      <c r="AL647" s="12">
        <v>3.41</v>
      </c>
      <c r="AM647" s="9">
        <f t="shared" si="257"/>
        <v>4.3759</v>
      </c>
      <c r="AN647" s="10">
        <v>1.225</v>
      </c>
      <c r="AO647" s="21">
        <v>1.085</v>
      </c>
      <c r="AP647" s="22">
        <f t="shared" si="258"/>
        <v>147083.413324431</v>
      </c>
    </row>
    <row r="648" s="1" customFormat="1" customHeight="1" spans="1:42">
      <c r="F648" s="12">
        <f t="shared" si="247"/>
        <v>1499</v>
      </c>
      <c r="G648" s="12">
        <v>1.728</v>
      </c>
      <c r="H648" s="13">
        <v>1.35</v>
      </c>
      <c r="I648" s="14">
        <v>1.24</v>
      </c>
      <c r="J648" s="15">
        <f t="shared" si="248"/>
        <v>4336.115328</v>
      </c>
      <c r="K648" s="12">
        <v>1</v>
      </c>
      <c r="L648" s="12">
        <f t="shared" si="249"/>
        <v>1499</v>
      </c>
      <c r="M648" s="12">
        <v>0.83</v>
      </c>
      <c r="N648" s="19">
        <f t="shared" si="250"/>
        <v>4.40044869962847</v>
      </c>
      <c r="O648" s="20">
        <v>5936</v>
      </c>
      <c r="P648" s="12">
        <v>0.99</v>
      </c>
      <c r="Q648" s="12">
        <v>3.41</v>
      </c>
      <c r="R648" s="9">
        <f t="shared" si="251"/>
        <v>4.3759</v>
      </c>
      <c r="S648" s="10">
        <v>1.225</v>
      </c>
      <c r="T648" s="21">
        <v>1.085</v>
      </c>
      <c r="U648" s="22">
        <f t="shared" si="252"/>
        <v>145500.971554452</v>
      </c>
      <c r="AA648" s="12">
        <f t="shared" si="253"/>
        <v>1515</v>
      </c>
      <c r="AB648" s="12">
        <v>1.728</v>
      </c>
      <c r="AC648" s="13">
        <v>1.35</v>
      </c>
      <c r="AD648" s="14">
        <v>1.24</v>
      </c>
      <c r="AE648" s="15">
        <f t="shared" si="254"/>
        <v>4382.39808</v>
      </c>
      <c r="AF648" s="12">
        <v>1</v>
      </c>
      <c r="AG648" s="12">
        <f t="shared" si="255"/>
        <v>1515</v>
      </c>
      <c r="AH648" s="12">
        <v>0.83</v>
      </c>
      <c r="AI648" s="19">
        <f t="shared" si="256"/>
        <v>4.41605974395448</v>
      </c>
      <c r="AJ648" s="20">
        <v>5936</v>
      </c>
      <c r="AK648" s="12">
        <v>0.99</v>
      </c>
      <c r="AL648" s="12">
        <v>3.41</v>
      </c>
      <c r="AM648" s="9">
        <f t="shared" si="257"/>
        <v>4.3759</v>
      </c>
      <c r="AN648" s="10">
        <v>1.225</v>
      </c>
      <c r="AO648" s="21">
        <v>1.085</v>
      </c>
      <c r="AP648" s="22">
        <f t="shared" si="258"/>
        <v>147083.413324431</v>
      </c>
    </row>
    <row r="649" s="1" customFormat="1" customHeight="1" spans="1:42">
      <c r="F649" s="12">
        <f t="shared" si="247"/>
        <v>1499</v>
      </c>
      <c r="G649" s="12">
        <v>2.304</v>
      </c>
      <c r="H649" s="13">
        <v>1.35</v>
      </c>
      <c r="I649" s="14">
        <v>1.24</v>
      </c>
      <c r="J649" s="15">
        <f t="shared" si="248"/>
        <v>5781.487104</v>
      </c>
      <c r="K649" s="12">
        <v>1</v>
      </c>
      <c r="L649" s="12">
        <f t="shared" si="249"/>
        <v>1499</v>
      </c>
      <c r="M649" s="12">
        <v>0.83</v>
      </c>
      <c r="N649" s="19">
        <f t="shared" si="250"/>
        <v>4.40044869962847</v>
      </c>
      <c r="O649" s="20">
        <v>5936</v>
      </c>
      <c r="P649" s="12">
        <v>0.99</v>
      </c>
      <c r="Q649" s="12">
        <v>3.41</v>
      </c>
      <c r="R649" s="9">
        <f t="shared" si="251"/>
        <v>4.3759</v>
      </c>
      <c r="S649" s="10">
        <v>1.225</v>
      </c>
      <c r="T649" s="21">
        <v>1.085</v>
      </c>
      <c r="U649" s="22">
        <f t="shared" si="252"/>
        <v>182493.136416803</v>
      </c>
      <c r="AA649" s="12">
        <f t="shared" si="253"/>
        <v>1515</v>
      </c>
      <c r="AB649" s="12">
        <v>2.304</v>
      </c>
      <c r="AC649" s="13">
        <v>1.35</v>
      </c>
      <c r="AD649" s="14">
        <v>1.24</v>
      </c>
      <c r="AE649" s="15">
        <f t="shared" si="254"/>
        <v>5843.19744</v>
      </c>
      <c r="AF649" s="12">
        <v>1</v>
      </c>
      <c r="AG649" s="12">
        <f t="shared" si="255"/>
        <v>1515</v>
      </c>
      <c r="AH649" s="12">
        <v>0.83</v>
      </c>
      <c r="AI649" s="19">
        <f t="shared" si="256"/>
        <v>4.41605974395448</v>
      </c>
      <c r="AJ649" s="20">
        <v>5936</v>
      </c>
      <c r="AK649" s="12">
        <v>0.99</v>
      </c>
      <c r="AL649" s="12">
        <v>3.41</v>
      </c>
      <c r="AM649" s="9">
        <f t="shared" si="257"/>
        <v>4.3759</v>
      </c>
      <c r="AN649" s="10">
        <v>1.225</v>
      </c>
      <c r="AO649" s="21">
        <v>1.085</v>
      </c>
      <c r="AP649" s="22">
        <f t="shared" si="258"/>
        <v>184603.058776774</v>
      </c>
    </row>
    <row r="650" s="1" customFormat="1" customHeight="1" spans="1:42">
      <c r="F650" s="12">
        <f t="shared" si="247"/>
        <v>1499</v>
      </c>
      <c r="G650" s="12">
        <v>1.728</v>
      </c>
      <c r="H650" s="13">
        <v>1.35</v>
      </c>
      <c r="I650" s="14">
        <v>1.24</v>
      </c>
      <c r="J650" s="15">
        <f t="shared" si="248"/>
        <v>4336.115328</v>
      </c>
      <c r="K650" s="12">
        <v>1</v>
      </c>
      <c r="L650" s="12">
        <f t="shared" si="249"/>
        <v>1499</v>
      </c>
      <c r="M650" s="12">
        <v>0.83</v>
      </c>
      <c r="N650" s="19">
        <f t="shared" si="250"/>
        <v>4.40044869962847</v>
      </c>
      <c r="O650" s="20">
        <v>5936</v>
      </c>
      <c r="P650" s="12">
        <v>0.99</v>
      </c>
      <c r="Q650" s="12">
        <v>3.41</v>
      </c>
      <c r="R650" s="9">
        <f t="shared" si="251"/>
        <v>4.3759</v>
      </c>
      <c r="S650" s="10">
        <v>1.225</v>
      </c>
      <c r="T650" s="21">
        <v>1.085</v>
      </c>
      <c r="U650" s="22">
        <f t="shared" si="252"/>
        <v>145500.971554452</v>
      </c>
      <c r="AA650" s="12">
        <f t="shared" si="253"/>
        <v>1515</v>
      </c>
      <c r="AB650" s="12">
        <v>1.728</v>
      </c>
      <c r="AC650" s="13">
        <v>1.35</v>
      </c>
      <c r="AD650" s="14">
        <v>1.24</v>
      </c>
      <c r="AE650" s="15">
        <f t="shared" si="254"/>
        <v>4382.39808</v>
      </c>
      <c r="AF650" s="12">
        <v>1</v>
      </c>
      <c r="AG650" s="12">
        <f t="shared" si="255"/>
        <v>1515</v>
      </c>
      <c r="AH650" s="12">
        <v>0.83</v>
      </c>
      <c r="AI650" s="19">
        <f t="shared" si="256"/>
        <v>4.41605974395448</v>
      </c>
      <c r="AJ650" s="20">
        <v>5936</v>
      </c>
      <c r="AK650" s="12">
        <v>0.99</v>
      </c>
      <c r="AL650" s="12">
        <v>3.41</v>
      </c>
      <c r="AM650" s="9">
        <f t="shared" si="257"/>
        <v>4.3759</v>
      </c>
      <c r="AN650" s="10">
        <v>1.225</v>
      </c>
      <c r="AO650" s="21">
        <v>1.085</v>
      </c>
      <c r="AP650" s="22">
        <f t="shared" si="258"/>
        <v>147083.413324431</v>
      </c>
    </row>
    <row r="651" s="1" customFormat="1" customHeight="1" spans="1:42">
      <c r="F651" s="12">
        <f t="shared" si="247"/>
        <v>1499</v>
      </c>
      <c r="G651" s="12">
        <v>1.728</v>
      </c>
      <c r="H651" s="13">
        <v>1.35</v>
      </c>
      <c r="I651" s="14">
        <v>1.24</v>
      </c>
      <c r="J651" s="15">
        <f t="shared" si="248"/>
        <v>4336.115328</v>
      </c>
      <c r="K651" s="12">
        <v>1</v>
      </c>
      <c r="L651" s="12">
        <f t="shared" si="249"/>
        <v>1499</v>
      </c>
      <c r="M651" s="12">
        <v>0.83</v>
      </c>
      <c r="N651" s="19">
        <f t="shared" si="250"/>
        <v>4.40044869962847</v>
      </c>
      <c r="O651" s="20">
        <v>5936</v>
      </c>
      <c r="P651" s="12">
        <v>0.99</v>
      </c>
      <c r="Q651" s="12">
        <v>3.41</v>
      </c>
      <c r="R651" s="9">
        <f t="shared" si="251"/>
        <v>4.3759</v>
      </c>
      <c r="S651" s="10">
        <v>1.225</v>
      </c>
      <c r="T651" s="21">
        <v>1.085</v>
      </c>
      <c r="U651" s="22">
        <f t="shared" si="252"/>
        <v>145500.971554452</v>
      </c>
      <c r="AA651" s="12">
        <f t="shared" si="253"/>
        <v>1515</v>
      </c>
      <c r="AB651" s="12">
        <v>1.728</v>
      </c>
      <c r="AC651" s="13">
        <v>1.35</v>
      </c>
      <c r="AD651" s="14">
        <v>1.24</v>
      </c>
      <c r="AE651" s="15">
        <f t="shared" si="254"/>
        <v>4382.39808</v>
      </c>
      <c r="AF651" s="12">
        <v>1</v>
      </c>
      <c r="AG651" s="12">
        <f t="shared" si="255"/>
        <v>1515</v>
      </c>
      <c r="AH651" s="12">
        <v>0.83</v>
      </c>
      <c r="AI651" s="19">
        <f t="shared" si="256"/>
        <v>4.41605974395448</v>
      </c>
      <c r="AJ651" s="20">
        <v>5936</v>
      </c>
      <c r="AK651" s="12">
        <v>0.99</v>
      </c>
      <c r="AL651" s="12">
        <v>3.41</v>
      </c>
      <c r="AM651" s="9">
        <f t="shared" si="257"/>
        <v>4.3759</v>
      </c>
      <c r="AN651" s="10">
        <v>1.225</v>
      </c>
      <c r="AO651" s="21">
        <v>1.085</v>
      </c>
      <c r="AP651" s="22">
        <f t="shared" si="258"/>
        <v>147083.413324431</v>
      </c>
    </row>
    <row r="652" s="1" customFormat="1" customHeight="1" spans="1:42">
      <c r="F652" s="12">
        <f t="shared" si="247"/>
        <v>1499</v>
      </c>
      <c r="G652" s="12">
        <v>2.304</v>
      </c>
      <c r="H652" s="13">
        <v>1.35</v>
      </c>
      <c r="I652" s="14">
        <v>1.24</v>
      </c>
      <c r="J652" s="15">
        <f t="shared" si="248"/>
        <v>5781.487104</v>
      </c>
      <c r="K652" s="12">
        <v>1</v>
      </c>
      <c r="L652" s="12">
        <f t="shared" si="249"/>
        <v>1499</v>
      </c>
      <c r="M652" s="12">
        <v>0.83</v>
      </c>
      <c r="N652" s="19">
        <f t="shared" si="250"/>
        <v>4.40044869962847</v>
      </c>
      <c r="O652" s="20">
        <v>5936</v>
      </c>
      <c r="P652" s="12">
        <v>0.99</v>
      </c>
      <c r="Q652" s="12">
        <v>3.41</v>
      </c>
      <c r="R652" s="9">
        <f t="shared" si="251"/>
        <v>4.3759</v>
      </c>
      <c r="S652" s="10">
        <v>1.225</v>
      </c>
      <c r="T652" s="21">
        <v>1.085</v>
      </c>
      <c r="U652" s="22">
        <f t="shared" si="252"/>
        <v>182493.136416803</v>
      </c>
      <c r="AA652" s="12">
        <f t="shared" si="253"/>
        <v>1515</v>
      </c>
      <c r="AB652" s="12">
        <v>2.304</v>
      </c>
      <c r="AC652" s="13">
        <v>1.35</v>
      </c>
      <c r="AD652" s="14">
        <v>1.24</v>
      </c>
      <c r="AE652" s="15">
        <f t="shared" si="254"/>
        <v>5843.19744</v>
      </c>
      <c r="AF652" s="12">
        <v>1</v>
      </c>
      <c r="AG652" s="12">
        <f t="shared" si="255"/>
        <v>1515</v>
      </c>
      <c r="AH652" s="12">
        <v>0.83</v>
      </c>
      <c r="AI652" s="19">
        <f t="shared" si="256"/>
        <v>4.41605974395448</v>
      </c>
      <c r="AJ652" s="20">
        <v>5936</v>
      </c>
      <c r="AK652" s="12">
        <v>0.99</v>
      </c>
      <c r="AL652" s="12">
        <v>3.41</v>
      </c>
      <c r="AM652" s="9">
        <f t="shared" si="257"/>
        <v>4.3759</v>
      </c>
      <c r="AN652" s="10">
        <v>1.225</v>
      </c>
      <c r="AO652" s="21">
        <v>1.085</v>
      </c>
      <c r="AP652" s="22">
        <f t="shared" si="258"/>
        <v>184603.058776774</v>
      </c>
    </row>
    <row r="653" s="1" customFormat="1" customHeight="1" spans="1:42">
      <c r="F653" s="12">
        <f t="shared" si="247"/>
        <v>1499</v>
      </c>
      <c r="G653" s="12">
        <v>1.728</v>
      </c>
      <c r="H653" s="13">
        <v>1.35</v>
      </c>
      <c r="I653" s="14">
        <v>1.24</v>
      </c>
      <c r="J653" s="15">
        <f t="shared" si="248"/>
        <v>4336.115328</v>
      </c>
      <c r="K653" s="12">
        <v>1</v>
      </c>
      <c r="L653" s="12">
        <f t="shared" si="249"/>
        <v>1499</v>
      </c>
      <c r="M653" s="12">
        <v>0.83</v>
      </c>
      <c r="N653" s="19">
        <f t="shared" si="250"/>
        <v>4.40044869962847</v>
      </c>
      <c r="O653" s="20">
        <v>5936</v>
      </c>
      <c r="P653" s="12">
        <v>0.99</v>
      </c>
      <c r="Q653" s="12">
        <v>3.41</v>
      </c>
      <c r="R653" s="9">
        <f t="shared" si="251"/>
        <v>4.3759</v>
      </c>
      <c r="S653" s="10">
        <v>1.225</v>
      </c>
      <c r="T653" s="21">
        <v>1.085</v>
      </c>
      <c r="U653" s="22">
        <f t="shared" si="252"/>
        <v>145500.971554452</v>
      </c>
      <c r="AA653" s="12">
        <f t="shared" si="253"/>
        <v>1515</v>
      </c>
      <c r="AB653" s="12">
        <v>1.728</v>
      </c>
      <c r="AC653" s="13">
        <v>1.35</v>
      </c>
      <c r="AD653" s="14">
        <v>1.24</v>
      </c>
      <c r="AE653" s="15">
        <f t="shared" si="254"/>
        <v>4382.39808</v>
      </c>
      <c r="AF653" s="12">
        <v>1</v>
      </c>
      <c r="AG653" s="12">
        <f t="shared" si="255"/>
        <v>1515</v>
      </c>
      <c r="AH653" s="12">
        <v>0.83</v>
      </c>
      <c r="AI653" s="19">
        <f t="shared" si="256"/>
        <v>4.41605974395448</v>
      </c>
      <c r="AJ653" s="20">
        <v>5936</v>
      </c>
      <c r="AK653" s="12">
        <v>0.99</v>
      </c>
      <c r="AL653" s="12">
        <v>3.41</v>
      </c>
      <c r="AM653" s="9">
        <f t="shared" si="257"/>
        <v>4.3759</v>
      </c>
      <c r="AN653" s="10">
        <v>1.225</v>
      </c>
      <c r="AO653" s="21">
        <v>1.085</v>
      </c>
      <c r="AP653" s="22">
        <f t="shared" si="258"/>
        <v>147083.413324431</v>
      </c>
    </row>
    <row r="654" s="1" customFormat="1" customHeight="1" spans="1:42">
      <c r="F654" s="12">
        <f t="shared" si="247"/>
        <v>1499</v>
      </c>
      <c r="G654" s="12">
        <v>1.728</v>
      </c>
      <c r="H654" s="13">
        <v>1.35</v>
      </c>
      <c r="I654" s="14">
        <v>1.24</v>
      </c>
      <c r="J654" s="15">
        <f t="shared" si="248"/>
        <v>4336.115328</v>
      </c>
      <c r="K654" s="12">
        <v>1</v>
      </c>
      <c r="L654" s="12">
        <f t="shared" si="249"/>
        <v>1499</v>
      </c>
      <c r="M654" s="12">
        <v>0.83</v>
      </c>
      <c r="N654" s="19">
        <f t="shared" si="250"/>
        <v>4.40044869962847</v>
      </c>
      <c r="O654" s="20">
        <v>5936</v>
      </c>
      <c r="P654" s="12">
        <v>0.99</v>
      </c>
      <c r="Q654" s="12">
        <v>3.41</v>
      </c>
      <c r="R654" s="9">
        <f t="shared" si="251"/>
        <v>4.3759</v>
      </c>
      <c r="S654" s="10">
        <v>1.225</v>
      </c>
      <c r="T654" s="21">
        <v>1.085</v>
      </c>
      <c r="U654" s="22">
        <f t="shared" si="252"/>
        <v>145500.971554452</v>
      </c>
      <c r="AA654" s="12">
        <f t="shared" si="253"/>
        <v>1515</v>
      </c>
      <c r="AB654" s="12">
        <v>1.728</v>
      </c>
      <c r="AC654" s="13">
        <v>1.35</v>
      </c>
      <c r="AD654" s="14">
        <v>1.24</v>
      </c>
      <c r="AE654" s="15">
        <f t="shared" si="254"/>
        <v>4382.39808</v>
      </c>
      <c r="AF654" s="12">
        <v>1</v>
      </c>
      <c r="AG654" s="12">
        <f t="shared" si="255"/>
        <v>1515</v>
      </c>
      <c r="AH654" s="12">
        <v>0.83</v>
      </c>
      <c r="AI654" s="19">
        <f t="shared" si="256"/>
        <v>4.41605974395448</v>
      </c>
      <c r="AJ654" s="20">
        <v>5936</v>
      </c>
      <c r="AK654" s="12">
        <v>0.99</v>
      </c>
      <c r="AL654" s="12">
        <v>3.41</v>
      </c>
      <c r="AM654" s="9">
        <f t="shared" si="257"/>
        <v>4.3759</v>
      </c>
      <c r="AN654" s="10">
        <v>1.225</v>
      </c>
      <c r="AO654" s="21">
        <v>1.085</v>
      </c>
      <c r="AP654" s="22">
        <f t="shared" si="258"/>
        <v>147083.413324431</v>
      </c>
    </row>
    <row r="655" s="1" customFormat="1" customHeight="1" spans="1:42">
      <c r="F655" s="12">
        <f t="shared" si="247"/>
        <v>1499</v>
      </c>
      <c r="G655" s="12">
        <v>2.304</v>
      </c>
      <c r="H655" s="13">
        <v>1.35</v>
      </c>
      <c r="I655" s="14">
        <v>1.24</v>
      </c>
      <c r="J655" s="15">
        <f t="shared" si="248"/>
        <v>5781.487104</v>
      </c>
      <c r="K655" s="12">
        <v>1</v>
      </c>
      <c r="L655" s="12">
        <f t="shared" si="249"/>
        <v>1499</v>
      </c>
      <c r="M655" s="12">
        <v>0.83</v>
      </c>
      <c r="N655" s="19">
        <f t="shared" si="250"/>
        <v>4.40044869962847</v>
      </c>
      <c r="O655" s="20">
        <v>5936</v>
      </c>
      <c r="P655" s="12">
        <v>0.99</v>
      </c>
      <c r="Q655" s="12">
        <v>3.41</v>
      </c>
      <c r="R655" s="9">
        <f t="shared" si="251"/>
        <v>4.3759</v>
      </c>
      <c r="S655" s="10">
        <v>1.225</v>
      </c>
      <c r="T655" s="21">
        <v>1.085</v>
      </c>
      <c r="U655" s="22">
        <f t="shared" si="252"/>
        <v>182493.136416803</v>
      </c>
      <c r="AA655" s="12">
        <f t="shared" si="253"/>
        <v>1515</v>
      </c>
      <c r="AB655" s="12">
        <v>2.304</v>
      </c>
      <c r="AC655" s="13">
        <v>1.35</v>
      </c>
      <c r="AD655" s="14">
        <v>1.24</v>
      </c>
      <c r="AE655" s="15">
        <f t="shared" si="254"/>
        <v>5843.19744</v>
      </c>
      <c r="AF655" s="12">
        <v>1</v>
      </c>
      <c r="AG655" s="12">
        <f t="shared" si="255"/>
        <v>1515</v>
      </c>
      <c r="AH655" s="12">
        <v>0.83</v>
      </c>
      <c r="AI655" s="19">
        <f t="shared" si="256"/>
        <v>4.41605974395448</v>
      </c>
      <c r="AJ655" s="20">
        <v>5936</v>
      </c>
      <c r="AK655" s="12">
        <v>0.99</v>
      </c>
      <c r="AL655" s="12">
        <v>3.41</v>
      </c>
      <c r="AM655" s="9">
        <f t="shared" si="257"/>
        <v>4.3759</v>
      </c>
      <c r="AN655" s="10">
        <v>1.225</v>
      </c>
      <c r="AO655" s="21">
        <v>1.085</v>
      </c>
      <c r="AP655" s="22">
        <f t="shared" si="258"/>
        <v>184603.058776774</v>
      </c>
    </row>
    <row r="656" s="1" customFormat="1" customHeight="1" spans="1:42">
      <c r="F656" s="12">
        <f t="shared" si="247"/>
        <v>1499</v>
      </c>
      <c r="G656" s="12">
        <v>1.728</v>
      </c>
      <c r="H656" s="13">
        <v>1.35</v>
      </c>
      <c r="I656" s="14">
        <v>1.24</v>
      </c>
      <c r="J656" s="15">
        <f t="shared" si="248"/>
        <v>4336.115328</v>
      </c>
      <c r="K656" s="12">
        <v>1</v>
      </c>
      <c r="L656" s="12">
        <f t="shared" si="249"/>
        <v>1499</v>
      </c>
      <c r="M656" s="12">
        <v>0.83</v>
      </c>
      <c r="N656" s="19">
        <f t="shared" si="250"/>
        <v>4.40044869962847</v>
      </c>
      <c r="O656" s="20">
        <v>5936</v>
      </c>
      <c r="P656" s="12">
        <v>0.99</v>
      </c>
      <c r="Q656" s="12">
        <v>3.41</v>
      </c>
      <c r="R656" s="9">
        <f t="shared" si="251"/>
        <v>4.3759</v>
      </c>
      <c r="S656" s="10">
        <v>1.225</v>
      </c>
      <c r="T656" s="21">
        <v>1.085</v>
      </c>
      <c r="U656" s="22">
        <f t="shared" si="252"/>
        <v>145500.971554452</v>
      </c>
      <c r="AA656" s="12">
        <f t="shared" si="253"/>
        <v>1515</v>
      </c>
      <c r="AB656" s="12">
        <v>1.728</v>
      </c>
      <c r="AC656" s="13">
        <v>1.35</v>
      </c>
      <c r="AD656" s="14">
        <v>1.24</v>
      </c>
      <c r="AE656" s="15">
        <f t="shared" si="254"/>
        <v>4382.39808</v>
      </c>
      <c r="AF656" s="12">
        <v>1</v>
      </c>
      <c r="AG656" s="12">
        <f t="shared" si="255"/>
        <v>1515</v>
      </c>
      <c r="AH656" s="12">
        <v>0.83</v>
      </c>
      <c r="AI656" s="19">
        <f t="shared" si="256"/>
        <v>4.41605974395448</v>
      </c>
      <c r="AJ656" s="20">
        <v>5936</v>
      </c>
      <c r="AK656" s="12">
        <v>0.99</v>
      </c>
      <c r="AL656" s="12">
        <v>3.41</v>
      </c>
      <c r="AM656" s="9">
        <f t="shared" si="257"/>
        <v>4.3759</v>
      </c>
      <c r="AN656" s="10">
        <v>1.225</v>
      </c>
      <c r="AO656" s="21">
        <v>1.085</v>
      </c>
      <c r="AP656" s="22">
        <f t="shared" si="258"/>
        <v>147083.413324431</v>
      </c>
    </row>
    <row r="657" s="1" customFormat="1" customHeight="1" spans="6:42">
      <c r="F657" s="12">
        <f t="shared" si="247"/>
        <v>1499</v>
      </c>
      <c r="G657" s="12">
        <v>1.728</v>
      </c>
      <c r="H657" s="13">
        <v>1.35</v>
      </c>
      <c r="I657" s="14">
        <v>1.24</v>
      </c>
      <c r="J657" s="15">
        <f t="shared" si="248"/>
        <v>4336.115328</v>
      </c>
      <c r="K657" s="12">
        <v>1</v>
      </c>
      <c r="L657" s="12">
        <f t="shared" si="249"/>
        <v>1499</v>
      </c>
      <c r="M657" s="12">
        <v>0.83</v>
      </c>
      <c r="N657" s="19">
        <f t="shared" si="250"/>
        <v>4.40044869962847</v>
      </c>
      <c r="O657" s="20">
        <v>5936</v>
      </c>
      <c r="P657" s="12">
        <v>0.99</v>
      </c>
      <c r="Q657" s="12">
        <v>3.41</v>
      </c>
      <c r="R657" s="9">
        <f t="shared" si="251"/>
        <v>4.3759</v>
      </c>
      <c r="S657" s="10">
        <v>1.225</v>
      </c>
      <c r="T657" s="21">
        <v>1.085</v>
      </c>
      <c r="U657" s="22">
        <f t="shared" si="252"/>
        <v>145500.971554452</v>
      </c>
      <c r="AA657" s="12">
        <f t="shared" si="253"/>
        <v>1515</v>
      </c>
      <c r="AB657" s="12">
        <v>1.728</v>
      </c>
      <c r="AC657" s="13">
        <v>1.35</v>
      </c>
      <c r="AD657" s="14">
        <v>1.24</v>
      </c>
      <c r="AE657" s="15">
        <f t="shared" si="254"/>
        <v>4382.39808</v>
      </c>
      <c r="AF657" s="12">
        <v>1</v>
      </c>
      <c r="AG657" s="12">
        <f t="shared" si="255"/>
        <v>1515</v>
      </c>
      <c r="AH657" s="12">
        <v>0.83</v>
      </c>
      <c r="AI657" s="19">
        <f t="shared" si="256"/>
        <v>4.41605974395448</v>
      </c>
      <c r="AJ657" s="20">
        <v>5936</v>
      </c>
      <c r="AK657" s="12">
        <v>0.99</v>
      </c>
      <c r="AL657" s="12">
        <v>3.41</v>
      </c>
      <c r="AM657" s="9">
        <f t="shared" si="257"/>
        <v>4.3759</v>
      </c>
      <c r="AN657" s="10">
        <v>1.225</v>
      </c>
      <c r="AO657" s="21">
        <v>1.085</v>
      </c>
      <c r="AP657" s="22">
        <f t="shared" si="258"/>
        <v>147083.413324431</v>
      </c>
    </row>
    <row r="658" s="1" customFormat="1" customHeight="1" spans="6:42">
      <c r="F658" s="12">
        <f t="shared" si="247"/>
        <v>1499</v>
      </c>
      <c r="G658" s="12">
        <v>2.304</v>
      </c>
      <c r="H658" s="13">
        <v>1.35</v>
      </c>
      <c r="I658" s="14">
        <v>1.24</v>
      </c>
      <c r="J658" s="15">
        <f t="shared" si="248"/>
        <v>5781.487104</v>
      </c>
      <c r="K658" s="12">
        <v>1</v>
      </c>
      <c r="L658" s="12">
        <f t="shared" si="249"/>
        <v>1499</v>
      </c>
      <c r="M658" s="12">
        <v>0.83</v>
      </c>
      <c r="N658" s="19">
        <f t="shared" si="250"/>
        <v>4.40044869962847</v>
      </c>
      <c r="O658" s="20">
        <v>5936</v>
      </c>
      <c r="P658" s="12">
        <v>0.99</v>
      </c>
      <c r="Q658" s="12">
        <v>3.41</v>
      </c>
      <c r="R658" s="9">
        <f t="shared" si="251"/>
        <v>4.3759</v>
      </c>
      <c r="S658" s="10">
        <v>1.225</v>
      </c>
      <c r="T658" s="21">
        <v>1.085</v>
      </c>
      <c r="U658" s="22">
        <f t="shared" si="252"/>
        <v>182493.136416803</v>
      </c>
      <c r="AA658" s="12">
        <f t="shared" si="253"/>
        <v>1515</v>
      </c>
      <c r="AB658" s="12">
        <v>2.304</v>
      </c>
      <c r="AC658" s="13">
        <v>1.35</v>
      </c>
      <c r="AD658" s="14">
        <v>1.24</v>
      </c>
      <c r="AE658" s="15">
        <f t="shared" si="254"/>
        <v>5843.19744</v>
      </c>
      <c r="AF658" s="12">
        <v>1</v>
      </c>
      <c r="AG658" s="12">
        <f t="shared" si="255"/>
        <v>1515</v>
      </c>
      <c r="AH658" s="12">
        <v>0.83</v>
      </c>
      <c r="AI658" s="19">
        <f t="shared" si="256"/>
        <v>4.41605974395448</v>
      </c>
      <c r="AJ658" s="20">
        <v>5936</v>
      </c>
      <c r="AK658" s="12">
        <v>0.99</v>
      </c>
      <c r="AL658" s="12">
        <v>3.41</v>
      </c>
      <c r="AM658" s="9">
        <f t="shared" si="257"/>
        <v>4.3759</v>
      </c>
      <c r="AN658" s="10">
        <v>1.225</v>
      </c>
      <c r="AO658" s="21">
        <v>1.085</v>
      </c>
      <c r="AP658" s="22">
        <f t="shared" si="258"/>
        <v>184603.058776774</v>
      </c>
    </row>
    <row r="659" s="1" customFormat="1" customHeight="1" spans="6:42">
      <c r="F659" s="28" t="s">
        <v>1</v>
      </c>
      <c r="G659" s="29"/>
      <c r="H659" s="29"/>
      <c r="I659" s="29"/>
      <c r="J659" s="29"/>
      <c r="K659" s="29"/>
      <c r="L659" s="29"/>
      <c r="M659" s="29"/>
      <c r="N659" s="30">
        <f>SUM(U641:U658)</f>
        <v>2840970.47715425</v>
      </c>
      <c r="O659" s="30"/>
      <c r="P659" s="30"/>
      <c r="Q659" s="30"/>
      <c r="R659" s="30"/>
      <c r="S659" s="30"/>
      <c r="T659" s="30"/>
      <c r="U659" s="30"/>
      <c r="AA659" s="28" t="s">
        <v>1</v>
      </c>
      <c r="AB659" s="29"/>
      <c r="AC659" s="29"/>
      <c r="AD659" s="29"/>
      <c r="AE659" s="29"/>
      <c r="AF659" s="29"/>
      <c r="AG659" s="29"/>
      <c r="AH659" s="29"/>
      <c r="AI659" s="30">
        <f>SUM(AP641:AP658)</f>
        <v>2872619.31255381</v>
      </c>
      <c r="AJ659" s="30"/>
      <c r="AK659" s="30"/>
      <c r="AL659" s="30"/>
      <c r="AM659" s="30"/>
      <c r="AN659" s="30"/>
      <c r="AO659" s="30"/>
      <c r="AP659" s="30"/>
    </row>
    <row r="660" s="1" customFormat="1" customHeight="1" spans="6:42">
      <c r="F660" s="29"/>
      <c r="G660" s="29"/>
      <c r="H660" s="29"/>
      <c r="I660" s="29"/>
      <c r="J660" s="29"/>
      <c r="K660" s="29"/>
      <c r="L660" s="29"/>
      <c r="M660" s="29"/>
      <c r="N660" s="30"/>
      <c r="O660" s="30"/>
      <c r="P660" s="30"/>
      <c r="Q660" s="30"/>
      <c r="R660" s="30"/>
      <c r="S660" s="30"/>
      <c r="T660" s="30"/>
      <c r="U660" s="30"/>
      <c r="AA660" s="29"/>
      <c r="AB660" s="29"/>
      <c r="AC660" s="29"/>
      <c r="AD660" s="29"/>
      <c r="AE660" s="29"/>
      <c r="AF660" s="29"/>
      <c r="AG660" s="29"/>
      <c r="AH660" s="29"/>
      <c r="AI660" s="30"/>
      <c r="AJ660" s="30"/>
      <c r="AK660" s="30"/>
      <c r="AL660" s="30"/>
      <c r="AM660" s="30"/>
      <c r="AN660" s="30"/>
      <c r="AO660" s="30"/>
      <c r="AP660" s="30"/>
    </row>
    <row r="661" s="1" customFormat="1" customHeight="1" spans="6:42">
      <c r="F661" s="3" t="s">
        <v>28</v>
      </c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AA661" s="3" t="s">
        <v>28</v>
      </c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</row>
    <row r="662" s="1" customFormat="1" customHeight="1" spans="6:42">
      <c r="F662" s="4" t="s">
        <v>3</v>
      </c>
      <c r="G662" s="5"/>
      <c r="H662" s="5"/>
      <c r="I662" s="5"/>
      <c r="J662" s="6"/>
      <c r="K662" s="7" t="s">
        <v>4</v>
      </c>
      <c r="L662" s="7"/>
      <c r="M662" s="7"/>
      <c r="N662" s="7"/>
      <c r="O662" s="8" t="s">
        <v>5</v>
      </c>
      <c r="P662" s="9" t="s">
        <v>6</v>
      </c>
      <c r="Q662" s="9"/>
      <c r="R662" s="9"/>
      <c r="S662" s="10" t="s">
        <v>7</v>
      </c>
      <c r="T662" s="8" t="s">
        <v>8</v>
      </c>
      <c r="U662" s="11" t="s">
        <v>9</v>
      </c>
      <c r="AA662" s="4" t="s">
        <v>3</v>
      </c>
      <c r="AB662" s="5"/>
      <c r="AC662" s="5"/>
      <c r="AD662" s="5"/>
      <c r="AE662" s="6"/>
      <c r="AF662" s="7" t="s">
        <v>4</v>
      </c>
      <c r="AG662" s="7"/>
      <c r="AH662" s="7"/>
      <c r="AI662" s="7"/>
      <c r="AJ662" s="8" t="s">
        <v>5</v>
      </c>
      <c r="AK662" s="9" t="s">
        <v>6</v>
      </c>
      <c r="AL662" s="9"/>
      <c r="AM662" s="9"/>
      <c r="AN662" s="10" t="s">
        <v>7</v>
      </c>
      <c r="AO662" s="8" t="s">
        <v>8</v>
      </c>
      <c r="AP662" s="11" t="s">
        <v>9</v>
      </c>
    </row>
    <row r="663" s="1" customFormat="1" customHeight="1" spans="6:42">
      <c r="F663" s="12" t="s">
        <v>29</v>
      </c>
      <c r="G663" s="12" t="s">
        <v>16</v>
      </c>
      <c r="H663" s="13" t="s">
        <v>17</v>
      </c>
      <c r="I663" s="14" t="s">
        <v>18</v>
      </c>
      <c r="J663" s="15" t="s">
        <v>3</v>
      </c>
      <c r="K663" s="12" t="s">
        <v>19</v>
      </c>
      <c r="L663" s="12" t="s">
        <v>15</v>
      </c>
      <c r="M663" s="12" t="s">
        <v>20</v>
      </c>
      <c r="N663" s="7" t="s">
        <v>21</v>
      </c>
      <c r="O663" s="16"/>
      <c r="P663" s="12" t="s">
        <v>22</v>
      </c>
      <c r="Q663" s="12" t="s">
        <v>23</v>
      </c>
      <c r="R663" s="9" t="s">
        <v>24</v>
      </c>
      <c r="S663" s="10" t="s">
        <v>25</v>
      </c>
      <c r="T663" s="16"/>
      <c r="U663" s="17"/>
      <c r="AA663" s="12" t="s">
        <v>29</v>
      </c>
      <c r="AB663" s="12" t="s">
        <v>16</v>
      </c>
      <c r="AC663" s="13" t="s">
        <v>17</v>
      </c>
      <c r="AD663" s="14" t="s">
        <v>18</v>
      </c>
      <c r="AE663" s="15" t="s">
        <v>3</v>
      </c>
      <c r="AF663" s="12" t="s">
        <v>19</v>
      </c>
      <c r="AG663" s="12" t="s">
        <v>15</v>
      </c>
      <c r="AH663" s="12" t="s">
        <v>20</v>
      </c>
      <c r="AI663" s="7" t="s">
        <v>21</v>
      </c>
      <c r="AJ663" s="16"/>
      <c r="AK663" s="12" t="s">
        <v>22</v>
      </c>
      <c r="AL663" s="12" t="s">
        <v>23</v>
      </c>
      <c r="AM663" s="9" t="s">
        <v>24</v>
      </c>
      <c r="AN663" s="10" t="s">
        <v>25</v>
      </c>
      <c r="AO663" s="16"/>
      <c r="AP663" s="17"/>
    </row>
    <row r="664" s="1" customFormat="1" customHeight="1" spans="6:42">
      <c r="F664" s="12">
        <f t="shared" ref="F664:F688" si="259">35434+5878</f>
        <v>41312</v>
      </c>
      <c r="G664" s="12">
        <v>0.0253</v>
      </c>
      <c r="H664" s="13">
        <v>1.35</v>
      </c>
      <c r="I664" s="14">
        <v>1</v>
      </c>
      <c r="J664" s="15">
        <f t="shared" ref="J664:J688" si="260">F664*G664*H664*I664</f>
        <v>1411.01136</v>
      </c>
      <c r="K664" s="12">
        <v>1</v>
      </c>
      <c r="L664" s="12">
        <v>320</v>
      </c>
      <c r="M664" s="12">
        <v>1.43</v>
      </c>
      <c r="N664" s="19">
        <f t="shared" ref="N664:N688" si="261">1+6*L664/(L664+2000)+M664</f>
        <v>3.25758620689655</v>
      </c>
      <c r="O664" s="20">
        <v>5936</v>
      </c>
      <c r="P664" s="12">
        <v>0.99</v>
      </c>
      <c r="Q664" s="12">
        <v>1.98</v>
      </c>
      <c r="R664" s="9">
        <f t="shared" ref="R664:R688" si="262">1+P664*Q664</f>
        <v>2.9602</v>
      </c>
      <c r="S664" s="10">
        <v>1.225</v>
      </c>
      <c r="T664" s="21">
        <v>1.085</v>
      </c>
      <c r="U664" s="22">
        <f t="shared" ref="U664:U688" si="263">((J664*K664*N664)+O664)*R664*S664*T664</f>
        <v>41439.8317835287</v>
      </c>
      <c r="AA664" s="12">
        <f t="shared" ref="AA664:AA688" si="264">40136+5878</f>
        <v>46014</v>
      </c>
      <c r="AB664" s="12">
        <v>0.0253</v>
      </c>
      <c r="AC664" s="13">
        <v>1.35</v>
      </c>
      <c r="AD664" s="14">
        <v>1</v>
      </c>
      <c r="AE664" s="15">
        <f t="shared" ref="AE664:AE688" si="265">AA664*AB664*AC664*AD664</f>
        <v>1571.60817</v>
      </c>
      <c r="AF664" s="12">
        <v>1</v>
      </c>
      <c r="AG664" s="12">
        <v>360</v>
      </c>
      <c r="AH664" s="12">
        <v>1.43</v>
      </c>
      <c r="AI664" s="19">
        <f t="shared" ref="AI664:AI688" si="266">1+6*AG664/(AG664+2000)+AH664</f>
        <v>3.34525423728814</v>
      </c>
      <c r="AJ664" s="20">
        <v>5936</v>
      </c>
      <c r="AK664" s="12">
        <v>0.99</v>
      </c>
      <c r="AL664" s="12">
        <v>1.98</v>
      </c>
      <c r="AM664" s="9">
        <f t="shared" ref="AM664:AM688" si="267">1+AK664*AL664</f>
        <v>2.9602</v>
      </c>
      <c r="AN664" s="10">
        <v>1.225</v>
      </c>
      <c r="AO664" s="21">
        <v>1.085</v>
      </c>
      <c r="AP664" s="22">
        <f t="shared" ref="AP664:AP688" si="268">((AE664*AF664*AI664)+AJ664)*AM664*AN664*AO664</f>
        <v>44040.275366755</v>
      </c>
    </row>
    <row r="665" s="1" customFormat="1" customHeight="1" spans="6:42">
      <c r="F665" s="12">
        <f t="shared" si="259"/>
        <v>41312</v>
      </c>
      <c r="G665" s="12">
        <v>0.0253</v>
      </c>
      <c r="H665" s="13">
        <v>1.35</v>
      </c>
      <c r="I665" s="14">
        <v>1</v>
      </c>
      <c r="J665" s="15">
        <f t="shared" si="260"/>
        <v>1411.01136</v>
      </c>
      <c r="K665" s="12">
        <v>1</v>
      </c>
      <c r="L665" s="12">
        <v>320</v>
      </c>
      <c r="M665" s="12">
        <v>1.43</v>
      </c>
      <c r="N665" s="19">
        <f t="shared" si="261"/>
        <v>3.25758620689655</v>
      </c>
      <c r="O665" s="20">
        <v>5936</v>
      </c>
      <c r="P665" s="12">
        <v>0.99</v>
      </c>
      <c r="Q665" s="12">
        <v>1.98</v>
      </c>
      <c r="R665" s="9">
        <f t="shared" si="262"/>
        <v>2.9602</v>
      </c>
      <c r="S665" s="10">
        <v>1.225</v>
      </c>
      <c r="T665" s="21">
        <v>1.085</v>
      </c>
      <c r="U665" s="22">
        <f t="shared" si="263"/>
        <v>41439.8317835287</v>
      </c>
      <c r="AA665" s="12">
        <f t="shared" si="264"/>
        <v>46014</v>
      </c>
      <c r="AB665" s="12">
        <v>0.0253</v>
      </c>
      <c r="AC665" s="13">
        <v>1.35</v>
      </c>
      <c r="AD665" s="14">
        <v>1</v>
      </c>
      <c r="AE665" s="15">
        <f t="shared" si="265"/>
        <v>1571.60817</v>
      </c>
      <c r="AF665" s="12">
        <v>1</v>
      </c>
      <c r="AG665" s="12">
        <v>360</v>
      </c>
      <c r="AH665" s="12">
        <v>1.43</v>
      </c>
      <c r="AI665" s="19">
        <f t="shared" si="266"/>
        <v>3.34525423728814</v>
      </c>
      <c r="AJ665" s="20">
        <v>5936</v>
      </c>
      <c r="AK665" s="12">
        <v>0.99</v>
      </c>
      <c r="AL665" s="12">
        <v>1.98</v>
      </c>
      <c r="AM665" s="9">
        <f t="shared" si="267"/>
        <v>2.9602</v>
      </c>
      <c r="AN665" s="10">
        <v>1.225</v>
      </c>
      <c r="AO665" s="21">
        <v>1.085</v>
      </c>
      <c r="AP665" s="22">
        <f t="shared" si="268"/>
        <v>44040.275366755</v>
      </c>
    </row>
    <row r="666" s="1" customFormat="1" customHeight="1" spans="6:42">
      <c r="F666" s="12">
        <f t="shared" si="259"/>
        <v>41312</v>
      </c>
      <c r="G666" s="12">
        <v>0.0253</v>
      </c>
      <c r="H666" s="13">
        <v>1.35</v>
      </c>
      <c r="I666" s="14">
        <v>1</v>
      </c>
      <c r="J666" s="15">
        <f t="shared" si="260"/>
        <v>1411.01136</v>
      </c>
      <c r="K666" s="12">
        <v>1</v>
      </c>
      <c r="L666" s="12">
        <v>320</v>
      </c>
      <c r="M666" s="12">
        <v>1.43</v>
      </c>
      <c r="N666" s="19">
        <f t="shared" si="261"/>
        <v>3.25758620689655</v>
      </c>
      <c r="O666" s="20">
        <v>5936</v>
      </c>
      <c r="P666" s="12">
        <v>0.99</v>
      </c>
      <c r="Q666" s="12">
        <v>1.98</v>
      </c>
      <c r="R666" s="9">
        <f t="shared" si="262"/>
        <v>2.9602</v>
      </c>
      <c r="S666" s="10">
        <v>1.225</v>
      </c>
      <c r="T666" s="21">
        <v>1.085</v>
      </c>
      <c r="U666" s="22">
        <f t="shared" si="263"/>
        <v>41439.8317835287</v>
      </c>
      <c r="AA666" s="12">
        <f t="shared" si="264"/>
        <v>46014</v>
      </c>
      <c r="AB666" s="12">
        <v>0.0253</v>
      </c>
      <c r="AC666" s="13">
        <v>1.35</v>
      </c>
      <c r="AD666" s="14">
        <v>1</v>
      </c>
      <c r="AE666" s="15">
        <f t="shared" si="265"/>
        <v>1571.60817</v>
      </c>
      <c r="AF666" s="12">
        <v>1</v>
      </c>
      <c r="AG666" s="12">
        <v>360</v>
      </c>
      <c r="AH666" s="12">
        <v>1.43</v>
      </c>
      <c r="AI666" s="19">
        <f t="shared" si="266"/>
        <v>3.34525423728814</v>
      </c>
      <c r="AJ666" s="20">
        <v>5936</v>
      </c>
      <c r="AK666" s="12">
        <v>0.99</v>
      </c>
      <c r="AL666" s="12">
        <v>1.98</v>
      </c>
      <c r="AM666" s="9">
        <f t="shared" si="267"/>
        <v>2.9602</v>
      </c>
      <c r="AN666" s="10">
        <v>1.225</v>
      </c>
      <c r="AO666" s="21">
        <v>1.085</v>
      </c>
      <c r="AP666" s="22">
        <f t="shared" si="268"/>
        <v>44040.275366755</v>
      </c>
    </row>
    <row r="667" s="1" customFormat="1" customHeight="1" spans="6:42">
      <c r="F667" s="12">
        <f t="shared" si="259"/>
        <v>41312</v>
      </c>
      <c r="G667" s="12">
        <v>0.0253</v>
      </c>
      <c r="H667" s="13">
        <v>1.35</v>
      </c>
      <c r="I667" s="14">
        <v>1</v>
      </c>
      <c r="J667" s="15">
        <f t="shared" si="260"/>
        <v>1411.01136</v>
      </c>
      <c r="K667" s="12">
        <v>1</v>
      </c>
      <c r="L667" s="12">
        <v>320</v>
      </c>
      <c r="M667" s="12">
        <v>1.43</v>
      </c>
      <c r="N667" s="19">
        <f t="shared" si="261"/>
        <v>3.25758620689655</v>
      </c>
      <c r="O667" s="20">
        <v>5936</v>
      </c>
      <c r="P667" s="12">
        <v>0.99</v>
      </c>
      <c r="Q667" s="12">
        <v>1.98</v>
      </c>
      <c r="R667" s="9">
        <f t="shared" si="262"/>
        <v>2.9602</v>
      </c>
      <c r="S667" s="10">
        <v>1.225</v>
      </c>
      <c r="T667" s="21">
        <v>1.085</v>
      </c>
      <c r="U667" s="22">
        <f t="shared" si="263"/>
        <v>41439.8317835287</v>
      </c>
      <c r="AA667" s="12">
        <f t="shared" si="264"/>
        <v>46014</v>
      </c>
      <c r="AB667" s="12">
        <v>0.0253</v>
      </c>
      <c r="AC667" s="13">
        <v>1.35</v>
      </c>
      <c r="AD667" s="14">
        <v>1</v>
      </c>
      <c r="AE667" s="15">
        <f t="shared" si="265"/>
        <v>1571.60817</v>
      </c>
      <c r="AF667" s="12">
        <v>1</v>
      </c>
      <c r="AG667" s="12">
        <v>360</v>
      </c>
      <c r="AH667" s="12">
        <v>1.43</v>
      </c>
      <c r="AI667" s="19">
        <f t="shared" si="266"/>
        <v>3.34525423728814</v>
      </c>
      <c r="AJ667" s="20">
        <v>5936</v>
      </c>
      <c r="AK667" s="12">
        <v>0.99</v>
      </c>
      <c r="AL667" s="12">
        <v>1.98</v>
      </c>
      <c r="AM667" s="9">
        <f t="shared" si="267"/>
        <v>2.9602</v>
      </c>
      <c r="AN667" s="10">
        <v>1.225</v>
      </c>
      <c r="AO667" s="21">
        <v>1.085</v>
      </c>
      <c r="AP667" s="22">
        <f t="shared" si="268"/>
        <v>44040.275366755</v>
      </c>
    </row>
    <row r="668" s="1" customFormat="1" customHeight="1" spans="6:42">
      <c r="F668" s="12">
        <f t="shared" si="259"/>
        <v>41312</v>
      </c>
      <c r="G668" s="12">
        <v>0.0253</v>
      </c>
      <c r="H668" s="13">
        <v>1.35</v>
      </c>
      <c r="I668" s="14">
        <v>1</v>
      </c>
      <c r="J668" s="15">
        <f t="shared" si="260"/>
        <v>1411.01136</v>
      </c>
      <c r="K668" s="12">
        <v>1</v>
      </c>
      <c r="L668" s="12">
        <v>320</v>
      </c>
      <c r="M668" s="12">
        <v>1.43</v>
      </c>
      <c r="N668" s="19">
        <f t="shared" si="261"/>
        <v>3.25758620689655</v>
      </c>
      <c r="O668" s="20">
        <v>5936</v>
      </c>
      <c r="P668" s="12">
        <v>0.99</v>
      </c>
      <c r="Q668" s="12">
        <v>1.98</v>
      </c>
      <c r="R668" s="9">
        <f t="shared" si="262"/>
        <v>2.9602</v>
      </c>
      <c r="S668" s="10">
        <v>1.225</v>
      </c>
      <c r="T668" s="21">
        <v>1.085</v>
      </c>
      <c r="U668" s="22">
        <f t="shared" si="263"/>
        <v>41439.8317835287</v>
      </c>
      <c r="AA668" s="12">
        <f t="shared" si="264"/>
        <v>46014</v>
      </c>
      <c r="AB668" s="12">
        <v>0.0253</v>
      </c>
      <c r="AC668" s="13">
        <v>1.35</v>
      </c>
      <c r="AD668" s="14">
        <v>1</v>
      </c>
      <c r="AE668" s="15">
        <f t="shared" si="265"/>
        <v>1571.60817</v>
      </c>
      <c r="AF668" s="12">
        <v>1</v>
      </c>
      <c r="AG668" s="12">
        <v>360</v>
      </c>
      <c r="AH668" s="12">
        <v>1.43</v>
      </c>
      <c r="AI668" s="19">
        <f t="shared" si="266"/>
        <v>3.34525423728814</v>
      </c>
      <c r="AJ668" s="20">
        <v>5936</v>
      </c>
      <c r="AK668" s="12">
        <v>0.99</v>
      </c>
      <c r="AL668" s="12">
        <v>1.98</v>
      </c>
      <c r="AM668" s="9">
        <f t="shared" si="267"/>
        <v>2.9602</v>
      </c>
      <c r="AN668" s="10">
        <v>1.225</v>
      </c>
      <c r="AO668" s="21">
        <v>1.085</v>
      </c>
      <c r="AP668" s="22">
        <f t="shared" si="268"/>
        <v>44040.275366755</v>
      </c>
    </row>
    <row r="669" s="1" customFormat="1" customHeight="1" spans="6:42">
      <c r="F669" s="12">
        <f t="shared" si="259"/>
        <v>41312</v>
      </c>
      <c r="G669" s="12">
        <v>0.0253</v>
      </c>
      <c r="H669" s="13">
        <v>1.35</v>
      </c>
      <c r="I669" s="14">
        <v>1</v>
      </c>
      <c r="J669" s="15">
        <f t="shared" si="260"/>
        <v>1411.01136</v>
      </c>
      <c r="K669" s="12">
        <v>1</v>
      </c>
      <c r="L669" s="12">
        <v>320</v>
      </c>
      <c r="M669" s="12">
        <v>1.43</v>
      </c>
      <c r="N669" s="19">
        <f t="shared" si="261"/>
        <v>3.25758620689655</v>
      </c>
      <c r="O669" s="20">
        <v>5936</v>
      </c>
      <c r="P669" s="12">
        <v>0.99</v>
      </c>
      <c r="Q669" s="12">
        <v>1.98</v>
      </c>
      <c r="R669" s="9">
        <f t="shared" si="262"/>
        <v>2.9602</v>
      </c>
      <c r="S669" s="10">
        <v>1.225</v>
      </c>
      <c r="T669" s="21">
        <v>1.085</v>
      </c>
      <c r="U669" s="22">
        <f t="shared" si="263"/>
        <v>41439.8317835287</v>
      </c>
      <c r="AA669" s="12">
        <f t="shared" si="264"/>
        <v>46014</v>
      </c>
      <c r="AB669" s="12">
        <v>0.0253</v>
      </c>
      <c r="AC669" s="13">
        <v>1.35</v>
      </c>
      <c r="AD669" s="14">
        <v>1</v>
      </c>
      <c r="AE669" s="15">
        <f t="shared" si="265"/>
        <v>1571.60817</v>
      </c>
      <c r="AF669" s="12">
        <v>1</v>
      </c>
      <c r="AG669" s="12">
        <v>360</v>
      </c>
      <c r="AH669" s="12">
        <v>1.43</v>
      </c>
      <c r="AI669" s="19">
        <f t="shared" si="266"/>
        <v>3.34525423728814</v>
      </c>
      <c r="AJ669" s="20">
        <v>5936</v>
      </c>
      <c r="AK669" s="12">
        <v>0.99</v>
      </c>
      <c r="AL669" s="12">
        <v>1.98</v>
      </c>
      <c r="AM669" s="9">
        <f t="shared" si="267"/>
        <v>2.9602</v>
      </c>
      <c r="AN669" s="10">
        <v>1.225</v>
      </c>
      <c r="AO669" s="21">
        <v>1.085</v>
      </c>
      <c r="AP669" s="22">
        <f t="shared" si="268"/>
        <v>44040.275366755</v>
      </c>
    </row>
    <row r="670" s="1" customFormat="1" customHeight="1" spans="6:42">
      <c r="F670" s="12">
        <f t="shared" si="259"/>
        <v>41312</v>
      </c>
      <c r="G670" s="12">
        <v>0.0253</v>
      </c>
      <c r="H670" s="13">
        <v>1.35</v>
      </c>
      <c r="I670" s="14">
        <v>1</v>
      </c>
      <c r="J670" s="15">
        <f t="shared" si="260"/>
        <v>1411.01136</v>
      </c>
      <c r="K670" s="12">
        <v>1</v>
      </c>
      <c r="L670" s="12">
        <v>320</v>
      </c>
      <c r="M670" s="12">
        <v>1.43</v>
      </c>
      <c r="N670" s="19">
        <f t="shared" si="261"/>
        <v>3.25758620689655</v>
      </c>
      <c r="O670" s="20">
        <v>5936</v>
      </c>
      <c r="P670" s="12">
        <v>0.99</v>
      </c>
      <c r="Q670" s="12">
        <v>1.98</v>
      </c>
      <c r="R670" s="9">
        <f t="shared" si="262"/>
        <v>2.9602</v>
      </c>
      <c r="S670" s="10">
        <v>1.225</v>
      </c>
      <c r="T670" s="21">
        <v>1.085</v>
      </c>
      <c r="U670" s="22">
        <f t="shared" si="263"/>
        <v>41439.8317835287</v>
      </c>
      <c r="AA670" s="12">
        <f t="shared" si="264"/>
        <v>46014</v>
      </c>
      <c r="AB670" s="12">
        <v>0.0253</v>
      </c>
      <c r="AC670" s="13">
        <v>1.35</v>
      </c>
      <c r="AD670" s="14">
        <v>1</v>
      </c>
      <c r="AE670" s="15">
        <f t="shared" si="265"/>
        <v>1571.60817</v>
      </c>
      <c r="AF670" s="12">
        <v>1</v>
      </c>
      <c r="AG670" s="12">
        <v>360</v>
      </c>
      <c r="AH670" s="12">
        <v>1.43</v>
      </c>
      <c r="AI670" s="19">
        <f t="shared" si="266"/>
        <v>3.34525423728814</v>
      </c>
      <c r="AJ670" s="20">
        <v>5936</v>
      </c>
      <c r="AK670" s="12">
        <v>0.99</v>
      </c>
      <c r="AL670" s="12">
        <v>1.98</v>
      </c>
      <c r="AM670" s="9">
        <f t="shared" si="267"/>
        <v>2.9602</v>
      </c>
      <c r="AN670" s="10">
        <v>1.225</v>
      </c>
      <c r="AO670" s="21">
        <v>1.085</v>
      </c>
      <c r="AP670" s="22">
        <f t="shared" si="268"/>
        <v>44040.275366755</v>
      </c>
    </row>
    <row r="671" s="1" customFormat="1" customHeight="1" spans="6:42">
      <c r="F671" s="12">
        <f t="shared" si="259"/>
        <v>41312</v>
      </c>
      <c r="G671" s="12">
        <v>0.0253</v>
      </c>
      <c r="H671" s="13">
        <v>1.35</v>
      </c>
      <c r="I671" s="14">
        <v>1</v>
      </c>
      <c r="J671" s="15">
        <f t="shared" si="260"/>
        <v>1411.01136</v>
      </c>
      <c r="K671" s="12">
        <v>1</v>
      </c>
      <c r="L671" s="12">
        <v>320</v>
      </c>
      <c r="M671" s="12">
        <v>1.43</v>
      </c>
      <c r="N671" s="19">
        <f t="shared" si="261"/>
        <v>3.25758620689655</v>
      </c>
      <c r="O671" s="20">
        <v>5936</v>
      </c>
      <c r="P671" s="12">
        <v>0.99</v>
      </c>
      <c r="Q671" s="12">
        <v>1.98</v>
      </c>
      <c r="R671" s="9">
        <f t="shared" si="262"/>
        <v>2.9602</v>
      </c>
      <c r="S671" s="10">
        <v>1.225</v>
      </c>
      <c r="T671" s="21">
        <v>1.085</v>
      </c>
      <c r="U671" s="22">
        <f t="shared" si="263"/>
        <v>41439.8317835287</v>
      </c>
      <c r="AA671" s="12">
        <f t="shared" si="264"/>
        <v>46014</v>
      </c>
      <c r="AB671" s="12">
        <v>0.0253</v>
      </c>
      <c r="AC671" s="13">
        <v>1.35</v>
      </c>
      <c r="AD671" s="14">
        <v>1</v>
      </c>
      <c r="AE671" s="15">
        <f t="shared" si="265"/>
        <v>1571.60817</v>
      </c>
      <c r="AF671" s="12">
        <v>1</v>
      </c>
      <c r="AG671" s="12">
        <v>360</v>
      </c>
      <c r="AH671" s="12">
        <v>1.43</v>
      </c>
      <c r="AI671" s="19">
        <f t="shared" si="266"/>
        <v>3.34525423728814</v>
      </c>
      <c r="AJ671" s="20">
        <v>5936</v>
      </c>
      <c r="AK671" s="12">
        <v>0.99</v>
      </c>
      <c r="AL671" s="12">
        <v>1.98</v>
      </c>
      <c r="AM671" s="9">
        <f t="shared" si="267"/>
        <v>2.9602</v>
      </c>
      <c r="AN671" s="10">
        <v>1.225</v>
      </c>
      <c r="AO671" s="21">
        <v>1.085</v>
      </c>
      <c r="AP671" s="22">
        <f t="shared" si="268"/>
        <v>44040.275366755</v>
      </c>
    </row>
    <row r="672" s="1" customFormat="1" customHeight="1" spans="6:42">
      <c r="F672" s="12">
        <f t="shared" si="259"/>
        <v>41312</v>
      </c>
      <c r="G672" s="12">
        <v>0.0253</v>
      </c>
      <c r="H672" s="13">
        <v>1.35</v>
      </c>
      <c r="I672" s="14">
        <v>1</v>
      </c>
      <c r="J672" s="15">
        <f t="shared" si="260"/>
        <v>1411.01136</v>
      </c>
      <c r="K672" s="12">
        <v>1</v>
      </c>
      <c r="L672" s="12">
        <v>320</v>
      </c>
      <c r="M672" s="12">
        <v>1.43</v>
      </c>
      <c r="N672" s="19">
        <f t="shared" si="261"/>
        <v>3.25758620689655</v>
      </c>
      <c r="O672" s="20">
        <v>5936</v>
      </c>
      <c r="P672" s="12">
        <v>0.99</v>
      </c>
      <c r="Q672" s="12">
        <v>1.98</v>
      </c>
      <c r="R672" s="9">
        <f t="shared" si="262"/>
        <v>2.9602</v>
      </c>
      <c r="S672" s="10">
        <v>1.225</v>
      </c>
      <c r="T672" s="21">
        <v>1.085</v>
      </c>
      <c r="U672" s="22">
        <f t="shared" si="263"/>
        <v>41439.8317835287</v>
      </c>
      <c r="AA672" s="12">
        <f t="shared" si="264"/>
        <v>46014</v>
      </c>
      <c r="AB672" s="12">
        <v>0.0253</v>
      </c>
      <c r="AC672" s="13">
        <v>1.35</v>
      </c>
      <c r="AD672" s="14">
        <v>1</v>
      </c>
      <c r="AE672" s="15">
        <f t="shared" si="265"/>
        <v>1571.60817</v>
      </c>
      <c r="AF672" s="12">
        <v>1</v>
      </c>
      <c r="AG672" s="12">
        <v>360</v>
      </c>
      <c r="AH672" s="12">
        <v>1.43</v>
      </c>
      <c r="AI672" s="19">
        <f t="shared" si="266"/>
        <v>3.34525423728814</v>
      </c>
      <c r="AJ672" s="20">
        <v>5936</v>
      </c>
      <c r="AK672" s="12">
        <v>0.99</v>
      </c>
      <c r="AL672" s="12">
        <v>1.98</v>
      </c>
      <c r="AM672" s="9">
        <f t="shared" si="267"/>
        <v>2.9602</v>
      </c>
      <c r="AN672" s="10">
        <v>1.225</v>
      </c>
      <c r="AO672" s="21">
        <v>1.085</v>
      </c>
      <c r="AP672" s="22">
        <f t="shared" si="268"/>
        <v>44040.275366755</v>
      </c>
    </row>
    <row r="673" s="1" customFormat="1" customHeight="1" spans="6:42">
      <c r="F673" s="12">
        <f t="shared" si="259"/>
        <v>41312</v>
      </c>
      <c r="G673" s="12">
        <v>0.0253</v>
      </c>
      <c r="H673" s="13">
        <v>1.35</v>
      </c>
      <c r="I673" s="14">
        <v>1</v>
      </c>
      <c r="J673" s="15">
        <f t="shared" si="260"/>
        <v>1411.01136</v>
      </c>
      <c r="K673" s="12">
        <v>1</v>
      </c>
      <c r="L673" s="12">
        <v>320</v>
      </c>
      <c r="M673" s="12">
        <v>1.43</v>
      </c>
      <c r="N673" s="19">
        <f t="shared" si="261"/>
        <v>3.25758620689655</v>
      </c>
      <c r="O673" s="20">
        <v>5936</v>
      </c>
      <c r="P673" s="12">
        <v>0.99</v>
      </c>
      <c r="Q673" s="12">
        <v>1.98</v>
      </c>
      <c r="R673" s="9">
        <f t="shared" si="262"/>
        <v>2.9602</v>
      </c>
      <c r="S673" s="10">
        <v>1.225</v>
      </c>
      <c r="T673" s="21">
        <v>1.085</v>
      </c>
      <c r="U673" s="22">
        <f t="shared" si="263"/>
        <v>41439.8317835287</v>
      </c>
      <c r="AA673" s="12">
        <f t="shared" si="264"/>
        <v>46014</v>
      </c>
      <c r="AB673" s="12">
        <v>0.0253</v>
      </c>
      <c r="AC673" s="13">
        <v>1.35</v>
      </c>
      <c r="AD673" s="14">
        <v>1</v>
      </c>
      <c r="AE673" s="15">
        <f t="shared" si="265"/>
        <v>1571.60817</v>
      </c>
      <c r="AF673" s="12">
        <v>1</v>
      </c>
      <c r="AG673" s="12">
        <v>360</v>
      </c>
      <c r="AH673" s="12">
        <v>1.43</v>
      </c>
      <c r="AI673" s="19">
        <f t="shared" si="266"/>
        <v>3.34525423728814</v>
      </c>
      <c r="AJ673" s="20">
        <v>5936</v>
      </c>
      <c r="AK673" s="12">
        <v>0.99</v>
      </c>
      <c r="AL673" s="12">
        <v>1.98</v>
      </c>
      <c r="AM673" s="9">
        <f t="shared" si="267"/>
        <v>2.9602</v>
      </c>
      <c r="AN673" s="10">
        <v>1.225</v>
      </c>
      <c r="AO673" s="21">
        <v>1.085</v>
      </c>
      <c r="AP673" s="22">
        <f t="shared" si="268"/>
        <v>44040.275366755</v>
      </c>
    </row>
    <row r="674" s="1" customFormat="1" customHeight="1" spans="6:42">
      <c r="F674" s="12">
        <f t="shared" si="259"/>
        <v>41312</v>
      </c>
      <c r="G674" s="12">
        <v>0.0253</v>
      </c>
      <c r="H674" s="13">
        <v>1.35</v>
      </c>
      <c r="I674" s="14">
        <v>1</v>
      </c>
      <c r="J674" s="15">
        <f t="shared" si="260"/>
        <v>1411.01136</v>
      </c>
      <c r="K674" s="12">
        <v>1</v>
      </c>
      <c r="L674" s="12">
        <v>320</v>
      </c>
      <c r="M674" s="12">
        <v>1.43</v>
      </c>
      <c r="N674" s="19">
        <f t="shared" si="261"/>
        <v>3.25758620689655</v>
      </c>
      <c r="O674" s="20">
        <v>5936</v>
      </c>
      <c r="P674" s="12">
        <v>0.99</v>
      </c>
      <c r="Q674" s="12">
        <v>1.98</v>
      </c>
      <c r="R674" s="9">
        <f t="shared" si="262"/>
        <v>2.9602</v>
      </c>
      <c r="S674" s="10">
        <v>1.225</v>
      </c>
      <c r="T674" s="21">
        <v>1.085</v>
      </c>
      <c r="U674" s="22">
        <f t="shared" si="263"/>
        <v>41439.8317835287</v>
      </c>
      <c r="AA674" s="12">
        <f t="shared" si="264"/>
        <v>46014</v>
      </c>
      <c r="AB674" s="12">
        <v>0.0253</v>
      </c>
      <c r="AC674" s="13">
        <v>1.35</v>
      </c>
      <c r="AD674" s="14">
        <v>1</v>
      </c>
      <c r="AE674" s="15">
        <f t="shared" si="265"/>
        <v>1571.60817</v>
      </c>
      <c r="AF674" s="12">
        <v>1</v>
      </c>
      <c r="AG674" s="12">
        <v>360</v>
      </c>
      <c r="AH674" s="12">
        <v>1.43</v>
      </c>
      <c r="AI674" s="19">
        <f t="shared" si="266"/>
        <v>3.34525423728814</v>
      </c>
      <c r="AJ674" s="20">
        <v>5936</v>
      </c>
      <c r="AK674" s="12">
        <v>0.99</v>
      </c>
      <c r="AL674" s="12">
        <v>1.98</v>
      </c>
      <c r="AM674" s="9">
        <f t="shared" si="267"/>
        <v>2.9602</v>
      </c>
      <c r="AN674" s="10">
        <v>1.225</v>
      </c>
      <c r="AO674" s="21">
        <v>1.085</v>
      </c>
      <c r="AP674" s="22">
        <f t="shared" si="268"/>
        <v>44040.275366755</v>
      </c>
    </row>
    <row r="675" s="1" customFormat="1" customHeight="1" spans="6:42">
      <c r="F675" s="12">
        <f t="shared" si="259"/>
        <v>41312</v>
      </c>
      <c r="G675" s="12">
        <v>0.0253</v>
      </c>
      <c r="H675" s="13">
        <v>1.35</v>
      </c>
      <c r="I675" s="14">
        <v>1</v>
      </c>
      <c r="J675" s="15">
        <f t="shared" si="260"/>
        <v>1411.01136</v>
      </c>
      <c r="K675" s="12">
        <v>1</v>
      </c>
      <c r="L675" s="12">
        <v>320</v>
      </c>
      <c r="M675" s="12">
        <v>1.43</v>
      </c>
      <c r="N675" s="19">
        <f t="shared" si="261"/>
        <v>3.25758620689655</v>
      </c>
      <c r="O675" s="20">
        <v>5936</v>
      </c>
      <c r="P675" s="12">
        <v>0.99</v>
      </c>
      <c r="Q675" s="12">
        <v>1.98</v>
      </c>
      <c r="R675" s="9">
        <f t="shared" si="262"/>
        <v>2.9602</v>
      </c>
      <c r="S675" s="10">
        <v>1.225</v>
      </c>
      <c r="T675" s="21">
        <v>1.085</v>
      </c>
      <c r="U675" s="22">
        <f t="shared" si="263"/>
        <v>41439.8317835287</v>
      </c>
      <c r="AA675" s="12">
        <f t="shared" si="264"/>
        <v>46014</v>
      </c>
      <c r="AB675" s="12">
        <v>0.0253</v>
      </c>
      <c r="AC675" s="13">
        <v>1.35</v>
      </c>
      <c r="AD675" s="14">
        <v>1</v>
      </c>
      <c r="AE675" s="15">
        <f t="shared" si="265"/>
        <v>1571.60817</v>
      </c>
      <c r="AF675" s="12">
        <v>1</v>
      </c>
      <c r="AG675" s="12">
        <v>360</v>
      </c>
      <c r="AH675" s="12">
        <v>1.43</v>
      </c>
      <c r="AI675" s="19">
        <f t="shared" si="266"/>
        <v>3.34525423728814</v>
      </c>
      <c r="AJ675" s="20">
        <v>5936</v>
      </c>
      <c r="AK675" s="12">
        <v>0.99</v>
      </c>
      <c r="AL675" s="12">
        <v>1.98</v>
      </c>
      <c r="AM675" s="9">
        <f t="shared" si="267"/>
        <v>2.9602</v>
      </c>
      <c r="AN675" s="10">
        <v>1.225</v>
      </c>
      <c r="AO675" s="21">
        <v>1.085</v>
      </c>
      <c r="AP675" s="22">
        <f t="shared" si="268"/>
        <v>44040.275366755</v>
      </c>
    </row>
    <row r="676" s="1" customFormat="1" customHeight="1" spans="6:42">
      <c r="F676" s="12">
        <f t="shared" si="259"/>
        <v>41312</v>
      </c>
      <c r="G676" s="12">
        <v>0.0253</v>
      </c>
      <c r="H676" s="13">
        <v>1.35</v>
      </c>
      <c r="I676" s="14">
        <v>1</v>
      </c>
      <c r="J676" s="15">
        <f t="shared" si="260"/>
        <v>1411.01136</v>
      </c>
      <c r="K676" s="12">
        <v>1</v>
      </c>
      <c r="L676" s="12">
        <v>320</v>
      </c>
      <c r="M676" s="12">
        <v>1.43</v>
      </c>
      <c r="N676" s="19">
        <f t="shared" si="261"/>
        <v>3.25758620689655</v>
      </c>
      <c r="O676" s="20">
        <v>5936</v>
      </c>
      <c r="P676" s="12">
        <v>0.99</v>
      </c>
      <c r="Q676" s="12">
        <v>1.98</v>
      </c>
      <c r="R676" s="9">
        <f t="shared" si="262"/>
        <v>2.9602</v>
      </c>
      <c r="S676" s="10">
        <v>1.225</v>
      </c>
      <c r="T676" s="21">
        <v>1.085</v>
      </c>
      <c r="U676" s="22">
        <f t="shared" si="263"/>
        <v>41439.8317835287</v>
      </c>
      <c r="AA676" s="12">
        <f t="shared" si="264"/>
        <v>46014</v>
      </c>
      <c r="AB676" s="12">
        <v>0.0253</v>
      </c>
      <c r="AC676" s="13">
        <v>1.35</v>
      </c>
      <c r="AD676" s="14">
        <v>1</v>
      </c>
      <c r="AE676" s="15">
        <f t="shared" si="265"/>
        <v>1571.60817</v>
      </c>
      <c r="AF676" s="12">
        <v>1</v>
      </c>
      <c r="AG676" s="12">
        <v>360</v>
      </c>
      <c r="AH676" s="12">
        <v>1.43</v>
      </c>
      <c r="AI676" s="19">
        <f t="shared" si="266"/>
        <v>3.34525423728814</v>
      </c>
      <c r="AJ676" s="20">
        <v>5936</v>
      </c>
      <c r="AK676" s="12">
        <v>0.99</v>
      </c>
      <c r="AL676" s="12">
        <v>1.98</v>
      </c>
      <c r="AM676" s="9">
        <f t="shared" si="267"/>
        <v>2.9602</v>
      </c>
      <c r="AN676" s="10">
        <v>1.225</v>
      </c>
      <c r="AO676" s="21">
        <v>1.085</v>
      </c>
      <c r="AP676" s="22">
        <f t="shared" si="268"/>
        <v>44040.275366755</v>
      </c>
    </row>
    <row r="677" s="1" customFormat="1" customHeight="1" spans="6:42">
      <c r="F677" s="12">
        <f t="shared" si="259"/>
        <v>41312</v>
      </c>
      <c r="G677" s="12">
        <v>0.0253</v>
      </c>
      <c r="H677" s="13">
        <v>1.35</v>
      </c>
      <c r="I677" s="14">
        <v>1</v>
      </c>
      <c r="J677" s="15">
        <f t="shared" si="260"/>
        <v>1411.01136</v>
      </c>
      <c r="K677" s="12">
        <v>1</v>
      </c>
      <c r="L677" s="12">
        <v>320</v>
      </c>
      <c r="M677" s="12">
        <v>1.43</v>
      </c>
      <c r="N677" s="19">
        <f t="shared" si="261"/>
        <v>3.25758620689655</v>
      </c>
      <c r="O677" s="20">
        <v>5936</v>
      </c>
      <c r="P677" s="12">
        <v>0.99</v>
      </c>
      <c r="Q677" s="12">
        <v>1.98</v>
      </c>
      <c r="R677" s="9">
        <f t="shared" si="262"/>
        <v>2.9602</v>
      </c>
      <c r="S677" s="10">
        <v>1.225</v>
      </c>
      <c r="T677" s="21">
        <v>1.085</v>
      </c>
      <c r="U677" s="22">
        <f t="shared" si="263"/>
        <v>41439.8317835287</v>
      </c>
      <c r="AA677" s="12">
        <f t="shared" si="264"/>
        <v>46014</v>
      </c>
      <c r="AB677" s="12">
        <v>0.0253</v>
      </c>
      <c r="AC677" s="13">
        <v>1.35</v>
      </c>
      <c r="AD677" s="14">
        <v>1</v>
      </c>
      <c r="AE677" s="15">
        <f t="shared" si="265"/>
        <v>1571.60817</v>
      </c>
      <c r="AF677" s="12">
        <v>1</v>
      </c>
      <c r="AG677" s="12">
        <v>360</v>
      </c>
      <c r="AH677" s="12">
        <v>1.43</v>
      </c>
      <c r="AI677" s="19">
        <f t="shared" si="266"/>
        <v>3.34525423728814</v>
      </c>
      <c r="AJ677" s="20">
        <v>5936</v>
      </c>
      <c r="AK677" s="12">
        <v>0.99</v>
      </c>
      <c r="AL677" s="12">
        <v>1.98</v>
      </c>
      <c r="AM677" s="9">
        <f t="shared" si="267"/>
        <v>2.9602</v>
      </c>
      <c r="AN677" s="10">
        <v>1.225</v>
      </c>
      <c r="AO677" s="21">
        <v>1.085</v>
      </c>
      <c r="AP677" s="22">
        <f t="shared" si="268"/>
        <v>44040.275366755</v>
      </c>
    </row>
    <row r="678" s="1" customFormat="1" customHeight="1" spans="6:42">
      <c r="F678" s="12">
        <f t="shared" si="259"/>
        <v>41312</v>
      </c>
      <c r="G678" s="12">
        <v>0.0253</v>
      </c>
      <c r="H678" s="13">
        <v>1.35</v>
      </c>
      <c r="I678" s="14">
        <v>1</v>
      </c>
      <c r="J678" s="15">
        <f t="shared" si="260"/>
        <v>1411.01136</v>
      </c>
      <c r="K678" s="12">
        <v>1</v>
      </c>
      <c r="L678" s="12">
        <v>320</v>
      </c>
      <c r="M678" s="12">
        <v>1.43</v>
      </c>
      <c r="N678" s="19">
        <f t="shared" si="261"/>
        <v>3.25758620689655</v>
      </c>
      <c r="O678" s="20">
        <v>5936</v>
      </c>
      <c r="P678" s="12">
        <v>0.99</v>
      </c>
      <c r="Q678" s="12">
        <v>1.98</v>
      </c>
      <c r="R678" s="9">
        <f t="shared" si="262"/>
        <v>2.9602</v>
      </c>
      <c r="S678" s="10">
        <v>1.225</v>
      </c>
      <c r="T678" s="21">
        <v>1.085</v>
      </c>
      <c r="U678" s="22">
        <f t="shared" si="263"/>
        <v>41439.8317835287</v>
      </c>
      <c r="AA678" s="12">
        <f t="shared" si="264"/>
        <v>46014</v>
      </c>
      <c r="AB678" s="12">
        <v>0.0253</v>
      </c>
      <c r="AC678" s="13">
        <v>1.35</v>
      </c>
      <c r="AD678" s="14">
        <v>1</v>
      </c>
      <c r="AE678" s="15">
        <f t="shared" si="265"/>
        <v>1571.60817</v>
      </c>
      <c r="AF678" s="12">
        <v>1</v>
      </c>
      <c r="AG678" s="12">
        <v>360</v>
      </c>
      <c r="AH678" s="12">
        <v>1.43</v>
      </c>
      <c r="AI678" s="19">
        <f t="shared" si="266"/>
        <v>3.34525423728814</v>
      </c>
      <c r="AJ678" s="20">
        <v>5936</v>
      </c>
      <c r="AK678" s="12">
        <v>0.99</v>
      </c>
      <c r="AL678" s="12">
        <v>1.98</v>
      </c>
      <c r="AM678" s="9">
        <f t="shared" si="267"/>
        <v>2.9602</v>
      </c>
      <c r="AN678" s="10">
        <v>1.225</v>
      </c>
      <c r="AO678" s="21">
        <v>1.085</v>
      </c>
      <c r="AP678" s="22">
        <f t="shared" si="268"/>
        <v>44040.275366755</v>
      </c>
    </row>
    <row r="679" s="1" customFormat="1" customHeight="1" spans="6:42">
      <c r="F679" s="12">
        <f t="shared" si="259"/>
        <v>41312</v>
      </c>
      <c r="G679" s="12">
        <v>0.0253</v>
      </c>
      <c r="H679" s="13">
        <v>1.35</v>
      </c>
      <c r="I679" s="14">
        <v>1</v>
      </c>
      <c r="J679" s="15">
        <f t="shared" si="260"/>
        <v>1411.01136</v>
      </c>
      <c r="K679" s="12">
        <v>1</v>
      </c>
      <c r="L679" s="12">
        <v>320</v>
      </c>
      <c r="M679" s="12">
        <v>1.43</v>
      </c>
      <c r="N679" s="19">
        <f t="shared" si="261"/>
        <v>3.25758620689655</v>
      </c>
      <c r="O679" s="20">
        <v>5936</v>
      </c>
      <c r="P679" s="12">
        <v>0.99</v>
      </c>
      <c r="Q679" s="12">
        <v>1.98</v>
      </c>
      <c r="R679" s="9">
        <f t="shared" si="262"/>
        <v>2.9602</v>
      </c>
      <c r="S679" s="10">
        <v>1.225</v>
      </c>
      <c r="T679" s="21">
        <v>1.085</v>
      </c>
      <c r="U679" s="22">
        <f t="shared" si="263"/>
        <v>41439.8317835287</v>
      </c>
      <c r="AA679" s="12">
        <f t="shared" si="264"/>
        <v>46014</v>
      </c>
      <c r="AB679" s="12">
        <v>0.0253</v>
      </c>
      <c r="AC679" s="13">
        <v>1.35</v>
      </c>
      <c r="AD679" s="14">
        <v>1</v>
      </c>
      <c r="AE679" s="15">
        <f t="shared" si="265"/>
        <v>1571.60817</v>
      </c>
      <c r="AF679" s="12">
        <v>1</v>
      </c>
      <c r="AG679" s="12">
        <v>360</v>
      </c>
      <c r="AH679" s="12">
        <v>1.43</v>
      </c>
      <c r="AI679" s="19">
        <f t="shared" si="266"/>
        <v>3.34525423728814</v>
      </c>
      <c r="AJ679" s="20">
        <v>5936</v>
      </c>
      <c r="AK679" s="12">
        <v>0.99</v>
      </c>
      <c r="AL679" s="12">
        <v>1.98</v>
      </c>
      <c r="AM679" s="9">
        <f t="shared" si="267"/>
        <v>2.9602</v>
      </c>
      <c r="AN679" s="10">
        <v>1.225</v>
      </c>
      <c r="AO679" s="21">
        <v>1.085</v>
      </c>
      <c r="AP679" s="22">
        <f t="shared" si="268"/>
        <v>44040.275366755</v>
      </c>
    </row>
    <row r="680" s="1" customFormat="1" customHeight="1" spans="6:42">
      <c r="F680" s="12">
        <f t="shared" si="259"/>
        <v>41312</v>
      </c>
      <c r="G680" s="12">
        <v>0.0253</v>
      </c>
      <c r="H680" s="13">
        <v>1.35</v>
      </c>
      <c r="I680" s="14">
        <v>1</v>
      </c>
      <c r="J680" s="15">
        <f t="shared" si="260"/>
        <v>1411.01136</v>
      </c>
      <c r="K680" s="12">
        <v>1</v>
      </c>
      <c r="L680" s="12">
        <v>320</v>
      </c>
      <c r="M680" s="12">
        <v>1.43</v>
      </c>
      <c r="N680" s="19">
        <f t="shared" si="261"/>
        <v>3.25758620689655</v>
      </c>
      <c r="O680" s="20">
        <v>5936</v>
      </c>
      <c r="P680" s="12">
        <v>0.99</v>
      </c>
      <c r="Q680" s="12">
        <v>1.98</v>
      </c>
      <c r="R680" s="9">
        <f t="shared" si="262"/>
        <v>2.9602</v>
      </c>
      <c r="S680" s="10">
        <v>1.225</v>
      </c>
      <c r="T680" s="21">
        <v>1.085</v>
      </c>
      <c r="U680" s="22">
        <f t="shared" si="263"/>
        <v>41439.8317835287</v>
      </c>
      <c r="AA680" s="12">
        <f t="shared" si="264"/>
        <v>46014</v>
      </c>
      <c r="AB680" s="12">
        <v>0.0253</v>
      </c>
      <c r="AC680" s="13">
        <v>1.35</v>
      </c>
      <c r="AD680" s="14">
        <v>1</v>
      </c>
      <c r="AE680" s="15">
        <f t="shared" si="265"/>
        <v>1571.60817</v>
      </c>
      <c r="AF680" s="12">
        <v>1</v>
      </c>
      <c r="AG680" s="12">
        <v>360</v>
      </c>
      <c r="AH680" s="12">
        <v>1.43</v>
      </c>
      <c r="AI680" s="19">
        <f t="shared" si="266"/>
        <v>3.34525423728814</v>
      </c>
      <c r="AJ680" s="20">
        <v>5936</v>
      </c>
      <c r="AK680" s="12">
        <v>0.99</v>
      </c>
      <c r="AL680" s="12">
        <v>1.98</v>
      </c>
      <c r="AM680" s="9">
        <f t="shared" si="267"/>
        <v>2.9602</v>
      </c>
      <c r="AN680" s="10">
        <v>1.225</v>
      </c>
      <c r="AO680" s="21">
        <v>1.085</v>
      </c>
      <c r="AP680" s="22">
        <f t="shared" si="268"/>
        <v>44040.275366755</v>
      </c>
    </row>
    <row r="681" s="1" customFormat="1" customHeight="1" spans="6:42">
      <c r="F681" s="12">
        <f t="shared" si="259"/>
        <v>41312</v>
      </c>
      <c r="G681" s="12">
        <v>0.0253</v>
      </c>
      <c r="H681" s="13">
        <v>1.35</v>
      </c>
      <c r="I681" s="14">
        <v>1</v>
      </c>
      <c r="J681" s="15">
        <f t="shared" si="260"/>
        <v>1411.01136</v>
      </c>
      <c r="K681" s="12">
        <v>1</v>
      </c>
      <c r="L681" s="12">
        <v>320</v>
      </c>
      <c r="M681" s="12">
        <v>1.43</v>
      </c>
      <c r="N681" s="19">
        <f t="shared" si="261"/>
        <v>3.25758620689655</v>
      </c>
      <c r="O681" s="20">
        <v>5936</v>
      </c>
      <c r="P681" s="12">
        <v>0.99</v>
      </c>
      <c r="Q681" s="12">
        <v>1.98</v>
      </c>
      <c r="R681" s="9">
        <f t="shared" si="262"/>
        <v>2.9602</v>
      </c>
      <c r="S681" s="10">
        <v>1.225</v>
      </c>
      <c r="T681" s="21">
        <v>1.085</v>
      </c>
      <c r="U681" s="22">
        <f t="shared" si="263"/>
        <v>41439.8317835287</v>
      </c>
      <c r="AA681" s="12">
        <f t="shared" si="264"/>
        <v>46014</v>
      </c>
      <c r="AB681" s="12">
        <v>0.0253</v>
      </c>
      <c r="AC681" s="13">
        <v>1.35</v>
      </c>
      <c r="AD681" s="14">
        <v>1</v>
      </c>
      <c r="AE681" s="15">
        <f t="shared" si="265"/>
        <v>1571.60817</v>
      </c>
      <c r="AF681" s="12">
        <v>1</v>
      </c>
      <c r="AG681" s="12">
        <v>360</v>
      </c>
      <c r="AH681" s="12">
        <v>1.43</v>
      </c>
      <c r="AI681" s="19">
        <f t="shared" si="266"/>
        <v>3.34525423728814</v>
      </c>
      <c r="AJ681" s="20">
        <v>5936</v>
      </c>
      <c r="AK681" s="12">
        <v>0.99</v>
      </c>
      <c r="AL681" s="12">
        <v>1.98</v>
      </c>
      <c r="AM681" s="9">
        <f t="shared" si="267"/>
        <v>2.9602</v>
      </c>
      <c r="AN681" s="10">
        <v>1.225</v>
      </c>
      <c r="AO681" s="21">
        <v>1.085</v>
      </c>
      <c r="AP681" s="22">
        <f t="shared" si="268"/>
        <v>44040.275366755</v>
      </c>
    </row>
    <row r="682" s="1" customFormat="1" customHeight="1" spans="6:42">
      <c r="F682" s="12">
        <f t="shared" si="259"/>
        <v>41312</v>
      </c>
      <c r="G682" s="12">
        <v>0.0253</v>
      </c>
      <c r="H682" s="13">
        <v>1.35</v>
      </c>
      <c r="I682" s="14">
        <v>1</v>
      </c>
      <c r="J682" s="15">
        <f t="shared" si="260"/>
        <v>1411.01136</v>
      </c>
      <c r="K682" s="12">
        <v>1</v>
      </c>
      <c r="L682" s="12">
        <v>320</v>
      </c>
      <c r="M682" s="12">
        <v>1.43</v>
      </c>
      <c r="N682" s="19">
        <f t="shared" si="261"/>
        <v>3.25758620689655</v>
      </c>
      <c r="O682" s="20">
        <v>0</v>
      </c>
      <c r="P682" s="12">
        <v>0.99</v>
      </c>
      <c r="Q682" s="12">
        <v>1.98</v>
      </c>
      <c r="R682" s="9">
        <f t="shared" si="262"/>
        <v>2.9602</v>
      </c>
      <c r="S682" s="10">
        <v>1.225</v>
      </c>
      <c r="T682" s="21">
        <v>1.085</v>
      </c>
      <c r="U682" s="22">
        <f t="shared" si="263"/>
        <v>18084.7832863287</v>
      </c>
      <c r="AA682" s="12">
        <f t="shared" si="264"/>
        <v>46014</v>
      </c>
      <c r="AB682" s="12">
        <v>0.0253</v>
      </c>
      <c r="AC682" s="13">
        <v>1.35</v>
      </c>
      <c r="AD682" s="14">
        <v>1</v>
      </c>
      <c r="AE682" s="15">
        <f t="shared" si="265"/>
        <v>1571.60817</v>
      </c>
      <c r="AF682" s="12">
        <v>1</v>
      </c>
      <c r="AG682" s="12">
        <v>360</v>
      </c>
      <c r="AH682" s="12">
        <v>1.43</v>
      </c>
      <c r="AI682" s="19">
        <f t="shared" si="266"/>
        <v>3.34525423728814</v>
      </c>
      <c r="AJ682" s="20">
        <v>0</v>
      </c>
      <c r="AK682" s="12">
        <v>0.99</v>
      </c>
      <c r="AL682" s="12">
        <v>1.98</v>
      </c>
      <c r="AM682" s="9">
        <f t="shared" si="267"/>
        <v>2.9602</v>
      </c>
      <c r="AN682" s="10">
        <v>1.225</v>
      </c>
      <c r="AO682" s="21">
        <v>1.085</v>
      </c>
      <c r="AP682" s="22">
        <f t="shared" si="268"/>
        <v>20685.226869555</v>
      </c>
    </row>
    <row r="683" s="1" customFormat="1" customHeight="1" spans="6:42">
      <c r="F683" s="12">
        <f t="shared" si="259"/>
        <v>41312</v>
      </c>
      <c r="G683" s="12">
        <v>0.0253</v>
      </c>
      <c r="H683" s="13">
        <v>1.35</v>
      </c>
      <c r="I683" s="14">
        <v>1</v>
      </c>
      <c r="J683" s="15">
        <f t="shared" si="260"/>
        <v>1411.01136</v>
      </c>
      <c r="K683" s="12">
        <v>1</v>
      </c>
      <c r="L683" s="12">
        <v>320</v>
      </c>
      <c r="M683" s="12">
        <v>1.43</v>
      </c>
      <c r="N683" s="19">
        <f t="shared" si="261"/>
        <v>3.25758620689655</v>
      </c>
      <c r="O683" s="20">
        <v>0</v>
      </c>
      <c r="P683" s="12">
        <v>0.99</v>
      </c>
      <c r="Q683" s="12">
        <v>1.98</v>
      </c>
      <c r="R683" s="9">
        <f t="shared" si="262"/>
        <v>2.9602</v>
      </c>
      <c r="S683" s="10">
        <v>1.225</v>
      </c>
      <c r="T683" s="21">
        <v>1.085</v>
      </c>
      <c r="U683" s="22">
        <f t="shared" si="263"/>
        <v>18084.7832863287</v>
      </c>
      <c r="AA683" s="12">
        <f t="shared" si="264"/>
        <v>46014</v>
      </c>
      <c r="AB683" s="12">
        <v>0.0253</v>
      </c>
      <c r="AC683" s="13">
        <v>1.35</v>
      </c>
      <c r="AD683" s="14">
        <v>1</v>
      </c>
      <c r="AE683" s="15">
        <f t="shared" si="265"/>
        <v>1571.60817</v>
      </c>
      <c r="AF683" s="12">
        <v>1</v>
      </c>
      <c r="AG683" s="12">
        <v>360</v>
      </c>
      <c r="AH683" s="12">
        <v>1.43</v>
      </c>
      <c r="AI683" s="19">
        <f t="shared" si="266"/>
        <v>3.34525423728814</v>
      </c>
      <c r="AJ683" s="20">
        <v>0</v>
      </c>
      <c r="AK683" s="12">
        <v>0.99</v>
      </c>
      <c r="AL683" s="12">
        <v>1.98</v>
      </c>
      <c r="AM683" s="9">
        <f t="shared" si="267"/>
        <v>2.9602</v>
      </c>
      <c r="AN683" s="10">
        <v>1.225</v>
      </c>
      <c r="AO683" s="21">
        <v>1.085</v>
      </c>
      <c r="AP683" s="22">
        <f t="shared" si="268"/>
        <v>20685.226869555</v>
      </c>
    </row>
    <row r="684" s="1" customFormat="1" customHeight="1" spans="6:42">
      <c r="F684" s="12">
        <f t="shared" si="259"/>
        <v>41312</v>
      </c>
      <c r="G684" s="12">
        <v>0.0253</v>
      </c>
      <c r="H684" s="13">
        <v>1.35</v>
      </c>
      <c r="I684" s="14">
        <v>1</v>
      </c>
      <c r="J684" s="15">
        <f t="shared" si="260"/>
        <v>1411.01136</v>
      </c>
      <c r="K684" s="12">
        <v>1</v>
      </c>
      <c r="L684" s="12">
        <v>320</v>
      </c>
      <c r="M684" s="12">
        <v>1.43</v>
      </c>
      <c r="N684" s="19">
        <f t="shared" si="261"/>
        <v>3.25758620689655</v>
      </c>
      <c r="O684" s="20">
        <v>0</v>
      </c>
      <c r="P684" s="12">
        <v>0.99</v>
      </c>
      <c r="Q684" s="12">
        <v>1.98</v>
      </c>
      <c r="R684" s="9">
        <f t="shared" si="262"/>
        <v>2.9602</v>
      </c>
      <c r="S684" s="10">
        <v>1.225</v>
      </c>
      <c r="T684" s="21">
        <v>1.085</v>
      </c>
      <c r="U684" s="22">
        <f t="shared" si="263"/>
        <v>18084.7832863287</v>
      </c>
      <c r="AA684" s="12">
        <f t="shared" si="264"/>
        <v>46014</v>
      </c>
      <c r="AB684" s="12">
        <v>0.0253</v>
      </c>
      <c r="AC684" s="13">
        <v>1.35</v>
      </c>
      <c r="AD684" s="14">
        <v>1</v>
      </c>
      <c r="AE684" s="15">
        <f t="shared" si="265"/>
        <v>1571.60817</v>
      </c>
      <c r="AF684" s="12">
        <v>1</v>
      </c>
      <c r="AG684" s="12">
        <v>360</v>
      </c>
      <c r="AH684" s="12">
        <v>1.43</v>
      </c>
      <c r="AI684" s="19">
        <f t="shared" si="266"/>
        <v>3.34525423728814</v>
      </c>
      <c r="AJ684" s="20">
        <v>0</v>
      </c>
      <c r="AK684" s="12">
        <v>0.99</v>
      </c>
      <c r="AL684" s="12">
        <v>1.98</v>
      </c>
      <c r="AM684" s="9">
        <f t="shared" si="267"/>
        <v>2.9602</v>
      </c>
      <c r="AN684" s="10">
        <v>1.225</v>
      </c>
      <c r="AO684" s="21">
        <v>1.085</v>
      </c>
      <c r="AP684" s="22">
        <f t="shared" si="268"/>
        <v>20685.226869555</v>
      </c>
    </row>
    <row r="685" s="1" customFormat="1" customHeight="1" spans="6:42">
      <c r="F685" s="12">
        <f t="shared" si="259"/>
        <v>41312</v>
      </c>
      <c r="G685" s="12">
        <v>0.0253</v>
      </c>
      <c r="H685" s="13">
        <v>1.35</v>
      </c>
      <c r="I685" s="14">
        <v>1</v>
      </c>
      <c r="J685" s="15">
        <f t="shared" si="260"/>
        <v>1411.01136</v>
      </c>
      <c r="K685" s="12">
        <v>1</v>
      </c>
      <c r="L685" s="12">
        <v>320</v>
      </c>
      <c r="M685" s="12">
        <v>1.43</v>
      </c>
      <c r="N685" s="19">
        <f t="shared" si="261"/>
        <v>3.25758620689655</v>
      </c>
      <c r="O685" s="20">
        <v>0</v>
      </c>
      <c r="P685" s="12">
        <v>0.99</v>
      </c>
      <c r="Q685" s="12">
        <v>1.98</v>
      </c>
      <c r="R685" s="9">
        <f t="shared" si="262"/>
        <v>2.9602</v>
      </c>
      <c r="S685" s="10">
        <v>1.225</v>
      </c>
      <c r="T685" s="21">
        <v>1.085</v>
      </c>
      <c r="U685" s="22">
        <f t="shared" si="263"/>
        <v>18084.7832863287</v>
      </c>
      <c r="AA685" s="12">
        <f t="shared" si="264"/>
        <v>46014</v>
      </c>
      <c r="AB685" s="12">
        <v>0.0253</v>
      </c>
      <c r="AC685" s="13">
        <v>1.35</v>
      </c>
      <c r="AD685" s="14">
        <v>1</v>
      </c>
      <c r="AE685" s="15">
        <f t="shared" si="265"/>
        <v>1571.60817</v>
      </c>
      <c r="AF685" s="12">
        <v>1</v>
      </c>
      <c r="AG685" s="12">
        <v>360</v>
      </c>
      <c r="AH685" s="12">
        <v>1.43</v>
      </c>
      <c r="AI685" s="19">
        <f t="shared" si="266"/>
        <v>3.34525423728814</v>
      </c>
      <c r="AJ685" s="20">
        <v>0</v>
      </c>
      <c r="AK685" s="12">
        <v>0.99</v>
      </c>
      <c r="AL685" s="12">
        <v>1.98</v>
      </c>
      <c r="AM685" s="9">
        <f t="shared" si="267"/>
        <v>2.9602</v>
      </c>
      <c r="AN685" s="10">
        <v>1.225</v>
      </c>
      <c r="AO685" s="21">
        <v>1.085</v>
      </c>
      <c r="AP685" s="22">
        <f t="shared" si="268"/>
        <v>20685.226869555</v>
      </c>
    </row>
    <row r="686" s="1" customFormat="1" customHeight="1" spans="6:42">
      <c r="F686" s="12">
        <f t="shared" si="259"/>
        <v>41312</v>
      </c>
      <c r="G686" s="12">
        <v>0.0253</v>
      </c>
      <c r="H686" s="13">
        <v>1.35</v>
      </c>
      <c r="I686" s="14">
        <v>1</v>
      </c>
      <c r="J686" s="15">
        <f t="shared" si="260"/>
        <v>1411.01136</v>
      </c>
      <c r="K686" s="12">
        <v>1</v>
      </c>
      <c r="L686" s="12">
        <v>320</v>
      </c>
      <c r="M686" s="12">
        <v>1.43</v>
      </c>
      <c r="N686" s="19">
        <f t="shared" si="261"/>
        <v>3.25758620689655</v>
      </c>
      <c r="O686" s="20">
        <v>0</v>
      </c>
      <c r="P686" s="12">
        <v>0.99</v>
      </c>
      <c r="Q686" s="12">
        <v>1.98</v>
      </c>
      <c r="R686" s="9">
        <f t="shared" si="262"/>
        <v>2.9602</v>
      </c>
      <c r="S686" s="10">
        <v>1.225</v>
      </c>
      <c r="T686" s="21">
        <v>1.085</v>
      </c>
      <c r="U686" s="22">
        <f t="shared" si="263"/>
        <v>18084.7832863287</v>
      </c>
      <c r="AA686" s="12">
        <f t="shared" si="264"/>
        <v>46014</v>
      </c>
      <c r="AB686" s="12">
        <v>0.0253</v>
      </c>
      <c r="AC686" s="13">
        <v>1.35</v>
      </c>
      <c r="AD686" s="14">
        <v>1</v>
      </c>
      <c r="AE686" s="15">
        <f t="shared" si="265"/>
        <v>1571.60817</v>
      </c>
      <c r="AF686" s="12">
        <v>1</v>
      </c>
      <c r="AG686" s="12">
        <v>360</v>
      </c>
      <c r="AH686" s="12">
        <v>1.43</v>
      </c>
      <c r="AI686" s="19">
        <f t="shared" si="266"/>
        <v>3.34525423728814</v>
      </c>
      <c r="AJ686" s="20">
        <v>0</v>
      </c>
      <c r="AK686" s="12">
        <v>0.99</v>
      </c>
      <c r="AL686" s="12">
        <v>1.98</v>
      </c>
      <c r="AM686" s="9">
        <f t="shared" si="267"/>
        <v>2.9602</v>
      </c>
      <c r="AN686" s="10">
        <v>1.225</v>
      </c>
      <c r="AO686" s="21">
        <v>1.085</v>
      </c>
      <c r="AP686" s="22">
        <f t="shared" si="268"/>
        <v>20685.226869555</v>
      </c>
    </row>
    <row r="687" s="1" customFormat="1" customHeight="1" spans="6:42">
      <c r="F687" s="12">
        <f t="shared" si="259"/>
        <v>41312</v>
      </c>
      <c r="G687" s="12">
        <v>0.0253</v>
      </c>
      <c r="H687" s="13">
        <v>1.35</v>
      </c>
      <c r="I687" s="14">
        <v>1</v>
      </c>
      <c r="J687" s="15">
        <f t="shared" si="260"/>
        <v>1411.01136</v>
      </c>
      <c r="K687" s="12">
        <v>1</v>
      </c>
      <c r="L687" s="12">
        <v>320</v>
      </c>
      <c r="M687" s="12">
        <v>1.43</v>
      </c>
      <c r="N687" s="19">
        <f t="shared" si="261"/>
        <v>3.25758620689655</v>
      </c>
      <c r="O687" s="20">
        <v>0</v>
      </c>
      <c r="P687" s="12">
        <v>0.99</v>
      </c>
      <c r="Q687" s="12">
        <v>1.98</v>
      </c>
      <c r="R687" s="9">
        <f t="shared" si="262"/>
        <v>2.9602</v>
      </c>
      <c r="S687" s="10">
        <v>1.225</v>
      </c>
      <c r="T687" s="21">
        <v>1.085</v>
      </c>
      <c r="U687" s="22">
        <f t="shared" si="263"/>
        <v>18084.7832863287</v>
      </c>
      <c r="AA687" s="12">
        <f t="shared" si="264"/>
        <v>46014</v>
      </c>
      <c r="AB687" s="12">
        <v>0.0253</v>
      </c>
      <c r="AC687" s="13">
        <v>1.35</v>
      </c>
      <c r="AD687" s="14">
        <v>1</v>
      </c>
      <c r="AE687" s="15">
        <f t="shared" si="265"/>
        <v>1571.60817</v>
      </c>
      <c r="AF687" s="12">
        <v>1</v>
      </c>
      <c r="AG687" s="12">
        <v>360</v>
      </c>
      <c r="AH687" s="12">
        <v>1.43</v>
      </c>
      <c r="AI687" s="19">
        <f t="shared" si="266"/>
        <v>3.34525423728814</v>
      </c>
      <c r="AJ687" s="20">
        <v>0</v>
      </c>
      <c r="AK687" s="12">
        <v>0.99</v>
      </c>
      <c r="AL687" s="12">
        <v>1.98</v>
      </c>
      <c r="AM687" s="9">
        <f t="shared" si="267"/>
        <v>2.9602</v>
      </c>
      <c r="AN687" s="10">
        <v>1.225</v>
      </c>
      <c r="AO687" s="21">
        <v>1.085</v>
      </c>
      <c r="AP687" s="22">
        <f t="shared" si="268"/>
        <v>20685.226869555</v>
      </c>
    </row>
    <row r="688" s="1" customFormat="1" customHeight="1" spans="6:42">
      <c r="F688" s="12">
        <f t="shared" si="259"/>
        <v>41312</v>
      </c>
      <c r="G688" s="12">
        <v>0.0253</v>
      </c>
      <c r="H688" s="13">
        <v>1.35</v>
      </c>
      <c r="I688" s="14">
        <v>1</v>
      </c>
      <c r="J688" s="15">
        <f t="shared" si="260"/>
        <v>1411.01136</v>
      </c>
      <c r="K688" s="12">
        <v>1</v>
      </c>
      <c r="L688" s="12">
        <v>320</v>
      </c>
      <c r="M688" s="12">
        <v>1.43</v>
      </c>
      <c r="N688" s="19">
        <f t="shared" si="261"/>
        <v>3.25758620689655</v>
      </c>
      <c r="O688" s="20">
        <v>0</v>
      </c>
      <c r="P688" s="12">
        <v>0.99</v>
      </c>
      <c r="Q688" s="12">
        <v>1.98</v>
      </c>
      <c r="R688" s="9">
        <f t="shared" si="262"/>
        <v>2.9602</v>
      </c>
      <c r="S688" s="10">
        <v>1.225</v>
      </c>
      <c r="T688" s="21">
        <v>1.085</v>
      </c>
      <c r="U688" s="22">
        <f t="shared" si="263"/>
        <v>18084.7832863287</v>
      </c>
      <c r="AA688" s="12">
        <f t="shared" si="264"/>
        <v>46014</v>
      </c>
      <c r="AB688" s="12">
        <v>0.0253</v>
      </c>
      <c r="AC688" s="13">
        <v>1.35</v>
      </c>
      <c r="AD688" s="14">
        <v>1</v>
      </c>
      <c r="AE688" s="15">
        <f t="shared" si="265"/>
        <v>1571.60817</v>
      </c>
      <c r="AF688" s="12">
        <v>1</v>
      </c>
      <c r="AG688" s="12">
        <v>360</v>
      </c>
      <c r="AH688" s="12">
        <v>1.43</v>
      </c>
      <c r="AI688" s="19">
        <f t="shared" si="266"/>
        <v>3.34525423728814</v>
      </c>
      <c r="AJ688" s="20">
        <v>0</v>
      </c>
      <c r="AK688" s="12">
        <v>0.99</v>
      </c>
      <c r="AL688" s="12">
        <v>1.98</v>
      </c>
      <c r="AM688" s="9">
        <f t="shared" si="267"/>
        <v>2.9602</v>
      </c>
      <c r="AN688" s="10">
        <v>1.225</v>
      </c>
      <c r="AO688" s="21">
        <v>1.085</v>
      </c>
      <c r="AP688" s="22">
        <f t="shared" si="268"/>
        <v>20685.226869555</v>
      </c>
    </row>
    <row r="689" s="1" customFormat="1" customHeight="1" spans="6:42">
      <c r="F689" s="28" t="s">
        <v>28</v>
      </c>
      <c r="G689" s="29"/>
      <c r="H689" s="29"/>
      <c r="I689" s="29"/>
      <c r="J689" s="29"/>
      <c r="K689" s="29"/>
      <c r="L689" s="29"/>
      <c r="M689" s="29"/>
      <c r="N689" s="30">
        <f>SUM(U664:U688)</f>
        <v>872510.455107819</v>
      </c>
      <c r="O689" s="30"/>
      <c r="P689" s="30"/>
      <c r="Q689" s="30"/>
      <c r="R689" s="30"/>
      <c r="S689" s="30"/>
      <c r="T689" s="30"/>
      <c r="U689" s="30"/>
      <c r="AA689" s="28" t="s">
        <v>28</v>
      </c>
      <c r="AB689" s="29"/>
      <c r="AC689" s="29"/>
      <c r="AD689" s="29"/>
      <c r="AE689" s="29"/>
      <c r="AF689" s="29"/>
      <c r="AG689" s="29"/>
      <c r="AH689" s="29"/>
      <c r="AI689" s="30">
        <f>SUM(AP664:AP688)</f>
        <v>937521.544688474</v>
      </c>
      <c r="AJ689" s="30"/>
      <c r="AK689" s="30"/>
      <c r="AL689" s="30"/>
      <c r="AM689" s="30"/>
      <c r="AN689" s="30"/>
      <c r="AO689" s="30"/>
      <c r="AP689" s="30"/>
    </row>
    <row r="690" s="1" customFormat="1" customHeight="1" spans="6:42">
      <c r="F690" s="29"/>
      <c r="G690" s="29"/>
      <c r="H690" s="29"/>
      <c r="I690" s="29"/>
      <c r="J690" s="29"/>
      <c r="K690" s="29"/>
      <c r="L690" s="29"/>
      <c r="M690" s="29"/>
      <c r="N690" s="30"/>
      <c r="O690" s="30"/>
      <c r="P690" s="30"/>
      <c r="Q690" s="30"/>
      <c r="R690" s="30"/>
      <c r="S690" s="30"/>
      <c r="T690" s="30"/>
      <c r="U690" s="30"/>
      <c r="AA690" s="29"/>
      <c r="AB690" s="29"/>
      <c r="AC690" s="29"/>
      <c r="AD690" s="29"/>
      <c r="AE690" s="29"/>
      <c r="AF690" s="29"/>
      <c r="AG690" s="29"/>
      <c r="AH690" s="29"/>
      <c r="AI690" s="30"/>
      <c r="AJ690" s="30"/>
      <c r="AK690" s="30"/>
      <c r="AL690" s="30"/>
      <c r="AM690" s="30"/>
      <c r="AN690" s="30"/>
      <c r="AO690" s="30"/>
      <c r="AP690" s="30"/>
    </row>
    <row r="691" s="1" customFormat="1" customHeight="1" spans="6:42"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</row>
    <row r="692" s="1" customFormat="1" customHeight="1" spans="6:42">
      <c r="F692" s="15" t="s">
        <v>3</v>
      </c>
      <c r="G692" s="15"/>
      <c r="H692" s="15"/>
      <c r="I692" s="15"/>
      <c r="J692" s="15"/>
      <c r="K692" s="9" t="s">
        <v>30</v>
      </c>
      <c r="L692" s="9"/>
      <c r="M692" s="9"/>
      <c r="N692" s="9"/>
      <c r="O692" s="10" t="s">
        <v>31</v>
      </c>
      <c r="P692" s="10"/>
      <c r="Q692" s="31" t="s">
        <v>9</v>
      </c>
      <c r="R692"/>
      <c r="S692"/>
      <c r="T692"/>
      <c r="U692"/>
      <c r="AA692" s="15" t="s">
        <v>3</v>
      </c>
      <c r="AB692" s="15"/>
      <c r="AC692" s="15"/>
      <c r="AD692" s="15"/>
      <c r="AE692" s="15"/>
      <c r="AF692" s="9" t="s">
        <v>30</v>
      </c>
      <c r="AG692" s="9"/>
      <c r="AH692" s="9"/>
      <c r="AI692" s="9"/>
      <c r="AJ692" s="10" t="s">
        <v>31</v>
      </c>
      <c r="AK692" s="10"/>
      <c r="AL692" s="31" t="s">
        <v>9</v>
      </c>
      <c r="AM692"/>
      <c r="AN692"/>
      <c r="AO692"/>
      <c r="AP692"/>
    </row>
    <row r="693" s="1" customFormat="1" customHeight="1" spans="6:42">
      <c r="F693" s="12" t="s">
        <v>32</v>
      </c>
      <c r="G693" s="12" t="s">
        <v>15</v>
      </c>
      <c r="H693" s="32" t="s">
        <v>33</v>
      </c>
      <c r="I693" s="33" t="s">
        <v>34</v>
      </c>
      <c r="J693" s="15" t="s">
        <v>3</v>
      </c>
      <c r="K693" s="12" t="s">
        <v>35</v>
      </c>
      <c r="L693" s="12" t="s">
        <v>22</v>
      </c>
      <c r="M693" s="12" t="s">
        <v>23</v>
      </c>
      <c r="N693" s="9" t="s">
        <v>36</v>
      </c>
      <c r="O693" s="12" t="s">
        <v>25</v>
      </c>
      <c r="P693" s="12" t="s">
        <v>37</v>
      </c>
      <c r="Q693" s="31"/>
      <c r="R693"/>
      <c r="S693"/>
      <c r="T693"/>
      <c r="U693"/>
      <c r="AA693" s="12" t="s">
        <v>32</v>
      </c>
      <c r="AB693" s="12" t="s">
        <v>15</v>
      </c>
      <c r="AC693" s="32" t="s">
        <v>33</v>
      </c>
      <c r="AD693" s="33" t="s">
        <v>34</v>
      </c>
      <c r="AE693" s="15" t="s">
        <v>3</v>
      </c>
      <c r="AF693" s="12" t="s">
        <v>35</v>
      </c>
      <c r="AG693" s="12" t="s">
        <v>22</v>
      </c>
      <c r="AH693" s="12" t="s">
        <v>23</v>
      </c>
      <c r="AI693" s="9" t="s">
        <v>36</v>
      </c>
      <c r="AJ693" s="12" t="s">
        <v>25</v>
      </c>
      <c r="AK693" s="12" t="s">
        <v>37</v>
      </c>
      <c r="AL693" s="31"/>
      <c r="AM693"/>
      <c r="AN693"/>
      <c r="AO693"/>
      <c r="AP693"/>
    </row>
    <row r="694" s="1" customFormat="1" customHeight="1" spans="6:42">
      <c r="F694" s="12">
        <v>1197</v>
      </c>
      <c r="G694" s="12">
        <f t="shared" ref="G694:G707" si="269">1354+145</f>
        <v>1499</v>
      </c>
      <c r="H694" s="32">
        <v>0.444</v>
      </c>
      <c r="I694" s="33">
        <v>0.887</v>
      </c>
      <c r="J694" s="34">
        <f t="shared" ref="J694:J707" si="270">F694*H694+G694*I694</f>
        <v>1861.081</v>
      </c>
      <c r="K694" s="12">
        <v>1</v>
      </c>
      <c r="L694" s="12">
        <v>0.89</v>
      </c>
      <c r="M694" s="12">
        <v>3.21</v>
      </c>
      <c r="N694" s="35">
        <f t="shared" ref="N694:N707" si="271">1+L694*M694</f>
        <v>3.8569</v>
      </c>
      <c r="O694" s="12">
        <v>1.225</v>
      </c>
      <c r="P694" s="12">
        <v>0.5</v>
      </c>
      <c r="Q694" s="36">
        <f t="shared" ref="Q694:Q707" si="272">J694*K694*N694*O694*P694</f>
        <v>4396.52702670125</v>
      </c>
      <c r="R694"/>
      <c r="S694"/>
      <c r="T694"/>
      <c r="U694"/>
      <c r="AA694" s="12">
        <v>1197</v>
      </c>
      <c r="AB694" s="12">
        <f t="shared" ref="AB694:AB707" si="273">1354+161</f>
        <v>1515</v>
      </c>
      <c r="AC694" s="32">
        <v>0.444</v>
      </c>
      <c r="AD694" s="33">
        <v>0.887</v>
      </c>
      <c r="AE694" s="34">
        <f t="shared" ref="AE694:AE707" si="274">AA694*AC694+AB694*AD694</f>
        <v>1875.273</v>
      </c>
      <c r="AF694" s="12">
        <v>1</v>
      </c>
      <c r="AG694" s="12">
        <v>0.89</v>
      </c>
      <c r="AH694" s="12">
        <v>3.21</v>
      </c>
      <c r="AI694" s="35">
        <f t="shared" ref="AI694:AI707" si="275">1+AG694*AH694</f>
        <v>3.8569</v>
      </c>
      <c r="AJ694" s="12">
        <v>1.225</v>
      </c>
      <c r="AK694" s="12">
        <v>0.5</v>
      </c>
      <c r="AL694" s="36">
        <f t="shared" ref="AL694:AL707" si="276">AE694*AF694*AI694*AJ694*AK694</f>
        <v>4430.05351564125</v>
      </c>
      <c r="AM694"/>
      <c r="AN694"/>
      <c r="AO694"/>
      <c r="AP694"/>
    </row>
    <row r="695" s="1" customFormat="1" customHeight="1" spans="6:42">
      <c r="F695" s="12">
        <v>1197</v>
      </c>
      <c r="G695" s="12">
        <f t="shared" si="269"/>
        <v>1499</v>
      </c>
      <c r="H695" s="32">
        <v>0.577</v>
      </c>
      <c r="I695" s="33">
        <v>1.153</v>
      </c>
      <c r="J695" s="34">
        <f t="shared" si="270"/>
        <v>2419.016</v>
      </c>
      <c r="K695" s="12">
        <v>1</v>
      </c>
      <c r="L695" s="12">
        <v>0.89</v>
      </c>
      <c r="M695" s="12">
        <v>3.21</v>
      </c>
      <c r="N695" s="35">
        <f t="shared" si="271"/>
        <v>3.8569</v>
      </c>
      <c r="O695" s="12">
        <v>1.225</v>
      </c>
      <c r="P695" s="12">
        <v>0.5</v>
      </c>
      <c r="Q695" s="36">
        <f t="shared" si="272"/>
        <v>5714.56547137</v>
      </c>
      <c r="R695"/>
      <c r="S695"/>
      <c r="T695"/>
      <c r="U695"/>
      <c r="AA695" s="12">
        <v>1197</v>
      </c>
      <c r="AB695" s="12">
        <f t="shared" si="273"/>
        <v>1515</v>
      </c>
      <c r="AC695" s="32">
        <v>0.577</v>
      </c>
      <c r="AD695" s="33">
        <v>1.153</v>
      </c>
      <c r="AE695" s="34">
        <f t="shared" si="274"/>
        <v>2437.464</v>
      </c>
      <c r="AF695" s="12">
        <v>1</v>
      </c>
      <c r="AG695" s="12">
        <v>0.89</v>
      </c>
      <c r="AH695" s="12">
        <v>3.21</v>
      </c>
      <c r="AI695" s="35">
        <f t="shared" si="275"/>
        <v>3.8569</v>
      </c>
      <c r="AJ695" s="12">
        <v>1.225</v>
      </c>
      <c r="AK695" s="12">
        <v>0.5</v>
      </c>
      <c r="AL695" s="36">
        <f t="shared" si="276"/>
        <v>5758.14612723</v>
      </c>
      <c r="AM695"/>
      <c r="AN695"/>
      <c r="AO695"/>
      <c r="AP695"/>
    </row>
    <row r="696" s="1" customFormat="1" customHeight="1" spans="6:42">
      <c r="F696" s="12">
        <v>1197</v>
      </c>
      <c r="G696" s="12">
        <f t="shared" si="269"/>
        <v>1499</v>
      </c>
      <c r="H696" s="32">
        <v>0.444</v>
      </c>
      <c r="I696" s="33">
        <v>0.887</v>
      </c>
      <c r="J696" s="34">
        <f t="shared" si="270"/>
        <v>1861.081</v>
      </c>
      <c r="K696" s="12">
        <v>1</v>
      </c>
      <c r="L696" s="12">
        <v>0.89</v>
      </c>
      <c r="M696" s="12">
        <v>3.21</v>
      </c>
      <c r="N696" s="35">
        <f t="shared" si="271"/>
        <v>3.8569</v>
      </c>
      <c r="O696" s="12">
        <v>1.225</v>
      </c>
      <c r="P696" s="12">
        <v>0.5</v>
      </c>
      <c r="Q696" s="36">
        <f t="shared" si="272"/>
        <v>4396.52702670125</v>
      </c>
      <c r="R696"/>
      <c r="S696"/>
      <c r="T696"/>
      <c r="U696"/>
      <c r="AA696" s="12">
        <v>1197</v>
      </c>
      <c r="AB696" s="12">
        <f t="shared" si="273"/>
        <v>1515</v>
      </c>
      <c r="AC696" s="32">
        <v>0.444</v>
      </c>
      <c r="AD696" s="33">
        <v>0.887</v>
      </c>
      <c r="AE696" s="34">
        <f t="shared" si="274"/>
        <v>1875.273</v>
      </c>
      <c r="AF696" s="12">
        <v>1</v>
      </c>
      <c r="AG696" s="12">
        <v>0.89</v>
      </c>
      <c r="AH696" s="12">
        <v>3.21</v>
      </c>
      <c r="AI696" s="35">
        <f t="shared" si="275"/>
        <v>3.8569</v>
      </c>
      <c r="AJ696" s="12">
        <v>1.225</v>
      </c>
      <c r="AK696" s="12">
        <v>0.5</v>
      </c>
      <c r="AL696" s="36">
        <f t="shared" si="276"/>
        <v>4430.05351564125</v>
      </c>
      <c r="AM696"/>
      <c r="AN696"/>
      <c r="AO696"/>
      <c r="AP696"/>
    </row>
    <row r="697" s="1" customFormat="1" customHeight="1" spans="6:42">
      <c r="F697" s="12">
        <v>1197</v>
      </c>
      <c r="G697" s="12">
        <f t="shared" si="269"/>
        <v>1499</v>
      </c>
      <c r="H697" s="32">
        <v>0.577</v>
      </c>
      <c r="I697" s="33">
        <v>1.153</v>
      </c>
      <c r="J697" s="34">
        <f t="shared" si="270"/>
        <v>2419.016</v>
      </c>
      <c r="K697" s="12">
        <v>1</v>
      </c>
      <c r="L697" s="12">
        <v>0.89</v>
      </c>
      <c r="M697" s="12">
        <v>3.21</v>
      </c>
      <c r="N697" s="35">
        <f t="shared" si="271"/>
        <v>3.8569</v>
      </c>
      <c r="O697" s="12">
        <v>1.225</v>
      </c>
      <c r="P697" s="12">
        <v>0.5</v>
      </c>
      <c r="Q697" s="36">
        <f t="shared" si="272"/>
        <v>5714.56547137</v>
      </c>
      <c r="R697"/>
      <c r="S697"/>
      <c r="T697"/>
      <c r="U697"/>
      <c r="AA697" s="12">
        <v>1197</v>
      </c>
      <c r="AB697" s="12">
        <f t="shared" si="273"/>
        <v>1515</v>
      </c>
      <c r="AC697" s="32">
        <v>0.577</v>
      </c>
      <c r="AD697" s="33">
        <v>1.153</v>
      </c>
      <c r="AE697" s="34">
        <f t="shared" si="274"/>
        <v>2437.464</v>
      </c>
      <c r="AF697" s="12">
        <v>1</v>
      </c>
      <c r="AG697" s="12">
        <v>0.89</v>
      </c>
      <c r="AH697" s="12">
        <v>3.21</v>
      </c>
      <c r="AI697" s="35">
        <f t="shared" si="275"/>
        <v>3.8569</v>
      </c>
      <c r="AJ697" s="12">
        <v>1.225</v>
      </c>
      <c r="AK697" s="12">
        <v>0.5</v>
      </c>
      <c r="AL697" s="36">
        <f t="shared" si="276"/>
        <v>5758.14612723</v>
      </c>
      <c r="AM697"/>
      <c r="AN697"/>
      <c r="AO697"/>
      <c r="AP697"/>
    </row>
    <row r="698" s="1" customFormat="1" customHeight="1" spans="6:42">
      <c r="F698" s="12">
        <v>1197</v>
      </c>
      <c r="G698" s="12">
        <f t="shared" si="269"/>
        <v>1499</v>
      </c>
      <c r="H698" s="32">
        <v>0.444</v>
      </c>
      <c r="I698" s="33">
        <v>0.887</v>
      </c>
      <c r="J698" s="34">
        <f t="shared" si="270"/>
        <v>1861.081</v>
      </c>
      <c r="K698" s="12">
        <v>1</v>
      </c>
      <c r="L698" s="12">
        <v>0.89</v>
      </c>
      <c r="M698" s="12">
        <v>3.21</v>
      </c>
      <c r="N698" s="35">
        <f t="shared" si="271"/>
        <v>3.8569</v>
      </c>
      <c r="O698" s="12">
        <v>1.225</v>
      </c>
      <c r="P698" s="12">
        <v>0.5</v>
      </c>
      <c r="Q698" s="36">
        <f t="shared" si="272"/>
        <v>4396.52702670125</v>
      </c>
      <c r="R698"/>
      <c r="S698"/>
      <c r="T698"/>
      <c r="U698"/>
      <c r="AA698" s="12">
        <v>1197</v>
      </c>
      <c r="AB698" s="12">
        <f t="shared" si="273"/>
        <v>1515</v>
      </c>
      <c r="AC698" s="32">
        <v>0.444</v>
      </c>
      <c r="AD698" s="33">
        <v>0.887</v>
      </c>
      <c r="AE698" s="34">
        <f t="shared" si="274"/>
        <v>1875.273</v>
      </c>
      <c r="AF698" s="12">
        <v>1</v>
      </c>
      <c r="AG698" s="12">
        <v>0.89</v>
      </c>
      <c r="AH698" s="12">
        <v>3.21</v>
      </c>
      <c r="AI698" s="35">
        <f t="shared" si="275"/>
        <v>3.8569</v>
      </c>
      <c r="AJ698" s="12">
        <v>1.225</v>
      </c>
      <c r="AK698" s="12">
        <v>0.5</v>
      </c>
      <c r="AL698" s="36">
        <f t="shared" si="276"/>
        <v>4430.05351564125</v>
      </c>
      <c r="AM698"/>
      <c r="AN698"/>
      <c r="AO698"/>
      <c r="AP698"/>
    </row>
    <row r="699" s="1" customFormat="1" customHeight="1" spans="6:42">
      <c r="F699" s="12">
        <v>1197</v>
      </c>
      <c r="G699" s="12">
        <f t="shared" si="269"/>
        <v>1499</v>
      </c>
      <c r="H699" s="32">
        <v>0.577</v>
      </c>
      <c r="I699" s="33">
        <v>1.153</v>
      </c>
      <c r="J699" s="34">
        <f t="shared" si="270"/>
        <v>2419.016</v>
      </c>
      <c r="K699" s="12">
        <v>1</v>
      </c>
      <c r="L699" s="12">
        <v>0.89</v>
      </c>
      <c r="M699" s="12">
        <v>3.21</v>
      </c>
      <c r="N699" s="35">
        <f t="shared" si="271"/>
        <v>3.8569</v>
      </c>
      <c r="O699" s="12">
        <v>1.225</v>
      </c>
      <c r="P699" s="12">
        <v>0.5</v>
      </c>
      <c r="Q699" s="36">
        <f t="shared" si="272"/>
        <v>5714.56547137</v>
      </c>
      <c r="R699"/>
      <c r="S699"/>
      <c r="T699"/>
      <c r="U699"/>
      <c r="AA699" s="12">
        <v>1197</v>
      </c>
      <c r="AB699" s="12">
        <f t="shared" si="273"/>
        <v>1515</v>
      </c>
      <c r="AC699" s="32">
        <v>0.577</v>
      </c>
      <c r="AD699" s="33">
        <v>1.153</v>
      </c>
      <c r="AE699" s="34">
        <f t="shared" si="274"/>
        <v>2437.464</v>
      </c>
      <c r="AF699" s="12">
        <v>1</v>
      </c>
      <c r="AG699" s="12">
        <v>0.89</v>
      </c>
      <c r="AH699" s="12">
        <v>3.21</v>
      </c>
      <c r="AI699" s="35">
        <f t="shared" si="275"/>
        <v>3.8569</v>
      </c>
      <c r="AJ699" s="12">
        <v>1.225</v>
      </c>
      <c r="AK699" s="12">
        <v>0.5</v>
      </c>
      <c r="AL699" s="36">
        <f t="shared" si="276"/>
        <v>5758.14612723</v>
      </c>
      <c r="AM699"/>
      <c r="AN699"/>
      <c r="AO699"/>
      <c r="AP699"/>
    </row>
    <row r="700" s="1" customFormat="1" customHeight="1" spans="6:42">
      <c r="F700" s="12">
        <v>1197</v>
      </c>
      <c r="G700" s="12">
        <f t="shared" si="269"/>
        <v>1499</v>
      </c>
      <c r="H700" s="32">
        <v>0.444</v>
      </c>
      <c r="I700" s="33">
        <v>0.887</v>
      </c>
      <c r="J700" s="34">
        <f t="shared" si="270"/>
        <v>1861.081</v>
      </c>
      <c r="K700" s="12">
        <v>1</v>
      </c>
      <c r="L700" s="12">
        <v>0.89</v>
      </c>
      <c r="M700" s="12">
        <v>3.21</v>
      </c>
      <c r="N700" s="35">
        <f t="shared" si="271"/>
        <v>3.8569</v>
      </c>
      <c r="O700" s="12">
        <v>1.225</v>
      </c>
      <c r="P700" s="12">
        <v>0.5</v>
      </c>
      <c r="Q700" s="36">
        <f t="shared" si="272"/>
        <v>4396.52702670125</v>
      </c>
      <c r="R700"/>
      <c r="S700"/>
      <c r="T700"/>
      <c r="U700"/>
      <c r="AA700" s="12">
        <v>1197</v>
      </c>
      <c r="AB700" s="12">
        <f t="shared" si="273"/>
        <v>1515</v>
      </c>
      <c r="AC700" s="32">
        <v>0.444</v>
      </c>
      <c r="AD700" s="33">
        <v>0.887</v>
      </c>
      <c r="AE700" s="34">
        <f t="shared" si="274"/>
        <v>1875.273</v>
      </c>
      <c r="AF700" s="12">
        <v>1</v>
      </c>
      <c r="AG700" s="12">
        <v>0.89</v>
      </c>
      <c r="AH700" s="12">
        <v>3.21</v>
      </c>
      <c r="AI700" s="35">
        <f t="shared" si="275"/>
        <v>3.8569</v>
      </c>
      <c r="AJ700" s="12">
        <v>1.225</v>
      </c>
      <c r="AK700" s="12">
        <v>0.5</v>
      </c>
      <c r="AL700" s="36">
        <f t="shared" si="276"/>
        <v>4430.05351564125</v>
      </c>
      <c r="AM700"/>
      <c r="AN700"/>
      <c r="AO700"/>
      <c r="AP700"/>
    </row>
    <row r="701" s="1" customFormat="1" customHeight="1" spans="6:42">
      <c r="F701" s="12">
        <v>1197</v>
      </c>
      <c r="G701" s="12">
        <f t="shared" si="269"/>
        <v>1499</v>
      </c>
      <c r="H701" s="32">
        <v>0.577</v>
      </c>
      <c r="I701" s="33">
        <v>1.153</v>
      </c>
      <c r="J701" s="34">
        <f t="shared" si="270"/>
        <v>2419.016</v>
      </c>
      <c r="K701" s="12">
        <v>1</v>
      </c>
      <c r="L701" s="12">
        <v>0.89</v>
      </c>
      <c r="M701" s="12">
        <v>3.21</v>
      </c>
      <c r="N701" s="35">
        <f t="shared" si="271"/>
        <v>3.8569</v>
      </c>
      <c r="O701" s="12">
        <v>1.225</v>
      </c>
      <c r="P701" s="12">
        <v>0.5</v>
      </c>
      <c r="Q701" s="36">
        <f t="shared" si="272"/>
        <v>5714.56547137</v>
      </c>
      <c r="R701"/>
      <c r="S701"/>
      <c r="T701"/>
      <c r="U701"/>
      <c r="AA701" s="12">
        <v>1197</v>
      </c>
      <c r="AB701" s="12">
        <f t="shared" si="273"/>
        <v>1515</v>
      </c>
      <c r="AC701" s="32">
        <v>0.577</v>
      </c>
      <c r="AD701" s="33">
        <v>1.153</v>
      </c>
      <c r="AE701" s="34">
        <f t="shared" si="274"/>
        <v>2437.464</v>
      </c>
      <c r="AF701" s="12">
        <v>1</v>
      </c>
      <c r="AG701" s="12">
        <v>0.89</v>
      </c>
      <c r="AH701" s="12">
        <v>3.21</v>
      </c>
      <c r="AI701" s="35">
        <f t="shared" si="275"/>
        <v>3.8569</v>
      </c>
      <c r="AJ701" s="12">
        <v>1.225</v>
      </c>
      <c r="AK701" s="12">
        <v>0.5</v>
      </c>
      <c r="AL701" s="36">
        <f t="shared" si="276"/>
        <v>5758.14612723</v>
      </c>
      <c r="AM701"/>
      <c r="AN701"/>
      <c r="AO701"/>
      <c r="AP701"/>
    </row>
    <row r="702" s="1" customFormat="1" customHeight="1" spans="6:42">
      <c r="F702" s="12">
        <v>1197</v>
      </c>
      <c r="G702" s="12">
        <f t="shared" si="269"/>
        <v>1499</v>
      </c>
      <c r="H702" s="32">
        <v>0.444</v>
      </c>
      <c r="I702" s="33">
        <v>0.887</v>
      </c>
      <c r="J702" s="34">
        <f t="shared" si="270"/>
        <v>1861.081</v>
      </c>
      <c r="K702" s="12">
        <v>1</v>
      </c>
      <c r="L702" s="12">
        <v>0.89</v>
      </c>
      <c r="M702" s="12">
        <v>3.21</v>
      </c>
      <c r="N702" s="35">
        <f t="shared" si="271"/>
        <v>3.8569</v>
      </c>
      <c r="O702" s="12">
        <v>1.225</v>
      </c>
      <c r="P702" s="12">
        <v>0.5</v>
      </c>
      <c r="Q702" s="36">
        <f t="shared" si="272"/>
        <v>4396.52702670125</v>
      </c>
      <c r="R702"/>
      <c r="S702"/>
      <c r="T702"/>
      <c r="U702"/>
      <c r="AA702" s="12">
        <v>1197</v>
      </c>
      <c r="AB702" s="12">
        <f t="shared" si="273"/>
        <v>1515</v>
      </c>
      <c r="AC702" s="32">
        <v>0.444</v>
      </c>
      <c r="AD702" s="33">
        <v>0.887</v>
      </c>
      <c r="AE702" s="34">
        <f t="shared" si="274"/>
        <v>1875.273</v>
      </c>
      <c r="AF702" s="12">
        <v>1</v>
      </c>
      <c r="AG702" s="12">
        <v>0.89</v>
      </c>
      <c r="AH702" s="12">
        <v>3.21</v>
      </c>
      <c r="AI702" s="35">
        <f t="shared" si="275"/>
        <v>3.8569</v>
      </c>
      <c r="AJ702" s="12">
        <v>1.225</v>
      </c>
      <c r="AK702" s="12">
        <v>0.5</v>
      </c>
      <c r="AL702" s="36">
        <f t="shared" si="276"/>
        <v>4430.05351564125</v>
      </c>
      <c r="AM702"/>
      <c r="AN702"/>
      <c r="AO702"/>
      <c r="AP702"/>
    </row>
    <row r="703" s="1" customFormat="1" customHeight="1" spans="6:42">
      <c r="F703" s="12">
        <v>1197</v>
      </c>
      <c r="G703" s="12">
        <f t="shared" si="269"/>
        <v>1499</v>
      </c>
      <c r="H703" s="32">
        <v>0.577</v>
      </c>
      <c r="I703" s="33">
        <v>1.153</v>
      </c>
      <c r="J703" s="34">
        <f t="shared" si="270"/>
        <v>2419.016</v>
      </c>
      <c r="K703" s="12">
        <v>1</v>
      </c>
      <c r="L703" s="12">
        <v>0.89</v>
      </c>
      <c r="M703" s="12">
        <v>3.21</v>
      </c>
      <c r="N703" s="35">
        <f t="shared" si="271"/>
        <v>3.8569</v>
      </c>
      <c r="O703" s="12">
        <v>1.225</v>
      </c>
      <c r="P703" s="12">
        <v>0.5</v>
      </c>
      <c r="Q703" s="36">
        <f t="shared" si="272"/>
        <v>5714.56547137</v>
      </c>
      <c r="R703"/>
      <c r="S703"/>
      <c r="T703"/>
      <c r="U703"/>
      <c r="AA703" s="12">
        <v>1197</v>
      </c>
      <c r="AB703" s="12">
        <f t="shared" si="273"/>
        <v>1515</v>
      </c>
      <c r="AC703" s="32">
        <v>0.577</v>
      </c>
      <c r="AD703" s="33">
        <v>1.153</v>
      </c>
      <c r="AE703" s="34">
        <f t="shared" si="274"/>
        <v>2437.464</v>
      </c>
      <c r="AF703" s="12">
        <v>1</v>
      </c>
      <c r="AG703" s="12">
        <v>0.89</v>
      </c>
      <c r="AH703" s="12">
        <v>3.21</v>
      </c>
      <c r="AI703" s="35">
        <f t="shared" si="275"/>
        <v>3.8569</v>
      </c>
      <c r="AJ703" s="12">
        <v>1.225</v>
      </c>
      <c r="AK703" s="12">
        <v>0.5</v>
      </c>
      <c r="AL703" s="36">
        <f t="shared" si="276"/>
        <v>5758.14612723</v>
      </c>
      <c r="AM703"/>
      <c r="AN703"/>
      <c r="AO703"/>
      <c r="AP703"/>
    </row>
    <row r="704" s="1" customFormat="1" customHeight="1" spans="6:42">
      <c r="F704" s="12">
        <v>1197</v>
      </c>
      <c r="G704" s="12">
        <f t="shared" si="269"/>
        <v>1499</v>
      </c>
      <c r="H704" s="32">
        <v>0.444</v>
      </c>
      <c r="I704" s="33">
        <v>0.887</v>
      </c>
      <c r="J704" s="34">
        <f t="shared" si="270"/>
        <v>1861.081</v>
      </c>
      <c r="K704" s="12">
        <v>1</v>
      </c>
      <c r="L704" s="12">
        <v>0.89</v>
      </c>
      <c r="M704" s="12">
        <v>3.21</v>
      </c>
      <c r="N704" s="35">
        <f t="shared" si="271"/>
        <v>3.8569</v>
      </c>
      <c r="O704" s="12">
        <v>1.225</v>
      </c>
      <c r="P704" s="12">
        <v>0.5</v>
      </c>
      <c r="Q704" s="36">
        <f t="shared" si="272"/>
        <v>4396.52702670125</v>
      </c>
      <c r="R704"/>
      <c r="S704"/>
      <c r="T704"/>
      <c r="U704"/>
      <c r="AA704" s="12">
        <v>1197</v>
      </c>
      <c r="AB704" s="12">
        <f t="shared" si="273"/>
        <v>1515</v>
      </c>
      <c r="AC704" s="32">
        <v>0.444</v>
      </c>
      <c r="AD704" s="33">
        <v>0.887</v>
      </c>
      <c r="AE704" s="34">
        <f t="shared" si="274"/>
        <v>1875.273</v>
      </c>
      <c r="AF704" s="12">
        <v>1</v>
      </c>
      <c r="AG704" s="12">
        <v>0.89</v>
      </c>
      <c r="AH704" s="12">
        <v>3.21</v>
      </c>
      <c r="AI704" s="35">
        <f t="shared" si="275"/>
        <v>3.8569</v>
      </c>
      <c r="AJ704" s="12">
        <v>1.225</v>
      </c>
      <c r="AK704" s="12">
        <v>0.5</v>
      </c>
      <c r="AL704" s="36">
        <f t="shared" si="276"/>
        <v>4430.05351564125</v>
      </c>
      <c r="AM704"/>
      <c r="AN704"/>
      <c r="AO704"/>
      <c r="AP704"/>
    </row>
    <row r="705" s="1" customFormat="1" customHeight="1" spans="6:42">
      <c r="F705" s="12">
        <v>1197</v>
      </c>
      <c r="G705" s="12">
        <f t="shared" si="269"/>
        <v>1499</v>
      </c>
      <c r="H705" s="32">
        <v>0.577</v>
      </c>
      <c r="I705" s="33">
        <v>1.153</v>
      </c>
      <c r="J705" s="34">
        <f t="shared" si="270"/>
        <v>2419.016</v>
      </c>
      <c r="K705" s="12">
        <v>1</v>
      </c>
      <c r="L705" s="12">
        <v>0.89</v>
      </c>
      <c r="M705" s="12">
        <v>3.21</v>
      </c>
      <c r="N705" s="35">
        <f t="shared" si="271"/>
        <v>3.8569</v>
      </c>
      <c r="O705" s="12">
        <v>1.225</v>
      </c>
      <c r="P705" s="12">
        <v>0.5</v>
      </c>
      <c r="Q705" s="36">
        <f t="shared" si="272"/>
        <v>5714.56547137</v>
      </c>
      <c r="R705"/>
      <c r="S705"/>
      <c r="T705"/>
      <c r="U705"/>
      <c r="AA705" s="12">
        <v>1197</v>
      </c>
      <c r="AB705" s="12">
        <f t="shared" si="273"/>
        <v>1515</v>
      </c>
      <c r="AC705" s="32">
        <v>0.577</v>
      </c>
      <c r="AD705" s="33">
        <v>1.153</v>
      </c>
      <c r="AE705" s="34">
        <f t="shared" si="274"/>
        <v>2437.464</v>
      </c>
      <c r="AF705" s="12">
        <v>1</v>
      </c>
      <c r="AG705" s="12">
        <v>0.89</v>
      </c>
      <c r="AH705" s="12">
        <v>3.21</v>
      </c>
      <c r="AI705" s="35">
        <f t="shared" si="275"/>
        <v>3.8569</v>
      </c>
      <c r="AJ705" s="12">
        <v>1.225</v>
      </c>
      <c r="AK705" s="12">
        <v>0.5</v>
      </c>
      <c r="AL705" s="36">
        <f t="shared" si="276"/>
        <v>5758.14612723</v>
      </c>
      <c r="AM705"/>
      <c r="AN705"/>
      <c r="AO705"/>
      <c r="AP705"/>
    </row>
    <row r="706" s="1" customFormat="1" customHeight="1" spans="6:42">
      <c r="F706" s="12">
        <v>1197</v>
      </c>
      <c r="G706" s="12">
        <f t="shared" si="269"/>
        <v>1499</v>
      </c>
      <c r="H706" s="32">
        <v>4.04</v>
      </c>
      <c r="I706" s="33">
        <v>8.09</v>
      </c>
      <c r="J706" s="34">
        <f t="shared" si="270"/>
        <v>16962.79</v>
      </c>
      <c r="K706" s="12">
        <v>2.2</v>
      </c>
      <c r="L706" s="12">
        <v>0.89</v>
      </c>
      <c r="M706" s="12">
        <v>3.21</v>
      </c>
      <c r="N706" s="35">
        <f t="shared" si="271"/>
        <v>3.8569</v>
      </c>
      <c r="O706" s="12">
        <v>1.225</v>
      </c>
      <c r="P706" s="12">
        <v>0.5</v>
      </c>
      <c r="Q706" s="36">
        <f t="shared" si="272"/>
        <v>88158.5499519725</v>
      </c>
      <c r="R706"/>
      <c r="S706"/>
      <c r="T706"/>
      <c r="U706"/>
      <c r="AA706" s="12">
        <v>1197</v>
      </c>
      <c r="AB706" s="12">
        <f t="shared" si="273"/>
        <v>1515</v>
      </c>
      <c r="AC706" s="32">
        <v>4.04</v>
      </c>
      <c r="AD706" s="33">
        <v>8.09</v>
      </c>
      <c r="AE706" s="34">
        <f t="shared" si="274"/>
        <v>17092.23</v>
      </c>
      <c r="AF706" s="12">
        <v>2.2</v>
      </c>
      <c r="AG706" s="12">
        <v>0.89</v>
      </c>
      <c r="AH706" s="12">
        <v>3.21</v>
      </c>
      <c r="AI706" s="35">
        <f t="shared" si="275"/>
        <v>3.8569</v>
      </c>
      <c r="AJ706" s="12">
        <v>1.225</v>
      </c>
      <c r="AK706" s="12">
        <v>0.5</v>
      </c>
      <c r="AL706" s="36">
        <f t="shared" si="276"/>
        <v>88831.2719927325</v>
      </c>
      <c r="AM706"/>
      <c r="AN706"/>
      <c r="AO706"/>
      <c r="AP706"/>
    </row>
    <row r="707" s="1" customFormat="1" customHeight="1" spans="6:42">
      <c r="F707" s="12">
        <v>1197</v>
      </c>
      <c r="G707" s="12">
        <f t="shared" si="269"/>
        <v>1499</v>
      </c>
      <c r="H707" s="32">
        <v>6.07</v>
      </c>
      <c r="I707" s="33">
        <v>12.13</v>
      </c>
      <c r="J707" s="34">
        <f t="shared" si="270"/>
        <v>25448.66</v>
      </c>
      <c r="K707" s="12">
        <v>2.2</v>
      </c>
      <c r="L707" s="12">
        <v>0.89</v>
      </c>
      <c r="M707" s="12">
        <v>3.21</v>
      </c>
      <c r="N707" s="35">
        <f t="shared" si="271"/>
        <v>3.8569</v>
      </c>
      <c r="O707" s="12">
        <v>1.225</v>
      </c>
      <c r="P707" s="12">
        <v>0.5</v>
      </c>
      <c r="Q707" s="36">
        <f t="shared" si="272"/>
        <v>132261.082276015</v>
      </c>
      <c r="R707"/>
      <c r="S707"/>
      <c r="T707"/>
      <c r="U707"/>
      <c r="AA707" s="12">
        <v>1197</v>
      </c>
      <c r="AB707" s="12">
        <f t="shared" si="273"/>
        <v>1515</v>
      </c>
      <c r="AC707" s="32">
        <v>6.07</v>
      </c>
      <c r="AD707" s="33">
        <v>12.13</v>
      </c>
      <c r="AE707" s="34">
        <f t="shared" si="274"/>
        <v>25642.74</v>
      </c>
      <c r="AF707" s="12">
        <v>2.2</v>
      </c>
      <c r="AG707" s="12">
        <v>0.89</v>
      </c>
      <c r="AH707" s="12">
        <v>3.21</v>
      </c>
      <c r="AI707" s="35">
        <f t="shared" si="275"/>
        <v>3.8569</v>
      </c>
      <c r="AJ707" s="12">
        <v>1.225</v>
      </c>
      <c r="AK707" s="12">
        <v>0.5</v>
      </c>
      <c r="AL707" s="36">
        <f t="shared" si="276"/>
        <v>133269.749563335</v>
      </c>
      <c r="AM707"/>
      <c r="AN707"/>
      <c r="AO707"/>
      <c r="AP707"/>
    </row>
    <row r="708" s="1" customFormat="1" customHeight="1" spans="6:42">
      <c r="F708" s="37" t="s">
        <v>38</v>
      </c>
      <c r="G708" s="37"/>
      <c r="H708" s="37"/>
      <c r="I708" s="37"/>
      <c r="J708" s="37"/>
      <c r="K708" s="38">
        <f>SUM(Q694:Q707)</f>
        <v>281086.187216415</v>
      </c>
      <c r="L708" s="38"/>
      <c r="M708" s="38"/>
      <c r="N708" s="38"/>
      <c r="O708" s="38"/>
      <c r="P708" s="38"/>
      <c r="Q708" s="38"/>
      <c r="R708"/>
      <c r="S708"/>
      <c r="T708"/>
      <c r="U708"/>
      <c r="AA708" s="37" t="s">
        <v>38</v>
      </c>
      <c r="AB708" s="37"/>
      <c r="AC708" s="37"/>
      <c r="AD708" s="37"/>
      <c r="AE708" s="37"/>
      <c r="AF708" s="38">
        <f>SUM(AL694:AL707)</f>
        <v>283230.219413295</v>
      </c>
      <c r="AG708" s="38"/>
      <c r="AH708" s="38"/>
      <c r="AI708" s="38"/>
      <c r="AJ708" s="38"/>
      <c r="AK708" s="38"/>
      <c r="AL708" s="38"/>
      <c r="AM708"/>
      <c r="AN708"/>
      <c r="AO708"/>
      <c r="AP708"/>
    </row>
    <row r="709" s="1" customFormat="1" customHeight="1" spans="6:42">
      <c r="F709" s="37"/>
      <c r="G709" s="37"/>
      <c r="H709" s="37"/>
      <c r="I709" s="37"/>
      <c r="J709" s="37"/>
      <c r="K709" s="38"/>
      <c r="L709" s="38"/>
      <c r="M709" s="38"/>
      <c r="N709" s="38"/>
      <c r="O709" s="38"/>
      <c r="P709" s="38"/>
      <c r="Q709" s="38"/>
      <c r="R709"/>
      <c r="S709"/>
      <c r="T709"/>
      <c r="U709"/>
      <c r="AA709" s="37"/>
      <c r="AB709" s="37"/>
      <c r="AC709" s="37"/>
      <c r="AD709" s="37"/>
      <c r="AE709" s="37"/>
      <c r="AF709" s="38"/>
      <c r="AG709" s="38"/>
      <c r="AH709" s="38"/>
      <c r="AI709" s="38"/>
      <c r="AJ709" s="38"/>
      <c r="AK709" s="38"/>
      <c r="AL709" s="38"/>
      <c r="AM709"/>
      <c r="AN709"/>
      <c r="AO709"/>
      <c r="AP709"/>
    </row>
    <row r="710" s="1" customFormat="1" customHeight="1" spans="6:42">
      <c r="F710" s="37"/>
      <c r="G710" s="37"/>
      <c r="H710" s="37"/>
      <c r="I710" s="37"/>
      <c r="J710" s="37"/>
      <c r="K710" s="38"/>
      <c r="L710" s="38"/>
      <c r="M710" s="38"/>
      <c r="N710" s="38"/>
      <c r="O710" s="38"/>
      <c r="P710" s="38"/>
      <c r="Q710" s="38"/>
      <c r="R710"/>
      <c r="S710"/>
      <c r="T710"/>
      <c r="U710"/>
      <c r="AA710" s="37"/>
      <c r="AB710" s="37"/>
      <c r="AC710" s="37"/>
      <c r="AD710" s="37"/>
      <c r="AE710" s="37"/>
      <c r="AF710" s="38"/>
      <c r="AG710" s="38"/>
      <c r="AH710" s="38"/>
      <c r="AI710" s="38"/>
      <c r="AJ710" s="38"/>
      <c r="AK710" s="38"/>
      <c r="AL710" s="38"/>
      <c r="AM710"/>
      <c r="AN710"/>
      <c r="AO710"/>
      <c r="AP710"/>
    </row>
    <row r="711" s="1" customFormat="1" customHeight="1" spans="6:42">
      <c r="F711" s="39" t="s">
        <v>13</v>
      </c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/>
      <c r="S711"/>
      <c r="T711"/>
      <c r="U711"/>
      <c r="AA711" s="39" t="s">
        <v>13</v>
      </c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/>
      <c r="AN711"/>
      <c r="AO711"/>
      <c r="AP711"/>
    </row>
    <row r="712" s="1" customFormat="1" customHeight="1" spans="6:42">
      <c r="F712" s="15" t="s">
        <v>3</v>
      </c>
      <c r="G712" s="15"/>
      <c r="H712" s="15"/>
      <c r="I712" s="15"/>
      <c r="J712" s="15"/>
      <c r="K712" s="9" t="s">
        <v>30</v>
      </c>
      <c r="L712" s="9"/>
      <c r="M712" s="9"/>
      <c r="N712" s="9"/>
      <c r="O712" s="10" t="s">
        <v>31</v>
      </c>
      <c r="P712" s="10"/>
      <c r="Q712" s="40" t="s">
        <v>9</v>
      </c>
      <c r="R712"/>
      <c r="S712"/>
      <c r="T712"/>
      <c r="U712"/>
      <c r="AA712" s="15" t="s">
        <v>3</v>
      </c>
      <c r="AB712" s="15"/>
      <c r="AC712" s="15"/>
      <c r="AD712" s="15"/>
      <c r="AE712" s="15"/>
      <c r="AF712" s="9" t="s">
        <v>30</v>
      </c>
      <c r="AG712" s="9"/>
      <c r="AH712" s="9"/>
      <c r="AI712" s="9"/>
      <c r="AJ712" s="10" t="s">
        <v>31</v>
      </c>
      <c r="AK712" s="10"/>
      <c r="AL712" s="40" t="s">
        <v>9</v>
      </c>
      <c r="AM712"/>
      <c r="AN712"/>
      <c r="AO712"/>
      <c r="AP712"/>
    </row>
    <row r="713" s="1" customFormat="1" customHeight="1" spans="6:42">
      <c r="F713" s="15" t="s">
        <v>39</v>
      </c>
      <c r="G713" s="15" t="s">
        <v>40</v>
      </c>
      <c r="H713" s="15" t="s">
        <v>41</v>
      </c>
      <c r="I713" s="15" t="s">
        <v>42</v>
      </c>
      <c r="J713" s="15" t="s">
        <v>3</v>
      </c>
      <c r="K713" s="9" t="s">
        <v>35</v>
      </c>
      <c r="L713" s="9" t="s">
        <v>22</v>
      </c>
      <c r="M713" s="9" t="s">
        <v>23</v>
      </c>
      <c r="N713" s="35" t="s">
        <v>24</v>
      </c>
      <c r="O713" s="10" t="s">
        <v>43</v>
      </c>
      <c r="P713" s="10" t="s">
        <v>44</v>
      </c>
      <c r="Q713" s="40"/>
      <c r="R713"/>
      <c r="S713"/>
      <c r="T713"/>
      <c r="U713"/>
      <c r="AA713" s="15" t="s">
        <v>39</v>
      </c>
      <c r="AB713" s="15" t="s">
        <v>40</v>
      </c>
      <c r="AC713" s="15" t="s">
        <v>41</v>
      </c>
      <c r="AD713" s="15" t="s">
        <v>42</v>
      </c>
      <c r="AE713" s="15" t="s">
        <v>3</v>
      </c>
      <c r="AF713" s="9" t="s">
        <v>35</v>
      </c>
      <c r="AG713" s="9" t="s">
        <v>22</v>
      </c>
      <c r="AH713" s="9" t="s">
        <v>23</v>
      </c>
      <c r="AI713" s="35" t="s">
        <v>24</v>
      </c>
      <c r="AJ713" s="10" t="s">
        <v>43</v>
      </c>
      <c r="AK713" s="10" t="s">
        <v>44</v>
      </c>
      <c r="AL713" s="40"/>
      <c r="AM713"/>
      <c r="AN713"/>
      <c r="AO713"/>
      <c r="AP713"/>
    </row>
    <row r="714" s="1" customFormat="1" customHeight="1" spans="6:42">
      <c r="F714" s="12">
        <f t="shared" ref="F714:F723" si="277">35434+5878</f>
        <v>41312</v>
      </c>
      <c r="G714" s="13">
        <v>0.168</v>
      </c>
      <c r="H714" s="12">
        <v>1</v>
      </c>
      <c r="I714" s="12">
        <v>0</v>
      </c>
      <c r="J714" s="15">
        <f t="shared" ref="J714:J723" si="278">F714*G714*H714+I714</f>
        <v>6940.416</v>
      </c>
      <c r="K714" s="12">
        <v>1</v>
      </c>
      <c r="L714" s="12">
        <v>0.99</v>
      </c>
      <c r="M714" s="12">
        <v>1.98</v>
      </c>
      <c r="N714" s="35">
        <f t="shared" ref="N714:N723" si="279">L714*M714+1</f>
        <v>2.9602</v>
      </c>
      <c r="O714" s="12">
        <v>0.9</v>
      </c>
      <c r="P714" s="10">
        <v>0.5</v>
      </c>
      <c r="Q714" s="41">
        <f t="shared" ref="Q714:Q723" si="280">J714*K714*N714*O714*P714</f>
        <v>9245.25874944</v>
      </c>
      <c r="R714"/>
      <c r="S714"/>
      <c r="T714"/>
      <c r="U714"/>
      <c r="AA714" s="12">
        <f t="shared" ref="AA714:AA723" si="281">40136+5878</f>
        <v>46014</v>
      </c>
      <c r="AB714" s="13">
        <v>0.168</v>
      </c>
      <c r="AC714" s="12">
        <v>1</v>
      </c>
      <c r="AD714" s="12">
        <v>0</v>
      </c>
      <c r="AE714" s="15">
        <f t="shared" ref="AE714:AE723" si="282">AA714*AB714*AC714+AD714</f>
        <v>7730.352</v>
      </c>
      <c r="AF714" s="12">
        <v>1</v>
      </c>
      <c r="AG714" s="12">
        <v>0.99</v>
      </c>
      <c r="AH714" s="12">
        <v>1.98</v>
      </c>
      <c r="AI714" s="35">
        <f t="shared" ref="AI714:AI723" si="283">AG714*AH714+1</f>
        <v>2.9602</v>
      </c>
      <c r="AJ714" s="12">
        <v>0.9</v>
      </c>
      <c r="AK714" s="10">
        <v>0.5</v>
      </c>
      <c r="AL714" s="41">
        <f t="shared" ref="AL714:AL723" si="284">AE714*AF714*AI714*AJ714*AK714</f>
        <v>10297.52459568</v>
      </c>
      <c r="AM714"/>
      <c r="AN714"/>
      <c r="AO714"/>
      <c r="AP714"/>
    </row>
    <row r="715" s="1" customFormat="1" customHeight="1" spans="6:42">
      <c r="F715" s="12">
        <f t="shared" si="277"/>
        <v>41312</v>
      </c>
      <c r="G715" s="13">
        <v>0.168</v>
      </c>
      <c r="H715" s="12">
        <v>1</v>
      </c>
      <c r="I715" s="12">
        <v>0</v>
      </c>
      <c r="J715" s="15">
        <f t="shared" si="278"/>
        <v>6940.416</v>
      </c>
      <c r="K715" s="12">
        <v>1</v>
      </c>
      <c r="L715" s="12">
        <v>0.99</v>
      </c>
      <c r="M715" s="12">
        <v>1.98</v>
      </c>
      <c r="N715" s="35">
        <f t="shared" si="279"/>
        <v>2.9602</v>
      </c>
      <c r="O715" s="12">
        <v>0.9</v>
      </c>
      <c r="P715" s="10">
        <v>0.5</v>
      </c>
      <c r="Q715" s="41">
        <f t="shared" si="280"/>
        <v>9245.25874944</v>
      </c>
      <c r="R715"/>
      <c r="S715"/>
      <c r="T715"/>
      <c r="U715"/>
      <c r="AA715" s="12">
        <f t="shared" si="281"/>
        <v>46014</v>
      </c>
      <c r="AB715" s="13">
        <v>0.168</v>
      </c>
      <c r="AC715" s="12">
        <v>1</v>
      </c>
      <c r="AD715" s="12">
        <v>0</v>
      </c>
      <c r="AE715" s="15">
        <f t="shared" si="282"/>
        <v>7730.352</v>
      </c>
      <c r="AF715" s="12">
        <v>1</v>
      </c>
      <c r="AG715" s="12">
        <v>0.99</v>
      </c>
      <c r="AH715" s="12">
        <v>1.98</v>
      </c>
      <c r="AI715" s="35">
        <f t="shared" si="283"/>
        <v>2.9602</v>
      </c>
      <c r="AJ715" s="12">
        <v>0.9</v>
      </c>
      <c r="AK715" s="10">
        <v>0.5</v>
      </c>
      <c r="AL715" s="41">
        <f t="shared" si="284"/>
        <v>10297.52459568</v>
      </c>
      <c r="AM715"/>
      <c r="AN715"/>
      <c r="AO715"/>
      <c r="AP715"/>
    </row>
    <row r="716" s="1" customFormat="1" customHeight="1" spans="6:42">
      <c r="F716" s="12">
        <f t="shared" si="277"/>
        <v>41312</v>
      </c>
      <c r="G716" s="13">
        <v>0.168</v>
      </c>
      <c r="H716" s="12">
        <v>1</v>
      </c>
      <c r="I716" s="12">
        <v>0</v>
      </c>
      <c r="J716" s="15">
        <f t="shared" si="278"/>
        <v>6940.416</v>
      </c>
      <c r="K716" s="12">
        <v>1</v>
      </c>
      <c r="L716" s="12">
        <v>0.99</v>
      </c>
      <c r="M716" s="12">
        <v>1.98</v>
      </c>
      <c r="N716" s="35">
        <f t="shared" si="279"/>
        <v>2.9602</v>
      </c>
      <c r="O716" s="12">
        <v>0.9</v>
      </c>
      <c r="P716" s="10">
        <v>0.5</v>
      </c>
      <c r="Q716" s="41">
        <f t="shared" si="280"/>
        <v>9245.25874944</v>
      </c>
      <c r="AA716" s="12">
        <f t="shared" si="281"/>
        <v>46014</v>
      </c>
      <c r="AB716" s="13">
        <v>0.168</v>
      </c>
      <c r="AC716" s="12">
        <v>1</v>
      </c>
      <c r="AD716" s="12">
        <v>0</v>
      </c>
      <c r="AE716" s="15">
        <f t="shared" si="282"/>
        <v>7730.352</v>
      </c>
      <c r="AF716" s="12">
        <v>1</v>
      </c>
      <c r="AG716" s="12">
        <v>0.99</v>
      </c>
      <c r="AH716" s="12">
        <v>1.98</v>
      </c>
      <c r="AI716" s="35">
        <f t="shared" si="283"/>
        <v>2.9602</v>
      </c>
      <c r="AJ716" s="12">
        <v>0.9</v>
      </c>
      <c r="AK716" s="10">
        <v>0.5</v>
      </c>
      <c r="AL716" s="41">
        <f t="shared" si="284"/>
        <v>10297.52459568</v>
      </c>
    </row>
    <row r="717" s="1" customFormat="1" customHeight="1" spans="6:42">
      <c r="F717" s="12">
        <f t="shared" si="277"/>
        <v>41312</v>
      </c>
      <c r="G717" s="13">
        <v>0.168</v>
      </c>
      <c r="H717" s="12">
        <v>1</v>
      </c>
      <c r="I717" s="12">
        <v>0</v>
      </c>
      <c r="J717" s="15">
        <f t="shared" si="278"/>
        <v>6940.416</v>
      </c>
      <c r="K717" s="12">
        <v>1</v>
      </c>
      <c r="L717" s="12">
        <v>0.99</v>
      </c>
      <c r="M717" s="12">
        <v>1.98</v>
      </c>
      <c r="N717" s="35">
        <f t="shared" si="279"/>
        <v>2.9602</v>
      </c>
      <c r="O717" s="12">
        <v>0.9</v>
      </c>
      <c r="P717" s="10">
        <v>0.5</v>
      </c>
      <c r="Q717" s="41">
        <f t="shared" si="280"/>
        <v>9245.25874944</v>
      </c>
      <c r="AA717" s="12">
        <f t="shared" si="281"/>
        <v>46014</v>
      </c>
      <c r="AB717" s="13">
        <v>0.168</v>
      </c>
      <c r="AC717" s="12">
        <v>1</v>
      </c>
      <c r="AD717" s="12">
        <v>0</v>
      </c>
      <c r="AE717" s="15">
        <f t="shared" si="282"/>
        <v>7730.352</v>
      </c>
      <c r="AF717" s="12">
        <v>1</v>
      </c>
      <c r="AG717" s="12">
        <v>0.99</v>
      </c>
      <c r="AH717" s="12">
        <v>1.98</v>
      </c>
      <c r="AI717" s="35">
        <f t="shared" si="283"/>
        <v>2.9602</v>
      </c>
      <c r="AJ717" s="12">
        <v>0.9</v>
      </c>
      <c r="AK717" s="10">
        <v>0.5</v>
      </c>
      <c r="AL717" s="41">
        <f t="shared" si="284"/>
        <v>10297.52459568</v>
      </c>
    </row>
    <row r="718" s="1" customFormat="1" customHeight="1" spans="6:42">
      <c r="F718" s="12">
        <f t="shared" si="277"/>
        <v>41312</v>
      </c>
      <c r="G718" s="13">
        <v>0.168</v>
      </c>
      <c r="H718" s="12">
        <v>1</v>
      </c>
      <c r="I718" s="12">
        <v>0</v>
      </c>
      <c r="J718" s="15">
        <f t="shared" si="278"/>
        <v>6940.416</v>
      </c>
      <c r="K718" s="12">
        <v>1</v>
      </c>
      <c r="L718" s="12">
        <v>0.99</v>
      </c>
      <c r="M718" s="12">
        <v>1.98</v>
      </c>
      <c r="N718" s="35">
        <f t="shared" si="279"/>
        <v>2.9602</v>
      </c>
      <c r="O718" s="12">
        <v>0.9</v>
      </c>
      <c r="P718" s="10">
        <v>0.5</v>
      </c>
      <c r="Q718" s="41">
        <f t="shared" si="280"/>
        <v>9245.25874944</v>
      </c>
      <c r="AA718" s="12">
        <f t="shared" si="281"/>
        <v>46014</v>
      </c>
      <c r="AB718" s="13">
        <v>0.168</v>
      </c>
      <c r="AC718" s="12">
        <v>1</v>
      </c>
      <c r="AD718" s="12">
        <v>0</v>
      </c>
      <c r="AE718" s="15">
        <f t="shared" si="282"/>
        <v>7730.352</v>
      </c>
      <c r="AF718" s="12">
        <v>1</v>
      </c>
      <c r="AG718" s="12">
        <v>0.99</v>
      </c>
      <c r="AH718" s="12">
        <v>1.98</v>
      </c>
      <c r="AI718" s="35">
        <f t="shared" si="283"/>
        <v>2.9602</v>
      </c>
      <c r="AJ718" s="12">
        <v>0.9</v>
      </c>
      <c r="AK718" s="10">
        <v>0.5</v>
      </c>
      <c r="AL718" s="41">
        <f t="shared" si="284"/>
        <v>10297.52459568</v>
      </c>
    </row>
    <row r="719" s="1" customFormat="1" customHeight="1" spans="6:42">
      <c r="F719" s="12">
        <f t="shared" si="277"/>
        <v>41312</v>
      </c>
      <c r="G719" s="13">
        <v>0.168</v>
      </c>
      <c r="H719" s="12">
        <v>1</v>
      </c>
      <c r="I719" s="12">
        <v>0</v>
      </c>
      <c r="J719" s="15">
        <f t="shared" si="278"/>
        <v>6940.416</v>
      </c>
      <c r="K719" s="12">
        <v>1</v>
      </c>
      <c r="L719" s="12">
        <v>0.99</v>
      </c>
      <c r="M719" s="12">
        <v>1.98</v>
      </c>
      <c r="N719" s="35">
        <f t="shared" si="279"/>
        <v>2.9602</v>
      </c>
      <c r="O719" s="12">
        <v>0.9</v>
      </c>
      <c r="P719" s="10">
        <v>0.5</v>
      </c>
      <c r="Q719" s="41">
        <f t="shared" si="280"/>
        <v>9245.25874944</v>
      </c>
      <c r="AA719" s="12">
        <f t="shared" si="281"/>
        <v>46014</v>
      </c>
      <c r="AB719" s="13">
        <v>0.168</v>
      </c>
      <c r="AC719" s="12">
        <v>1</v>
      </c>
      <c r="AD719" s="12">
        <v>0</v>
      </c>
      <c r="AE719" s="15">
        <f t="shared" si="282"/>
        <v>7730.352</v>
      </c>
      <c r="AF719" s="12">
        <v>1</v>
      </c>
      <c r="AG719" s="12">
        <v>0.99</v>
      </c>
      <c r="AH719" s="12">
        <v>1.98</v>
      </c>
      <c r="AI719" s="35">
        <f t="shared" si="283"/>
        <v>2.9602</v>
      </c>
      <c r="AJ719" s="12">
        <v>0.9</v>
      </c>
      <c r="AK719" s="10">
        <v>0.5</v>
      </c>
      <c r="AL719" s="41">
        <f t="shared" si="284"/>
        <v>10297.52459568</v>
      </c>
    </row>
    <row r="720" s="1" customFormat="1" customHeight="1" spans="6:42">
      <c r="F720" s="12">
        <f t="shared" si="277"/>
        <v>41312</v>
      </c>
      <c r="G720" s="13">
        <v>0.168</v>
      </c>
      <c r="H720" s="12">
        <v>1</v>
      </c>
      <c r="I720" s="12">
        <v>0</v>
      </c>
      <c r="J720" s="15">
        <f t="shared" si="278"/>
        <v>6940.416</v>
      </c>
      <c r="K720" s="12">
        <v>1</v>
      </c>
      <c r="L720" s="12">
        <v>0.99</v>
      </c>
      <c r="M720" s="12">
        <v>1.98</v>
      </c>
      <c r="N720" s="35">
        <f t="shared" si="279"/>
        <v>2.9602</v>
      </c>
      <c r="O720" s="12">
        <v>0.9</v>
      </c>
      <c r="P720" s="10">
        <v>0.5</v>
      </c>
      <c r="Q720" s="41">
        <f t="shared" si="280"/>
        <v>9245.25874944</v>
      </c>
      <c r="AA720" s="12">
        <f t="shared" si="281"/>
        <v>46014</v>
      </c>
      <c r="AB720" s="13">
        <v>0.168</v>
      </c>
      <c r="AC720" s="12">
        <v>1</v>
      </c>
      <c r="AD720" s="12">
        <v>0</v>
      </c>
      <c r="AE720" s="15">
        <f t="shared" si="282"/>
        <v>7730.352</v>
      </c>
      <c r="AF720" s="12">
        <v>1</v>
      </c>
      <c r="AG720" s="12">
        <v>0.99</v>
      </c>
      <c r="AH720" s="12">
        <v>1.98</v>
      </c>
      <c r="AI720" s="35">
        <f t="shared" si="283"/>
        <v>2.9602</v>
      </c>
      <c r="AJ720" s="12">
        <v>0.9</v>
      </c>
      <c r="AK720" s="10">
        <v>0.5</v>
      </c>
      <c r="AL720" s="41">
        <f t="shared" si="284"/>
        <v>10297.52459568</v>
      </c>
    </row>
    <row r="721" s="1" customFormat="1" customHeight="1" spans="1:42">
      <c r="F721" s="12">
        <f t="shared" si="277"/>
        <v>41312</v>
      </c>
      <c r="G721" s="13">
        <v>0.168</v>
      </c>
      <c r="H721" s="12">
        <v>1</v>
      </c>
      <c r="I721" s="12">
        <v>0</v>
      </c>
      <c r="J721" s="15">
        <f t="shared" si="278"/>
        <v>6940.416</v>
      </c>
      <c r="K721" s="12">
        <v>1</v>
      </c>
      <c r="L721" s="12">
        <v>0.99</v>
      </c>
      <c r="M721" s="12">
        <v>1.98</v>
      </c>
      <c r="N721" s="35">
        <f t="shared" si="279"/>
        <v>2.9602</v>
      </c>
      <c r="O721" s="12">
        <v>0.9</v>
      </c>
      <c r="P721" s="10">
        <v>0.5</v>
      </c>
      <c r="Q721" s="41">
        <f t="shared" si="280"/>
        <v>9245.25874944</v>
      </c>
      <c r="AA721" s="12">
        <f t="shared" si="281"/>
        <v>46014</v>
      </c>
      <c r="AB721" s="13">
        <v>0.168</v>
      </c>
      <c r="AC721" s="12">
        <v>1</v>
      </c>
      <c r="AD721" s="12">
        <v>0</v>
      </c>
      <c r="AE721" s="15">
        <f t="shared" si="282"/>
        <v>7730.352</v>
      </c>
      <c r="AF721" s="12">
        <v>1</v>
      </c>
      <c r="AG721" s="12">
        <v>0.99</v>
      </c>
      <c r="AH721" s="12">
        <v>1.98</v>
      </c>
      <c r="AI721" s="35">
        <f t="shared" si="283"/>
        <v>2.9602</v>
      </c>
      <c r="AJ721" s="12">
        <v>0.9</v>
      </c>
      <c r="AK721" s="10">
        <v>0.5</v>
      </c>
      <c r="AL721" s="41">
        <f t="shared" si="284"/>
        <v>10297.52459568</v>
      </c>
    </row>
    <row r="722" s="1" customFormat="1" customHeight="1" spans="1:42">
      <c r="F722" s="12">
        <f t="shared" si="277"/>
        <v>41312</v>
      </c>
      <c r="G722" s="13">
        <v>0.3</v>
      </c>
      <c r="H722" s="12">
        <v>1</v>
      </c>
      <c r="I722" s="12">
        <v>0</v>
      </c>
      <c r="J722" s="15">
        <f t="shared" si="278"/>
        <v>12393.6</v>
      </c>
      <c r="K722" s="12">
        <v>1</v>
      </c>
      <c r="L722" s="12">
        <v>0.99</v>
      </c>
      <c r="M722" s="12">
        <v>1.98</v>
      </c>
      <c r="N722" s="35">
        <f t="shared" si="279"/>
        <v>2.9602</v>
      </c>
      <c r="O722" s="12">
        <v>0.9</v>
      </c>
      <c r="P722" s="10">
        <v>0.5</v>
      </c>
      <c r="Q722" s="41">
        <f t="shared" si="280"/>
        <v>16509.390624</v>
      </c>
      <c r="AA722" s="12">
        <f t="shared" si="281"/>
        <v>46014</v>
      </c>
      <c r="AB722" s="13">
        <v>0.3</v>
      </c>
      <c r="AC722" s="12">
        <v>1</v>
      </c>
      <c r="AD722" s="12">
        <v>0</v>
      </c>
      <c r="AE722" s="15">
        <f t="shared" si="282"/>
        <v>13804.2</v>
      </c>
      <c r="AF722" s="12">
        <v>1</v>
      </c>
      <c r="AG722" s="12">
        <v>0.99</v>
      </c>
      <c r="AH722" s="12">
        <v>1.98</v>
      </c>
      <c r="AI722" s="35">
        <f t="shared" si="283"/>
        <v>2.9602</v>
      </c>
      <c r="AJ722" s="12">
        <v>0.9</v>
      </c>
      <c r="AK722" s="10">
        <v>0.5</v>
      </c>
      <c r="AL722" s="41">
        <f t="shared" si="284"/>
        <v>18388.436778</v>
      </c>
    </row>
    <row r="723" s="1" customFormat="1" customHeight="1" spans="1:42">
      <c r="F723" s="12">
        <f t="shared" si="277"/>
        <v>41312</v>
      </c>
      <c r="G723" s="13">
        <v>0.58</v>
      </c>
      <c r="H723" s="12">
        <v>1</v>
      </c>
      <c r="I723" s="12">
        <v>0</v>
      </c>
      <c r="J723" s="15">
        <f t="shared" si="278"/>
        <v>23960.96</v>
      </c>
      <c r="K723" s="12">
        <v>1</v>
      </c>
      <c r="L723" s="12">
        <v>0.99</v>
      </c>
      <c r="M723" s="12">
        <v>1.98</v>
      </c>
      <c r="N723" s="35">
        <f t="shared" si="279"/>
        <v>2.9602</v>
      </c>
      <c r="O723" s="12">
        <v>0.9</v>
      </c>
      <c r="P723" s="10">
        <v>0.5</v>
      </c>
      <c r="Q723" s="41">
        <f t="shared" si="280"/>
        <v>31918.1552064</v>
      </c>
      <c r="AA723" s="12">
        <f t="shared" si="281"/>
        <v>46014</v>
      </c>
      <c r="AB723" s="13">
        <v>0.58</v>
      </c>
      <c r="AC723" s="12">
        <v>1</v>
      </c>
      <c r="AD723" s="12">
        <v>0</v>
      </c>
      <c r="AE723" s="15">
        <f t="shared" si="282"/>
        <v>26688.12</v>
      </c>
      <c r="AF723" s="12">
        <v>1</v>
      </c>
      <c r="AG723" s="12">
        <v>0.99</v>
      </c>
      <c r="AH723" s="12">
        <v>1.98</v>
      </c>
      <c r="AI723" s="35">
        <f t="shared" si="283"/>
        <v>2.9602</v>
      </c>
      <c r="AJ723" s="12">
        <v>0.9</v>
      </c>
      <c r="AK723" s="10">
        <v>0.5</v>
      </c>
      <c r="AL723" s="41">
        <f t="shared" si="284"/>
        <v>35550.9777708</v>
      </c>
    </row>
    <row r="724" s="1" customFormat="1" customHeight="1" spans="1:42">
      <c r="F724" s="42" t="s">
        <v>45</v>
      </c>
      <c r="G724" s="37"/>
      <c r="H724" s="37"/>
      <c r="I724" s="37"/>
      <c r="J724" s="37"/>
      <c r="K724" s="37"/>
      <c r="L724" s="37"/>
      <c r="M724" s="38">
        <f>SUM(Q714:Q723)</f>
        <v>122389.61582592</v>
      </c>
      <c r="N724" s="38"/>
      <c r="O724" s="38"/>
      <c r="P724" s="38"/>
      <c r="Q724" s="38"/>
      <c r="AA724" s="42" t="s">
        <v>45</v>
      </c>
      <c r="AB724" s="37"/>
      <c r="AC724" s="37"/>
      <c r="AD724" s="37"/>
      <c r="AE724" s="37"/>
      <c r="AF724" s="37"/>
      <c r="AG724" s="37"/>
      <c r="AH724" s="38">
        <f>SUM(AL714:AL723)</f>
        <v>136319.61131424</v>
      </c>
      <c r="AI724" s="38"/>
      <c r="AJ724" s="38"/>
      <c r="AK724" s="38"/>
      <c r="AL724" s="38"/>
    </row>
    <row r="725" s="1" customFormat="1" customHeight="1" spans="1:42">
      <c r="F725" s="37"/>
      <c r="G725" s="37"/>
      <c r="H725" s="37"/>
      <c r="I725" s="37"/>
      <c r="J725" s="37"/>
      <c r="K725" s="37"/>
      <c r="L725" s="37"/>
      <c r="M725" s="38"/>
      <c r="N725" s="38"/>
      <c r="O725" s="38"/>
      <c r="P725" s="38"/>
      <c r="Q725" s="38"/>
      <c r="AA725" s="37"/>
      <c r="AB725" s="37"/>
      <c r="AC725" s="37"/>
      <c r="AD725" s="37"/>
      <c r="AE725" s="37"/>
      <c r="AF725" s="37"/>
      <c r="AG725" s="37"/>
      <c r="AH725" s="38"/>
      <c r="AI725" s="38"/>
      <c r="AJ725" s="38"/>
      <c r="AK725" s="38"/>
      <c r="AL725" s="38"/>
    </row>
    <row r="726" s="1" customFormat="1" customHeight="1" spans="1:42">
      <c r="F726" s="37"/>
      <c r="G726" s="37"/>
      <c r="H726" s="37"/>
      <c r="I726" s="37"/>
      <c r="J726" s="37"/>
      <c r="K726" s="37"/>
      <c r="L726" s="37"/>
      <c r="M726" s="38"/>
      <c r="N726" s="38"/>
      <c r="O726" s="38"/>
      <c r="P726" s="38"/>
      <c r="Q726" s="38"/>
      <c r="AA726" s="37"/>
      <c r="AB726" s="37"/>
      <c r="AC726" s="37"/>
      <c r="AD726" s="37"/>
      <c r="AE726" s="37"/>
      <c r="AF726" s="37"/>
      <c r="AG726" s="37"/>
      <c r="AH726" s="38"/>
      <c r="AI726" s="38"/>
      <c r="AJ726" s="38"/>
      <c r="AK726" s="38"/>
      <c r="AL726" s="38"/>
    </row>
    <row r="729" s="1" customFormat="1" customHeight="1" spans="1:42">
      <c r="A729" s="2" t="s">
        <v>59</v>
      </c>
      <c r="B729" s="2"/>
      <c r="C729" s="2"/>
      <c r="D729" s="2"/>
      <c r="E729" s="2"/>
      <c r="F729" s="3" t="s">
        <v>1</v>
      </c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2" t="s">
        <v>60</v>
      </c>
      <c r="W729" s="2"/>
      <c r="X729" s="2"/>
      <c r="Y729" s="2"/>
      <c r="Z729" s="2"/>
      <c r="AA729" s="3" t="s">
        <v>1</v>
      </c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</row>
    <row r="730" s="1" customFormat="1" customHeight="1" spans="1:42">
      <c r="A730" s="2"/>
      <c r="B730" s="2"/>
      <c r="C730" s="2"/>
      <c r="D730" s="2"/>
      <c r="E730" s="2"/>
      <c r="F730" s="4" t="s">
        <v>3</v>
      </c>
      <c r="G730" s="5"/>
      <c r="H730" s="5"/>
      <c r="I730" s="5"/>
      <c r="J730" s="6"/>
      <c r="K730" s="7" t="s">
        <v>4</v>
      </c>
      <c r="L730" s="7"/>
      <c r="M730" s="7"/>
      <c r="N730" s="7"/>
      <c r="O730" s="8" t="s">
        <v>5</v>
      </c>
      <c r="P730" s="9" t="s">
        <v>6</v>
      </c>
      <c r="Q730" s="9"/>
      <c r="R730" s="9"/>
      <c r="S730" s="10" t="s">
        <v>7</v>
      </c>
      <c r="T730" s="8" t="s">
        <v>8</v>
      </c>
      <c r="U730" s="11" t="s">
        <v>9</v>
      </c>
      <c r="V730" s="2"/>
      <c r="W730" s="2"/>
      <c r="X730" s="2"/>
      <c r="Y730" s="2"/>
      <c r="Z730" s="2"/>
      <c r="AA730" s="4" t="s">
        <v>3</v>
      </c>
      <c r="AB730" s="5"/>
      <c r="AC730" s="5"/>
      <c r="AD730" s="5"/>
      <c r="AE730" s="6"/>
      <c r="AF730" s="7" t="s">
        <v>4</v>
      </c>
      <c r="AG730" s="7"/>
      <c r="AH730" s="7"/>
      <c r="AI730" s="7"/>
      <c r="AJ730" s="8" t="s">
        <v>5</v>
      </c>
      <c r="AK730" s="9" t="s">
        <v>6</v>
      </c>
      <c r="AL730" s="9"/>
      <c r="AM730" s="9"/>
      <c r="AN730" s="10" t="s">
        <v>7</v>
      </c>
      <c r="AO730" s="8" t="s">
        <v>8</v>
      </c>
      <c r="AP730" s="11" t="s">
        <v>9</v>
      </c>
    </row>
    <row r="731" s="1" customFormat="1" customHeight="1" spans="1:42">
      <c r="A731" s="1" t="s">
        <v>10</v>
      </c>
      <c r="B731" s="1" t="s">
        <v>11</v>
      </c>
      <c r="C731" s="1" t="s">
        <v>12</v>
      </c>
      <c r="D731" s="1" t="s">
        <v>13</v>
      </c>
      <c r="E731" s="1" t="s">
        <v>14</v>
      </c>
      <c r="F731" s="12" t="s">
        <v>15</v>
      </c>
      <c r="G731" s="12" t="s">
        <v>16</v>
      </c>
      <c r="H731" s="13" t="s">
        <v>17</v>
      </c>
      <c r="I731" s="14" t="s">
        <v>18</v>
      </c>
      <c r="J731" s="15" t="s">
        <v>3</v>
      </c>
      <c r="K731" s="12" t="s">
        <v>19</v>
      </c>
      <c r="L731" s="12" t="s">
        <v>15</v>
      </c>
      <c r="M731" s="12" t="s">
        <v>20</v>
      </c>
      <c r="N731" s="7" t="s">
        <v>21</v>
      </c>
      <c r="O731" s="16"/>
      <c r="P731" s="12" t="s">
        <v>22</v>
      </c>
      <c r="Q731" s="12" t="s">
        <v>23</v>
      </c>
      <c r="R731" s="9" t="s">
        <v>24</v>
      </c>
      <c r="S731" s="10" t="s">
        <v>25</v>
      </c>
      <c r="T731" s="16"/>
      <c r="U731" s="17"/>
      <c r="V731" s="1" t="s">
        <v>10</v>
      </c>
      <c r="W731" s="1" t="s">
        <v>11</v>
      </c>
      <c r="X731" s="1" t="s">
        <v>12</v>
      </c>
      <c r="Y731" s="1" t="s">
        <v>13</v>
      </c>
      <c r="Z731" s="1" t="s">
        <v>14</v>
      </c>
      <c r="AA731" s="12" t="s">
        <v>15</v>
      </c>
      <c r="AB731" s="12" t="s">
        <v>16</v>
      </c>
      <c r="AC731" s="13" t="s">
        <v>17</v>
      </c>
      <c r="AD731" s="14" t="s">
        <v>18</v>
      </c>
      <c r="AE731" s="15" t="s">
        <v>3</v>
      </c>
      <c r="AF731" s="12" t="s">
        <v>19</v>
      </c>
      <c r="AG731" s="12" t="s">
        <v>15</v>
      </c>
      <c r="AH731" s="12" t="s">
        <v>20</v>
      </c>
      <c r="AI731" s="7" t="s">
        <v>21</v>
      </c>
      <c r="AJ731" s="16"/>
      <c r="AK731" s="12" t="s">
        <v>22</v>
      </c>
      <c r="AL731" s="12" t="s">
        <v>23</v>
      </c>
      <c r="AM731" s="9" t="s">
        <v>24</v>
      </c>
      <c r="AN731" s="10" t="s">
        <v>25</v>
      </c>
      <c r="AO731" s="16"/>
      <c r="AP731" s="17"/>
    </row>
    <row r="732" s="1" customFormat="1" customHeight="1" spans="1:42">
      <c r="A732" s="18">
        <f>N750</f>
        <v>2838995.6159909</v>
      </c>
      <c r="B732" s="18">
        <f>K799</f>
        <v>280952.18520411</v>
      </c>
      <c r="C732" s="18">
        <f>N780</f>
        <v>645547.988092579</v>
      </c>
      <c r="D732" s="18">
        <f>M815</f>
        <v>82232.99140608</v>
      </c>
      <c r="E732" s="18">
        <v>18</v>
      </c>
      <c r="F732" s="12">
        <f t="shared" ref="F732:F749" si="285">1354+144</f>
        <v>1498</v>
      </c>
      <c r="G732" s="12">
        <v>1.728</v>
      </c>
      <c r="H732" s="13">
        <v>1.35</v>
      </c>
      <c r="I732" s="14">
        <v>1.24</v>
      </c>
      <c r="J732" s="15">
        <f t="shared" ref="J732:J749" si="286">F732*G732*H732*I732</f>
        <v>4333.222656</v>
      </c>
      <c r="K732" s="12">
        <v>1</v>
      </c>
      <c r="L732" s="12">
        <f t="shared" ref="L732:L749" si="287">1354+144</f>
        <v>1498</v>
      </c>
      <c r="M732" s="12">
        <v>0.83</v>
      </c>
      <c r="N732" s="19">
        <f t="shared" ref="N732:N749" si="288">1+6*L732/(L732+2000)+M732</f>
        <v>4.39946826758147</v>
      </c>
      <c r="O732" s="20">
        <v>5936</v>
      </c>
      <c r="P732" s="12">
        <v>0.99</v>
      </c>
      <c r="Q732" s="12">
        <v>3.41</v>
      </c>
      <c r="R732" s="9">
        <f t="shared" ref="R732:R749" si="289">1+P732*Q732</f>
        <v>4.3759</v>
      </c>
      <c r="S732" s="10">
        <v>1.225</v>
      </c>
      <c r="T732" s="21">
        <v>1.085</v>
      </c>
      <c r="U732" s="22">
        <f t="shared" ref="U732:U749" si="290">((J732*K732*N732)+O732)*R732*S732*T732</f>
        <v>145402.228496285</v>
      </c>
      <c r="V732" s="18">
        <f>AI750</f>
        <v>2838995.6159909</v>
      </c>
      <c r="W732" s="18">
        <f>AF799</f>
        <v>280952.18520411</v>
      </c>
      <c r="X732" s="18">
        <f>AI780</f>
        <v>667928.507386448</v>
      </c>
      <c r="Y732" s="18">
        <f>AH815</f>
        <v>82232.99140608</v>
      </c>
      <c r="Z732" s="18">
        <v>18</v>
      </c>
      <c r="AA732" s="12">
        <f t="shared" ref="AA732:AA749" si="291">1354+144</f>
        <v>1498</v>
      </c>
      <c r="AB732" s="12">
        <v>1.728</v>
      </c>
      <c r="AC732" s="13">
        <v>1.35</v>
      </c>
      <c r="AD732" s="14">
        <v>1.24</v>
      </c>
      <c r="AE732" s="15">
        <f t="shared" ref="AE732:AE749" si="292">AA732*AB732*AC732*AD732</f>
        <v>4333.222656</v>
      </c>
      <c r="AF732" s="12">
        <v>1</v>
      </c>
      <c r="AG732" s="12">
        <f t="shared" ref="AG732:AG749" si="293">1354+144</f>
        <v>1498</v>
      </c>
      <c r="AH732" s="12">
        <v>0.83</v>
      </c>
      <c r="AI732" s="19">
        <f t="shared" ref="AI732:AI749" si="294">1+6*AG732/(AG732+2000)+AH732</f>
        <v>4.39946826758147</v>
      </c>
      <c r="AJ732" s="20">
        <v>5936</v>
      </c>
      <c r="AK732" s="12">
        <v>0.99</v>
      </c>
      <c r="AL732" s="12">
        <v>3.41</v>
      </c>
      <c r="AM732" s="9">
        <f t="shared" ref="AM732:AM749" si="295">1+AK732*AL732</f>
        <v>4.3759</v>
      </c>
      <c r="AN732" s="10">
        <v>1.225</v>
      </c>
      <c r="AO732" s="21">
        <v>1.085</v>
      </c>
      <c r="AP732" s="22">
        <f t="shared" ref="AP732:AP749" si="296">((AE732*AF732*AI732)+AJ732)*AM732*AN732*AO732</f>
        <v>145402.228496285</v>
      </c>
    </row>
    <row r="733" s="1" customFormat="1" customHeight="1" spans="1:42">
      <c r="A733" s="23" t="s">
        <v>26</v>
      </c>
      <c r="B733" s="23"/>
      <c r="C733" s="23"/>
      <c r="D733" s="24" t="s">
        <v>27</v>
      </c>
      <c r="E733" s="24"/>
      <c r="F733" s="12">
        <f t="shared" si="285"/>
        <v>1498</v>
      </c>
      <c r="G733" s="12">
        <v>1.728</v>
      </c>
      <c r="H733" s="13">
        <v>1.35</v>
      </c>
      <c r="I733" s="14">
        <v>1.24</v>
      </c>
      <c r="J733" s="15">
        <f t="shared" si="286"/>
        <v>4333.222656</v>
      </c>
      <c r="K733" s="12">
        <v>1</v>
      </c>
      <c r="L733" s="12">
        <f t="shared" si="287"/>
        <v>1498</v>
      </c>
      <c r="M733" s="12">
        <v>0.83</v>
      </c>
      <c r="N733" s="19">
        <f t="shared" si="288"/>
        <v>4.39946826758147</v>
      </c>
      <c r="O733" s="20">
        <v>5936</v>
      </c>
      <c r="P733" s="12">
        <v>0.99</v>
      </c>
      <c r="Q733" s="12">
        <v>3.41</v>
      </c>
      <c r="R733" s="9">
        <f t="shared" si="289"/>
        <v>4.3759</v>
      </c>
      <c r="S733" s="10">
        <v>1.225</v>
      </c>
      <c r="T733" s="21">
        <v>1.085</v>
      </c>
      <c r="U733" s="22">
        <f t="shared" si="290"/>
        <v>145402.228496285</v>
      </c>
      <c r="V733" s="23" t="s">
        <v>26</v>
      </c>
      <c r="W733" s="23"/>
      <c r="X733" s="23"/>
      <c r="Y733" s="24" t="s">
        <v>27</v>
      </c>
      <c r="Z733" s="24"/>
      <c r="AA733" s="12">
        <f t="shared" si="291"/>
        <v>1498</v>
      </c>
      <c r="AB733" s="12">
        <v>1.728</v>
      </c>
      <c r="AC733" s="13">
        <v>1.35</v>
      </c>
      <c r="AD733" s="14">
        <v>1.24</v>
      </c>
      <c r="AE733" s="15">
        <f t="shared" si="292"/>
        <v>4333.222656</v>
      </c>
      <c r="AF733" s="12">
        <v>1</v>
      </c>
      <c r="AG733" s="12">
        <f t="shared" si="293"/>
        <v>1498</v>
      </c>
      <c r="AH733" s="12">
        <v>0.83</v>
      </c>
      <c r="AI733" s="19">
        <f t="shared" si="294"/>
        <v>4.39946826758147</v>
      </c>
      <c r="AJ733" s="20">
        <v>5936</v>
      </c>
      <c r="AK733" s="12">
        <v>0.99</v>
      </c>
      <c r="AL733" s="12">
        <v>3.41</v>
      </c>
      <c r="AM733" s="9">
        <f t="shared" si="295"/>
        <v>4.3759</v>
      </c>
      <c r="AN733" s="10">
        <v>1.225</v>
      </c>
      <c r="AO733" s="21">
        <v>1.085</v>
      </c>
      <c r="AP733" s="22">
        <f t="shared" si="296"/>
        <v>145402.228496285</v>
      </c>
    </row>
    <row r="734" s="1" customFormat="1" customHeight="1" spans="1:42">
      <c r="A734" s="23"/>
      <c r="B734" s="23"/>
      <c r="C734" s="23"/>
      <c r="D734" s="24"/>
      <c r="E734" s="24"/>
      <c r="F734" s="12">
        <f t="shared" si="285"/>
        <v>1498</v>
      </c>
      <c r="G734" s="12">
        <v>2.304</v>
      </c>
      <c r="H734" s="13">
        <v>1.35</v>
      </c>
      <c r="I734" s="14">
        <v>1.24</v>
      </c>
      <c r="J734" s="15">
        <f t="shared" si="286"/>
        <v>5777.630208</v>
      </c>
      <c r="K734" s="12">
        <v>1</v>
      </c>
      <c r="L734" s="12">
        <f t="shared" si="287"/>
        <v>1498</v>
      </c>
      <c r="M734" s="12">
        <v>0.83</v>
      </c>
      <c r="N734" s="19">
        <f t="shared" si="288"/>
        <v>4.39946826758147</v>
      </c>
      <c r="O734" s="20">
        <v>5936</v>
      </c>
      <c r="P734" s="12">
        <v>0.99</v>
      </c>
      <c r="Q734" s="12">
        <v>3.41</v>
      </c>
      <c r="R734" s="9">
        <f t="shared" si="289"/>
        <v>4.3759</v>
      </c>
      <c r="S734" s="10">
        <v>1.225</v>
      </c>
      <c r="T734" s="21">
        <v>1.085</v>
      </c>
      <c r="U734" s="22">
        <f t="shared" si="290"/>
        <v>182361.479005913</v>
      </c>
      <c r="V734" s="23"/>
      <c r="W734" s="23"/>
      <c r="X734" s="23"/>
      <c r="Y734" s="24"/>
      <c r="Z734" s="24"/>
      <c r="AA734" s="12">
        <f t="shared" si="291"/>
        <v>1498</v>
      </c>
      <c r="AB734" s="12">
        <v>2.304</v>
      </c>
      <c r="AC734" s="13">
        <v>1.35</v>
      </c>
      <c r="AD734" s="14">
        <v>1.24</v>
      </c>
      <c r="AE734" s="15">
        <f t="shared" si="292"/>
        <v>5777.630208</v>
      </c>
      <c r="AF734" s="12">
        <v>1</v>
      </c>
      <c r="AG734" s="12">
        <f t="shared" si="293"/>
        <v>1498</v>
      </c>
      <c r="AH734" s="12">
        <v>0.83</v>
      </c>
      <c r="AI734" s="19">
        <f t="shared" si="294"/>
        <v>4.39946826758147</v>
      </c>
      <c r="AJ734" s="20">
        <v>5936</v>
      </c>
      <c r="AK734" s="12">
        <v>0.99</v>
      </c>
      <c r="AL734" s="12">
        <v>3.41</v>
      </c>
      <c r="AM734" s="9">
        <f t="shared" si="295"/>
        <v>4.3759</v>
      </c>
      <c r="AN734" s="10">
        <v>1.225</v>
      </c>
      <c r="AO734" s="21">
        <v>1.085</v>
      </c>
      <c r="AP734" s="22">
        <f t="shared" si="296"/>
        <v>182361.479005913</v>
      </c>
    </row>
    <row r="735" s="1" customFormat="1" customHeight="1" spans="1:42">
      <c r="A735" s="25">
        <f>SUM(A732:D732)</f>
        <v>3847728.78069366</v>
      </c>
      <c r="B735" s="25"/>
      <c r="C735" s="25"/>
      <c r="D735" s="26">
        <f>A735/E732</f>
        <v>213762.710038537</v>
      </c>
      <c r="E735" s="26"/>
      <c r="F735" s="12">
        <f t="shared" si="285"/>
        <v>1498</v>
      </c>
      <c r="G735" s="12">
        <v>1.728</v>
      </c>
      <c r="H735" s="13">
        <v>1.35</v>
      </c>
      <c r="I735" s="14">
        <v>1.24</v>
      </c>
      <c r="J735" s="15">
        <f t="shared" si="286"/>
        <v>4333.222656</v>
      </c>
      <c r="K735" s="12">
        <v>1</v>
      </c>
      <c r="L735" s="12">
        <f t="shared" si="287"/>
        <v>1498</v>
      </c>
      <c r="M735" s="12">
        <v>0.83</v>
      </c>
      <c r="N735" s="19">
        <f t="shared" si="288"/>
        <v>4.39946826758147</v>
      </c>
      <c r="O735" s="20">
        <v>5936</v>
      </c>
      <c r="P735" s="12">
        <v>0.99</v>
      </c>
      <c r="Q735" s="12">
        <v>3.41</v>
      </c>
      <c r="R735" s="9">
        <f t="shared" si="289"/>
        <v>4.3759</v>
      </c>
      <c r="S735" s="10">
        <v>1.225</v>
      </c>
      <c r="T735" s="21">
        <v>1.085</v>
      </c>
      <c r="U735" s="22">
        <f t="shared" si="290"/>
        <v>145402.228496285</v>
      </c>
      <c r="V735" s="25">
        <f>SUM(V732:Y732)</f>
        <v>3870109.29998753</v>
      </c>
      <c r="W735" s="25"/>
      <c r="X735" s="25"/>
      <c r="Y735" s="26">
        <f>V735/Z732</f>
        <v>215006.07222153</v>
      </c>
      <c r="Z735" s="26"/>
      <c r="AA735" s="12">
        <f t="shared" si="291"/>
        <v>1498</v>
      </c>
      <c r="AB735" s="12">
        <v>1.728</v>
      </c>
      <c r="AC735" s="13">
        <v>1.35</v>
      </c>
      <c r="AD735" s="14">
        <v>1.24</v>
      </c>
      <c r="AE735" s="15">
        <f t="shared" si="292"/>
        <v>4333.222656</v>
      </c>
      <c r="AF735" s="12">
        <v>1</v>
      </c>
      <c r="AG735" s="12">
        <f t="shared" si="293"/>
        <v>1498</v>
      </c>
      <c r="AH735" s="12">
        <v>0.83</v>
      </c>
      <c r="AI735" s="19">
        <f t="shared" si="294"/>
        <v>4.39946826758147</v>
      </c>
      <c r="AJ735" s="20">
        <v>5936</v>
      </c>
      <c r="AK735" s="12">
        <v>0.99</v>
      </c>
      <c r="AL735" s="12">
        <v>3.41</v>
      </c>
      <c r="AM735" s="9">
        <f t="shared" si="295"/>
        <v>4.3759</v>
      </c>
      <c r="AN735" s="10">
        <v>1.225</v>
      </c>
      <c r="AO735" s="21">
        <v>1.085</v>
      </c>
      <c r="AP735" s="22">
        <f t="shared" si="296"/>
        <v>145402.228496285</v>
      </c>
    </row>
    <row r="736" s="1" customFormat="1" customHeight="1" spans="1:42">
      <c r="A736" s="25"/>
      <c r="B736" s="25"/>
      <c r="C736" s="25"/>
      <c r="D736" s="26"/>
      <c r="E736" s="26"/>
      <c r="F736" s="12">
        <f t="shared" si="285"/>
        <v>1498</v>
      </c>
      <c r="G736" s="12">
        <v>1.728</v>
      </c>
      <c r="H736" s="13">
        <v>1.35</v>
      </c>
      <c r="I736" s="14">
        <v>1.24</v>
      </c>
      <c r="J736" s="15">
        <f t="shared" si="286"/>
        <v>4333.222656</v>
      </c>
      <c r="K736" s="12">
        <v>1</v>
      </c>
      <c r="L736" s="12">
        <f t="shared" si="287"/>
        <v>1498</v>
      </c>
      <c r="M736" s="12">
        <v>0.83</v>
      </c>
      <c r="N736" s="19">
        <f t="shared" si="288"/>
        <v>4.39946826758147</v>
      </c>
      <c r="O736" s="20">
        <v>5936</v>
      </c>
      <c r="P736" s="12">
        <v>0.99</v>
      </c>
      <c r="Q736" s="12">
        <v>3.41</v>
      </c>
      <c r="R736" s="9">
        <f t="shared" si="289"/>
        <v>4.3759</v>
      </c>
      <c r="S736" s="10">
        <v>1.225</v>
      </c>
      <c r="T736" s="21">
        <v>1.085</v>
      </c>
      <c r="U736" s="22">
        <f t="shared" si="290"/>
        <v>145402.228496285</v>
      </c>
      <c r="V736" s="25"/>
      <c r="W736" s="25"/>
      <c r="X736" s="25"/>
      <c r="Y736" s="26"/>
      <c r="Z736" s="26"/>
      <c r="AA736" s="12">
        <f t="shared" si="291"/>
        <v>1498</v>
      </c>
      <c r="AB736" s="12">
        <v>1.728</v>
      </c>
      <c r="AC736" s="13">
        <v>1.35</v>
      </c>
      <c r="AD736" s="14">
        <v>1.24</v>
      </c>
      <c r="AE736" s="15">
        <f t="shared" si="292"/>
        <v>4333.222656</v>
      </c>
      <c r="AF736" s="12">
        <v>1</v>
      </c>
      <c r="AG736" s="12">
        <f t="shared" si="293"/>
        <v>1498</v>
      </c>
      <c r="AH736" s="12">
        <v>0.83</v>
      </c>
      <c r="AI736" s="19">
        <f t="shared" si="294"/>
        <v>4.39946826758147</v>
      </c>
      <c r="AJ736" s="20">
        <v>5936</v>
      </c>
      <c r="AK736" s="12">
        <v>0.99</v>
      </c>
      <c r="AL736" s="12">
        <v>3.41</v>
      </c>
      <c r="AM736" s="9">
        <f t="shared" si="295"/>
        <v>4.3759</v>
      </c>
      <c r="AN736" s="10">
        <v>1.225</v>
      </c>
      <c r="AO736" s="21">
        <v>1.085</v>
      </c>
      <c r="AP736" s="22">
        <f t="shared" si="296"/>
        <v>145402.228496285</v>
      </c>
    </row>
    <row r="737" s="1" customFormat="1" customHeight="1" spans="1:42">
      <c r="A737" s="27"/>
      <c r="B737" s="27"/>
      <c r="C737" s="27"/>
      <c r="D737" s="27"/>
      <c r="E737" s="27"/>
      <c r="F737" s="12">
        <f t="shared" si="285"/>
        <v>1498</v>
      </c>
      <c r="G737" s="12">
        <v>2.304</v>
      </c>
      <c r="H737" s="13">
        <v>1.35</v>
      </c>
      <c r="I737" s="14">
        <v>1.24</v>
      </c>
      <c r="J737" s="15">
        <f t="shared" si="286"/>
        <v>5777.630208</v>
      </c>
      <c r="K737" s="12">
        <v>1</v>
      </c>
      <c r="L737" s="12">
        <f t="shared" si="287"/>
        <v>1498</v>
      </c>
      <c r="M737" s="12">
        <v>0.83</v>
      </c>
      <c r="N737" s="19">
        <f t="shared" si="288"/>
        <v>4.39946826758147</v>
      </c>
      <c r="O737" s="20">
        <v>5936</v>
      </c>
      <c r="P737" s="12">
        <v>0.99</v>
      </c>
      <c r="Q737" s="12">
        <v>3.41</v>
      </c>
      <c r="R737" s="9">
        <f t="shared" si="289"/>
        <v>4.3759</v>
      </c>
      <c r="S737" s="10">
        <v>1.225</v>
      </c>
      <c r="T737" s="21">
        <v>1.085</v>
      </c>
      <c r="U737" s="22">
        <f t="shared" si="290"/>
        <v>182361.479005913</v>
      </c>
      <c r="V737" s="27"/>
      <c r="W737" s="27"/>
      <c r="X737" s="27"/>
      <c r="Y737" s="27"/>
      <c r="Z737" s="27"/>
      <c r="AA737" s="12">
        <f t="shared" si="291"/>
        <v>1498</v>
      </c>
      <c r="AB737" s="12">
        <v>2.304</v>
      </c>
      <c r="AC737" s="13">
        <v>1.35</v>
      </c>
      <c r="AD737" s="14">
        <v>1.24</v>
      </c>
      <c r="AE737" s="15">
        <f t="shared" si="292"/>
        <v>5777.630208</v>
      </c>
      <c r="AF737" s="12">
        <v>1</v>
      </c>
      <c r="AG737" s="12">
        <f t="shared" si="293"/>
        <v>1498</v>
      </c>
      <c r="AH737" s="12">
        <v>0.83</v>
      </c>
      <c r="AI737" s="19">
        <f t="shared" si="294"/>
        <v>4.39946826758147</v>
      </c>
      <c r="AJ737" s="20">
        <v>5936</v>
      </c>
      <c r="AK737" s="12">
        <v>0.99</v>
      </c>
      <c r="AL737" s="12">
        <v>3.41</v>
      </c>
      <c r="AM737" s="9">
        <f t="shared" si="295"/>
        <v>4.3759</v>
      </c>
      <c r="AN737" s="10">
        <v>1.225</v>
      </c>
      <c r="AO737" s="21">
        <v>1.085</v>
      </c>
      <c r="AP737" s="22">
        <f t="shared" si="296"/>
        <v>182361.479005913</v>
      </c>
    </row>
    <row r="738" s="1" customFormat="1" customHeight="1" spans="1:42">
      <c r="A738" s="27"/>
      <c r="B738" s="27"/>
      <c r="C738" s="27"/>
      <c r="D738" s="27"/>
      <c r="E738" s="27"/>
      <c r="F738" s="12">
        <f t="shared" si="285"/>
        <v>1498</v>
      </c>
      <c r="G738" s="12">
        <v>1.728</v>
      </c>
      <c r="H738" s="13">
        <v>1.35</v>
      </c>
      <c r="I738" s="14">
        <v>1.24</v>
      </c>
      <c r="J738" s="15">
        <f t="shared" si="286"/>
        <v>4333.222656</v>
      </c>
      <c r="K738" s="12">
        <v>1</v>
      </c>
      <c r="L738" s="12">
        <f t="shared" si="287"/>
        <v>1498</v>
      </c>
      <c r="M738" s="12">
        <v>0.83</v>
      </c>
      <c r="N738" s="19">
        <f t="shared" si="288"/>
        <v>4.39946826758147</v>
      </c>
      <c r="O738" s="20">
        <v>5936</v>
      </c>
      <c r="P738" s="12">
        <v>0.99</v>
      </c>
      <c r="Q738" s="12">
        <v>3.41</v>
      </c>
      <c r="R738" s="9">
        <f t="shared" si="289"/>
        <v>4.3759</v>
      </c>
      <c r="S738" s="10">
        <v>1.225</v>
      </c>
      <c r="T738" s="21">
        <v>1.085</v>
      </c>
      <c r="U738" s="22">
        <f t="shared" si="290"/>
        <v>145402.228496285</v>
      </c>
      <c r="V738" s="27"/>
      <c r="W738" s="27"/>
      <c r="X738" s="27"/>
      <c r="Y738" s="27"/>
      <c r="Z738" s="27"/>
      <c r="AA738" s="12">
        <f t="shared" si="291"/>
        <v>1498</v>
      </c>
      <c r="AB738" s="12">
        <v>1.728</v>
      </c>
      <c r="AC738" s="13">
        <v>1.35</v>
      </c>
      <c r="AD738" s="14">
        <v>1.24</v>
      </c>
      <c r="AE738" s="15">
        <f t="shared" si="292"/>
        <v>4333.222656</v>
      </c>
      <c r="AF738" s="12">
        <v>1</v>
      </c>
      <c r="AG738" s="12">
        <f t="shared" si="293"/>
        <v>1498</v>
      </c>
      <c r="AH738" s="12">
        <v>0.83</v>
      </c>
      <c r="AI738" s="19">
        <f t="shared" si="294"/>
        <v>4.39946826758147</v>
      </c>
      <c r="AJ738" s="20">
        <v>5936</v>
      </c>
      <c r="AK738" s="12">
        <v>0.99</v>
      </c>
      <c r="AL738" s="12">
        <v>3.41</v>
      </c>
      <c r="AM738" s="9">
        <f t="shared" si="295"/>
        <v>4.3759</v>
      </c>
      <c r="AN738" s="10">
        <v>1.225</v>
      </c>
      <c r="AO738" s="21">
        <v>1.085</v>
      </c>
      <c r="AP738" s="22">
        <f t="shared" si="296"/>
        <v>145402.228496285</v>
      </c>
    </row>
    <row r="739" s="1" customFormat="1" customHeight="1" spans="1:42">
      <c r="F739" s="12">
        <f t="shared" si="285"/>
        <v>1498</v>
      </c>
      <c r="G739" s="12">
        <v>1.728</v>
      </c>
      <c r="H739" s="13">
        <v>1.35</v>
      </c>
      <c r="I739" s="14">
        <v>1.24</v>
      </c>
      <c r="J739" s="15">
        <f t="shared" si="286"/>
        <v>4333.222656</v>
      </c>
      <c r="K739" s="12">
        <v>1</v>
      </c>
      <c r="L739" s="12">
        <f t="shared" si="287"/>
        <v>1498</v>
      </c>
      <c r="M739" s="12">
        <v>0.83</v>
      </c>
      <c r="N739" s="19">
        <f t="shared" si="288"/>
        <v>4.39946826758147</v>
      </c>
      <c r="O739" s="20">
        <v>5936</v>
      </c>
      <c r="P739" s="12">
        <v>0.99</v>
      </c>
      <c r="Q739" s="12">
        <v>3.41</v>
      </c>
      <c r="R739" s="9">
        <f t="shared" si="289"/>
        <v>4.3759</v>
      </c>
      <c r="S739" s="10">
        <v>1.225</v>
      </c>
      <c r="T739" s="21">
        <v>1.085</v>
      </c>
      <c r="U739" s="22">
        <f t="shared" si="290"/>
        <v>145402.228496285</v>
      </c>
      <c r="AA739" s="12">
        <f t="shared" si="291"/>
        <v>1498</v>
      </c>
      <c r="AB739" s="12">
        <v>1.728</v>
      </c>
      <c r="AC739" s="13">
        <v>1.35</v>
      </c>
      <c r="AD739" s="14">
        <v>1.24</v>
      </c>
      <c r="AE739" s="15">
        <f t="shared" si="292"/>
        <v>4333.222656</v>
      </c>
      <c r="AF739" s="12">
        <v>1</v>
      </c>
      <c r="AG739" s="12">
        <f t="shared" si="293"/>
        <v>1498</v>
      </c>
      <c r="AH739" s="12">
        <v>0.83</v>
      </c>
      <c r="AI739" s="19">
        <f t="shared" si="294"/>
        <v>4.39946826758147</v>
      </c>
      <c r="AJ739" s="20">
        <v>5936</v>
      </c>
      <c r="AK739" s="12">
        <v>0.99</v>
      </c>
      <c r="AL739" s="12">
        <v>3.41</v>
      </c>
      <c r="AM739" s="9">
        <f t="shared" si="295"/>
        <v>4.3759</v>
      </c>
      <c r="AN739" s="10">
        <v>1.225</v>
      </c>
      <c r="AO739" s="21">
        <v>1.085</v>
      </c>
      <c r="AP739" s="22">
        <f t="shared" si="296"/>
        <v>145402.228496285</v>
      </c>
    </row>
    <row r="740" s="1" customFormat="1" customHeight="1" spans="1:42">
      <c r="F740" s="12">
        <f t="shared" si="285"/>
        <v>1498</v>
      </c>
      <c r="G740" s="12">
        <v>2.304</v>
      </c>
      <c r="H740" s="13">
        <v>1.35</v>
      </c>
      <c r="I740" s="14">
        <v>1.24</v>
      </c>
      <c r="J740" s="15">
        <f t="shared" si="286"/>
        <v>5777.630208</v>
      </c>
      <c r="K740" s="12">
        <v>1</v>
      </c>
      <c r="L740" s="12">
        <f t="shared" si="287"/>
        <v>1498</v>
      </c>
      <c r="M740" s="12">
        <v>0.83</v>
      </c>
      <c r="N740" s="19">
        <f t="shared" si="288"/>
        <v>4.39946826758147</v>
      </c>
      <c r="O740" s="20">
        <v>5936</v>
      </c>
      <c r="P740" s="12">
        <v>0.99</v>
      </c>
      <c r="Q740" s="12">
        <v>3.41</v>
      </c>
      <c r="R740" s="9">
        <f t="shared" si="289"/>
        <v>4.3759</v>
      </c>
      <c r="S740" s="10">
        <v>1.225</v>
      </c>
      <c r="T740" s="21">
        <v>1.085</v>
      </c>
      <c r="U740" s="22">
        <f t="shared" si="290"/>
        <v>182361.479005913</v>
      </c>
      <c r="AA740" s="12">
        <f t="shared" si="291"/>
        <v>1498</v>
      </c>
      <c r="AB740" s="12">
        <v>2.304</v>
      </c>
      <c r="AC740" s="13">
        <v>1.35</v>
      </c>
      <c r="AD740" s="14">
        <v>1.24</v>
      </c>
      <c r="AE740" s="15">
        <f t="shared" si="292"/>
        <v>5777.630208</v>
      </c>
      <c r="AF740" s="12">
        <v>1</v>
      </c>
      <c r="AG740" s="12">
        <f t="shared" si="293"/>
        <v>1498</v>
      </c>
      <c r="AH740" s="12">
        <v>0.83</v>
      </c>
      <c r="AI740" s="19">
        <f t="shared" si="294"/>
        <v>4.39946826758147</v>
      </c>
      <c r="AJ740" s="20">
        <v>5936</v>
      </c>
      <c r="AK740" s="12">
        <v>0.99</v>
      </c>
      <c r="AL740" s="12">
        <v>3.41</v>
      </c>
      <c r="AM740" s="9">
        <f t="shared" si="295"/>
        <v>4.3759</v>
      </c>
      <c r="AN740" s="10">
        <v>1.225</v>
      </c>
      <c r="AO740" s="21">
        <v>1.085</v>
      </c>
      <c r="AP740" s="22">
        <f t="shared" si="296"/>
        <v>182361.479005913</v>
      </c>
    </row>
    <row r="741" s="1" customFormat="1" customHeight="1" spans="1:42">
      <c r="F741" s="12">
        <f t="shared" si="285"/>
        <v>1498</v>
      </c>
      <c r="G741" s="12">
        <v>1.728</v>
      </c>
      <c r="H741" s="13">
        <v>1.35</v>
      </c>
      <c r="I741" s="14">
        <v>1.24</v>
      </c>
      <c r="J741" s="15">
        <f t="shared" si="286"/>
        <v>4333.222656</v>
      </c>
      <c r="K741" s="12">
        <v>1</v>
      </c>
      <c r="L741" s="12">
        <f t="shared" si="287"/>
        <v>1498</v>
      </c>
      <c r="M741" s="12">
        <v>0.83</v>
      </c>
      <c r="N741" s="19">
        <f t="shared" si="288"/>
        <v>4.39946826758147</v>
      </c>
      <c r="O741" s="20">
        <v>5936</v>
      </c>
      <c r="P741" s="12">
        <v>0.99</v>
      </c>
      <c r="Q741" s="12">
        <v>3.41</v>
      </c>
      <c r="R741" s="9">
        <f t="shared" si="289"/>
        <v>4.3759</v>
      </c>
      <c r="S741" s="10">
        <v>1.225</v>
      </c>
      <c r="T741" s="21">
        <v>1.085</v>
      </c>
      <c r="U741" s="22">
        <f t="shared" si="290"/>
        <v>145402.228496285</v>
      </c>
      <c r="AA741" s="12">
        <f t="shared" si="291"/>
        <v>1498</v>
      </c>
      <c r="AB741" s="12">
        <v>1.728</v>
      </c>
      <c r="AC741" s="13">
        <v>1.35</v>
      </c>
      <c r="AD741" s="14">
        <v>1.24</v>
      </c>
      <c r="AE741" s="15">
        <f t="shared" si="292"/>
        <v>4333.222656</v>
      </c>
      <c r="AF741" s="12">
        <v>1</v>
      </c>
      <c r="AG741" s="12">
        <f t="shared" si="293"/>
        <v>1498</v>
      </c>
      <c r="AH741" s="12">
        <v>0.83</v>
      </c>
      <c r="AI741" s="19">
        <f t="shared" si="294"/>
        <v>4.39946826758147</v>
      </c>
      <c r="AJ741" s="20">
        <v>5936</v>
      </c>
      <c r="AK741" s="12">
        <v>0.99</v>
      </c>
      <c r="AL741" s="12">
        <v>3.41</v>
      </c>
      <c r="AM741" s="9">
        <f t="shared" si="295"/>
        <v>4.3759</v>
      </c>
      <c r="AN741" s="10">
        <v>1.225</v>
      </c>
      <c r="AO741" s="21">
        <v>1.085</v>
      </c>
      <c r="AP741" s="22">
        <f t="shared" si="296"/>
        <v>145402.228496285</v>
      </c>
    </row>
    <row r="742" s="1" customFormat="1" customHeight="1" spans="1:42">
      <c r="F742" s="12">
        <f t="shared" si="285"/>
        <v>1498</v>
      </c>
      <c r="G742" s="12">
        <v>1.728</v>
      </c>
      <c r="H742" s="13">
        <v>1.35</v>
      </c>
      <c r="I742" s="14">
        <v>1.24</v>
      </c>
      <c r="J742" s="15">
        <f t="shared" si="286"/>
        <v>4333.222656</v>
      </c>
      <c r="K742" s="12">
        <v>1</v>
      </c>
      <c r="L742" s="12">
        <f t="shared" si="287"/>
        <v>1498</v>
      </c>
      <c r="M742" s="12">
        <v>0.83</v>
      </c>
      <c r="N742" s="19">
        <f t="shared" si="288"/>
        <v>4.39946826758147</v>
      </c>
      <c r="O742" s="20">
        <v>5936</v>
      </c>
      <c r="P742" s="12">
        <v>0.99</v>
      </c>
      <c r="Q742" s="12">
        <v>3.41</v>
      </c>
      <c r="R742" s="9">
        <f t="shared" si="289"/>
        <v>4.3759</v>
      </c>
      <c r="S742" s="10">
        <v>1.225</v>
      </c>
      <c r="T742" s="21">
        <v>1.085</v>
      </c>
      <c r="U742" s="22">
        <f t="shared" si="290"/>
        <v>145402.228496285</v>
      </c>
      <c r="AA742" s="12">
        <f t="shared" si="291"/>
        <v>1498</v>
      </c>
      <c r="AB742" s="12">
        <v>1.728</v>
      </c>
      <c r="AC742" s="13">
        <v>1.35</v>
      </c>
      <c r="AD742" s="14">
        <v>1.24</v>
      </c>
      <c r="AE742" s="15">
        <f t="shared" si="292"/>
        <v>4333.222656</v>
      </c>
      <c r="AF742" s="12">
        <v>1</v>
      </c>
      <c r="AG742" s="12">
        <f t="shared" si="293"/>
        <v>1498</v>
      </c>
      <c r="AH742" s="12">
        <v>0.83</v>
      </c>
      <c r="AI742" s="19">
        <f t="shared" si="294"/>
        <v>4.39946826758147</v>
      </c>
      <c r="AJ742" s="20">
        <v>5936</v>
      </c>
      <c r="AK742" s="12">
        <v>0.99</v>
      </c>
      <c r="AL742" s="12">
        <v>3.41</v>
      </c>
      <c r="AM742" s="9">
        <f t="shared" si="295"/>
        <v>4.3759</v>
      </c>
      <c r="AN742" s="10">
        <v>1.225</v>
      </c>
      <c r="AO742" s="21">
        <v>1.085</v>
      </c>
      <c r="AP742" s="22">
        <f t="shared" si="296"/>
        <v>145402.228496285</v>
      </c>
    </row>
    <row r="743" s="1" customFormat="1" customHeight="1" spans="1:42">
      <c r="F743" s="12">
        <f t="shared" si="285"/>
        <v>1498</v>
      </c>
      <c r="G743" s="12">
        <v>2.304</v>
      </c>
      <c r="H743" s="13">
        <v>1.35</v>
      </c>
      <c r="I743" s="14">
        <v>1.24</v>
      </c>
      <c r="J743" s="15">
        <f t="shared" si="286"/>
        <v>5777.630208</v>
      </c>
      <c r="K743" s="12">
        <v>1</v>
      </c>
      <c r="L743" s="12">
        <f t="shared" si="287"/>
        <v>1498</v>
      </c>
      <c r="M743" s="12">
        <v>0.83</v>
      </c>
      <c r="N743" s="19">
        <f t="shared" si="288"/>
        <v>4.39946826758147</v>
      </c>
      <c r="O743" s="20">
        <v>5936</v>
      </c>
      <c r="P743" s="12">
        <v>0.99</v>
      </c>
      <c r="Q743" s="12">
        <v>3.41</v>
      </c>
      <c r="R743" s="9">
        <f t="shared" si="289"/>
        <v>4.3759</v>
      </c>
      <c r="S743" s="10">
        <v>1.225</v>
      </c>
      <c r="T743" s="21">
        <v>1.085</v>
      </c>
      <c r="U743" s="22">
        <f t="shared" si="290"/>
        <v>182361.479005913</v>
      </c>
      <c r="AA743" s="12">
        <f t="shared" si="291"/>
        <v>1498</v>
      </c>
      <c r="AB743" s="12">
        <v>2.304</v>
      </c>
      <c r="AC743" s="13">
        <v>1.35</v>
      </c>
      <c r="AD743" s="14">
        <v>1.24</v>
      </c>
      <c r="AE743" s="15">
        <f t="shared" si="292"/>
        <v>5777.630208</v>
      </c>
      <c r="AF743" s="12">
        <v>1</v>
      </c>
      <c r="AG743" s="12">
        <f t="shared" si="293"/>
        <v>1498</v>
      </c>
      <c r="AH743" s="12">
        <v>0.83</v>
      </c>
      <c r="AI743" s="19">
        <f t="shared" si="294"/>
        <v>4.39946826758147</v>
      </c>
      <c r="AJ743" s="20">
        <v>5936</v>
      </c>
      <c r="AK743" s="12">
        <v>0.99</v>
      </c>
      <c r="AL743" s="12">
        <v>3.41</v>
      </c>
      <c r="AM743" s="9">
        <f t="shared" si="295"/>
        <v>4.3759</v>
      </c>
      <c r="AN743" s="10">
        <v>1.225</v>
      </c>
      <c r="AO743" s="21">
        <v>1.085</v>
      </c>
      <c r="AP743" s="22">
        <f t="shared" si="296"/>
        <v>182361.479005913</v>
      </c>
    </row>
    <row r="744" s="1" customFormat="1" customHeight="1" spans="1:42">
      <c r="F744" s="12">
        <f t="shared" si="285"/>
        <v>1498</v>
      </c>
      <c r="G744" s="12">
        <v>1.728</v>
      </c>
      <c r="H744" s="13">
        <v>1.35</v>
      </c>
      <c r="I744" s="14">
        <v>1.24</v>
      </c>
      <c r="J744" s="15">
        <f t="shared" si="286"/>
        <v>4333.222656</v>
      </c>
      <c r="K744" s="12">
        <v>1</v>
      </c>
      <c r="L744" s="12">
        <f t="shared" si="287"/>
        <v>1498</v>
      </c>
      <c r="M744" s="12">
        <v>0.83</v>
      </c>
      <c r="N744" s="19">
        <f t="shared" si="288"/>
        <v>4.39946826758147</v>
      </c>
      <c r="O744" s="20">
        <v>5936</v>
      </c>
      <c r="P744" s="12">
        <v>0.99</v>
      </c>
      <c r="Q744" s="12">
        <v>3.41</v>
      </c>
      <c r="R744" s="9">
        <f t="shared" si="289"/>
        <v>4.3759</v>
      </c>
      <c r="S744" s="10">
        <v>1.225</v>
      </c>
      <c r="T744" s="21">
        <v>1.085</v>
      </c>
      <c r="U744" s="22">
        <f t="shared" si="290"/>
        <v>145402.228496285</v>
      </c>
      <c r="AA744" s="12">
        <f t="shared" si="291"/>
        <v>1498</v>
      </c>
      <c r="AB744" s="12">
        <v>1.728</v>
      </c>
      <c r="AC744" s="13">
        <v>1.35</v>
      </c>
      <c r="AD744" s="14">
        <v>1.24</v>
      </c>
      <c r="AE744" s="15">
        <f t="shared" si="292"/>
        <v>4333.222656</v>
      </c>
      <c r="AF744" s="12">
        <v>1</v>
      </c>
      <c r="AG744" s="12">
        <f t="shared" si="293"/>
        <v>1498</v>
      </c>
      <c r="AH744" s="12">
        <v>0.83</v>
      </c>
      <c r="AI744" s="19">
        <f t="shared" si="294"/>
        <v>4.39946826758147</v>
      </c>
      <c r="AJ744" s="20">
        <v>5936</v>
      </c>
      <c r="AK744" s="12">
        <v>0.99</v>
      </c>
      <c r="AL744" s="12">
        <v>3.41</v>
      </c>
      <c r="AM744" s="9">
        <f t="shared" si="295"/>
        <v>4.3759</v>
      </c>
      <c r="AN744" s="10">
        <v>1.225</v>
      </c>
      <c r="AO744" s="21">
        <v>1.085</v>
      </c>
      <c r="AP744" s="22">
        <f t="shared" si="296"/>
        <v>145402.228496285</v>
      </c>
    </row>
    <row r="745" s="1" customFormat="1" customHeight="1" spans="1:42">
      <c r="F745" s="12">
        <f t="shared" si="285"/>
        <v>1498</v>
      </c>
      <c r="G745" s="12">
        <v>1.728</v>
      </c>
      <c r="H745" s="13">
        <v>1.35</v>
      </c>
      <c r="I745" s="14">
        <v>1.24</v>
      </c>
      <c r="J745" s="15">
        <f t="shared" si="286"/>
        <v>4333.222656</v>
      </c>
      <c r="K745" s="12">
        <v>1</v>
      </c>
      <c r="L745" s="12">
        <f t="shared" si="287"/>
        <v>1498</v>
      </c>
      <c r="M745" s="12">
        <v>0.83</v>
      </c>
      <c r="N745" s="19">
        <f t="shared" si="288"/>
        <v>4.39946826758147</v>
      </c>
      <c r="O745" s="20">
        <v>5936</v>
      </c>
      <c r="P745" s="12">
        <v>0.99</v>
      </c>
      <c r="Q745" s="12">
        <v>3.41</v>
      </c>
      <c r="R745" s="9">
        <f t="shared" si="289"/>
        <v>4.3759</v>
      </c>
      <c r="S745" s="10">
        <v>1.225</v>
      </c>
      <c r="T745" s="21">
        <v>1.085</v>
      </c>
      <c r="U745" s="22">
        <f t="shared" si="290"/>
        <v>145402.228496285</v>
      </c>
      <c r="AA745" s="12">
        <f t="shared" si="291"/>
        <v>1498</v>
      </c>
      <c r="AB745" s="12">
        <v>1.728</v>
      </c>
      <c r="AC745" s="13">
        <v>1.35</v>
      </c>
      <c r="AD745" s="14">
        <v>1.24</v>
      </c>
      <c r="AE745" s="15">
        <f t="shared" si="292"/>
        <v>4333.222656</v>
      </c>
      <c r="AF745" s="12">
        <v>1</v>
      </c>
      <c r="AG745" s="12">
        <f t="shared" si="293"/>
        <v>1498</v>
      </c>
      <c r="AH745" s="12">
        <v>0.83</v>
      </c>
      <c r="AI745" s="19">
        <f t="shared" si="294"/>
        <v>4.39946826758147</v>
      </c>
      <c r="AJ745" s="20">
        <v>5936</v>
      </c>
      <c r="AK745" s="12">
        <v>0.99</v>
      </c>
      <c r="AL745" s="12">
        <v>3.41</v>
      </c>
      <c r="AM745" s="9">
        <f t="shared" si="295"/>
        <v>4.3759</v>
      </c>
      <c r="AN745" s="10">
        <v>1.225</v>
      </c>
      <c r="AO745" s="21">
        <v>1.085</v>
      </c>
      <c r="AP745" s="22">
        <f t="shared" si="296"/>
        <v>145402.228496285</v>
      </c>
    </row>
    <row r="746" s="1" customFormat="1" customHeight="1" spans="1:42">
      <c r="F746" s="12">
        <f t="shared" si="285"/>
        <v>1498</v>
      </c>
      <c r="G746" s="12">
        <v>2.304</v>
      </c>
      <c r="H746" s="13">
        <v>1.35</v>
      </c>
      <c r="I746" s="14">
        <v>1.24</v>
      </c>
      <c r="J746" s="15">
        <f t="shared" si="286"/>
        <v>5777.630208</v>
      </c>
      <c r="K746" s="12">
        <v>1</v>
      </c>
      <c r="L746" s="12">
        <f t="shared" si="287"/>
        <v>1498</v>
      </c>
      <c r="M746" s="12">
        <v>0.83</v>
      </c>
      <c r="N746" s="19">
        <f t="shared" si="288"/>
        <v>4.39946826758147</v>
      </c>
      <c r="O746" s="20">
        <v>5936</v>
      </c>
      <c r="P746" s="12">
        <v>0.99</v>
      </c>
      <c r="Q746" s="12">
        <v>3.41</v>
      </c>
      <c r="R746" s="9">
        <f t="shared" si="289"/>
        <v>4.3759</v>
      </c>
      <c r="S746" s="10">
        <v>1.225</v>
      </c>
      <c r="T746" s="21">
        <v>1.085</v>
      </c>
      <c r="U746" s="22">
        <f t="shared" si="290"/>
        <v>182361.479005913</v>
      </c>
      <c r="AA746" s="12">
        <f t="shared" si="291"/>
        <v>1498</v>
      </c>
      <c r="AB746" s="12">
        <v>2.304</v>
      </c>
      <c r="AC746" s="13">
        <v>1.35</v>
      </c>
      <c r="AD746" s="14">
        <v>1.24</v>
      </c>
      <c r="AE746" s="15">
        <f t="shared" si="292"/>
        <v>5777.630208</v>
      </c>
      <c r="AF746" s="12">
        <v>1</v>
      </c>
      <c r="AG746" s="12">
        <f t="shared" si="293"/>
        <v>1498</v>
      </c>
      <c r="AH746" s="12">
        <v>0.83</v>
      </c>
      <c r="AI746" s="19">
        <f t="shared" si="294"/>
        <v>4.39946826758147</v>
      </c>
      <c r="AJ746" s="20">
        <v>5936</v>
      </c>
      <c r="AK746" s="12">
        <v>0.99</v>
      </c>
      <c r="AL746" s="12">
        <v>3.41</v>
      </c>
      <c r="AM746" s="9">
        <f t="shared" si="295"/>
        <v>4.3759</v>
      </c>
      <c r="AN746" s="10">
        <v>1.225</v>
      </c>
      <c r="AO746" s="21">
        <v>1.085</v>
      </c>
      <c r="AP746" s="22">
        <f t="shared" si="296"/>
        <v>182361.479005913</v>
      </c>
    </row>
    <row r="747" s="1" customFormat="1" customHeight="1" spans="1:42">
      <c r="F747" s="12">
        <f t="shared" si="285"/>
        <v>1498</v>
      </c>
      <c r="G747" s="12">
        <v>1.728</v>
      </c>
      <c r="H747" s="13">
        <v>1.35</v>
      </c>
      <c r="I747" s="14">
        <v>1.24</v>
      </c>
      <c r="J747" s="15">
        <f t="shared" si="286"/>
        <v>4333.222656</v>
      </c>
      <c r="K747" s="12">
        <v>1</v>
      </c>
      <c r="L747" s="12">
        <f t="shared" si="287"/>
        <v>1498</v>
      </c>
      <c r="M747" s="12">
        <v>0.83</v>
      </c>
      <c r="N747" s="19">
        <f t="shared" si="288"/>
        <v>4.39946826758147</v>
      </c>
      <c r="O747" s="20">
        <v>5936</v>
      </c>
      <c r="P747" s="12">
        <v>0.99</v>
      </c>
      <c r="Q747" s="12">
        <v>3.41</v>
      </c>
      <c r="R747" s="9">
        <f t="shared" si="289"/>
        <v>4.3759</v>
      </c>
      <c r="S747" s="10">
        <v>1.225</v>
      </c>
      <c r="T747" s="21">
        <v>1.085</v>
      </c>
      <c r="U747" s="22">
        <f t="shared" si="290"/>
        <v>145402.228496285</v>
      </c>
      <c r="AA747" s="12">
        <f t="shared" si="291"/>
        <v>1498</v>
      </c>
      <c r="AB747" s="12">
        <v>1.728</v>
      </c>
      <c r="AC747" s="13">
        <v>1.35</v>
      </c>
      <c r="AD747" s="14">
        <v>1.24</v>
      </c>
      <c r="AE747" s="15">
        <f t="shared" si="292"/>
        <v>4333.222656</v>
      </c>
      <c r="AF747" s="12">
        <v>1</v>
      </c>
      <c r="AG747" s="12">
        <f t="shared" si="293"/>
        <v>1498</v>
      </c>
      <c r="AH747" s="12">
        <v>0.83</v>
      </c>
      <c r="AI747" s="19">
        <f t="shared" si="294"/>
        <v>4.39946826758147</v>
      </c>
      <c r="AJ747" s="20">
        <v>5936</v>
      </c>
      <c r="AK747" s="12">
        <v>0.99</v>
      </c>
      <c r="AL747" s="12">
        <v>3.41</v>
      </c>
      <c r="AM747" s="9">
        <f t="shared" si="295"/>
        <v>4.3759</v>
      </c>
      <c r="AN747" s="10">
        <v>1.225</v>
      </c>
      <c r="AO747" s="21">
        <v>1.085</v>
      </c>
      <c r="AP747" s="22">
        <f t="shared" si="296"/>
        <v>145402.228496285</v>
      </c>
    </row>
    <row r="748" s="1" customFormat="1" customHeight="1" spans="1:42">
      <c r="F748" s="12">
        <f t="shared" si="285"/>
        <v>1498</v>
      </c>
      <c r="G748" s="12">
        <v>1.728</v>
      </c>
      <c r="H748" s="13">
        <v>1.35</v>
      </c>
      <c r="I748" s="14">
        <v>1.24</v>
      </c>
      <c r="J748" s="15">
        <f t="shared" si="286"/>
        <v>4333.222656</v>
      </c>
      <c r="K748" s="12">
        <v>1</v>
      </c>
      <c r="L748" s="12">
        <f t="shared" si="287"/>
        <v>1498</v>
      </c>
      <c r="M748" s="12">
        <v>0.83</v>
      </c>
      <c r="N748" s="19">
        <f t="shared" si="288"/>
        <v>4.39946826758147</v>
      </c>
      <c r="O748" s="20">
        <v>5936</v>
      </c>
      <c r="P748" s="12">
        <v>0.99</v>
      </c>
      <c r="Q748" s="12">
        <v>3.41</v>
      </c>
      <c r="R748" s="9">
        <f t="shared" si="289"/>
        <v>4.3759</v>
      </c>
      <c r="S748" s="10">
        <v>1.225</v>
      </c>
      <c r="T748" s="21">
        <v>1.085</v>
      </c>
      <c r="U748" s="22">
        <f t="shared" si="290"/>
        <v>145402.228496285</v>
      </c>
      <c r="AA748" s="12">
        <f t="shared" si="291"/>
        <v>1498</v>
      </c>
      <c r="AB748" s="12">
        <v>1.728</v>
      </c>
      <c r="AC748" s="13">
        <v>1.35</v>
      </c>
      <c r="AD748" s="14">
        <v>1.24</v>
      </c>
      <c r="AE748" s="15">
        <f t="shared" si="292"/>
        <v>4333.222656</v>
      </c>
      <c r="AF748" s="12">
        <v>1</v>
      </c>
      <c r="AG748" s="12">
        <f t="shared" si="293"/>
        <v>1498</v>
      </c>
      <c r="AH748" s="12">
        <v>0.83</v>
      </c>
      <c r="AI748" s="19">
        <f t="shared" si="294"/>
        <v>4.39946826758147</v>
      </c>
      <c r="AJ748" s="20">
        <v>5936</v>
      </c>
      <c r="AK748" s="12">
        <v>0.99</v>
      </c>
      <c r="AL748" s="12">
        <v>3.41</v>
      </c>
      <c r="AM748" s="9">
        <f t="shared" si="295"/>
        <v>4.3759</v>
      </c>
      <c r="AN748" s="10">
        <v>1.225</v>
      </c>
      <c r="AO748" s="21">
        <v>1.085</v>
      </c>
      <c r="AP748" s="22">
        <f t="shared" si="296"/>
        <v>145402.228496285</v>
      </c>
    </row>
    <row r="749" s="1" customFormat="1" customHeight="1" spans="1:42">
      <c r="F749" s="12">
        <f t="shared" si="285"/>
        <v>1498</v>
      </c>
      <c r="G749" s="12">
        <v>2.304</v>
      </c>
      <c r="H749" s="13">
        <v>1.35</v>
      </c>
      <c r="I749" s="14">
        <v>1.24</v>
      </c>
      <c r="J749" s="15">
        <f t="shared" si="286"/>
        <v>5777.630208</v>
      </c>
      <c r="K749" s="12">
        <v>1</v>
      </c>
      <c r="L749" s="12">
        <f t="shared" si="287"/>
        <v>1498</v>
      </c>
      <c r="M749" s="12">
        <v>0.83</v>
      </c>
      <c r="N749" s="19">
        <f t="shared" si="288"/>
        <v>4.39946826758147</v>
      </c>
      <c r="O749" s="20">
        <v>5936</v>
      </c>
      <c r="P749" s="12">
        <v>0.99</v>
      </c>
      <c r="Q749" s="12">
        <v>3.41</v>
      </c>
      <c r="R749" s="9">
        <f t="shared" si="289"/>
        <v>4.3759</v>
      </c>
      <c r="S749" s="10">
        <v>1.225</v>
      </c>
      <c r="T749" s="21">
        <v>1.085</v>
      </c>
      <c r="U749" s="22">
        <f t="shared" si="290"/>
        <v>182361.479005913</v>
      </c>
      <c r="AA749" s="12">
        <f t="shared" si="291"/>
        <v>1498</v>
      </c>
      <c r="AB749" s="12">
        <v>2.304</v>
      </c>
      <c r="AC749" s="13">
        <v>1.35</v>
      </c>
      <c r="AD749" s="14">
        <v>1.24</v>
      </c>
      <c r="AE749" s="15">
        <f t="shared" si="292"/>
        <v>5777.630208</v>
      </c>
      <c r="AF749" s="12">
        <v>1</v>
      </c>
      <c r="AG749" s="12">
        <f t="shared" si="293"/>
        <v>1498</v>
      </c>
      <c r="AH749" s="12">
        <v>0.83</v>
      </c>
      <c r="AI749" s="19">
        <f t="shared" si="294"/>
        <v>4.39946826758147</v>
      </c>
      <c r="AJ749" s="20">
        <v>5936</v>
      </c>
      <c r="AK749" s="12">
        <v>0.99</v>
      </c>
      <c r="AL749" s="12">
        <v>3.41</v>
      </c>
      <c r="AM749" s="9">
        <f t="shared" si="295"/>
        <v>4.3759</v>
      </c>
      <c r="AN749" s="10">
        <v>1.225</v>
      </c>
      <c r="AO749" s="21">
        <v>1.085</v>
      </c>
      <c r="AP749" s="22">
        <f t="shared" si="296"/>
        <v>182361.479005913</v>
      </c>
    </row>
    <row r="750" s="1" customFormat="1" customHeight="1" spans="1:42">
      <c r="F750" s="28" t="s">
        <v>1</v>
      </c>
      <c r="G750" s="29"/>
      <c r="H750" s="29"/>
      <c r="I750" s="29"/>
      <c r="J750" s="29"/>
      <c r="K750" s="29"/>
      <c r="L750" s="29"/>
      <c r="M750" s="29"/>
      <c r="N750" s="30">
        <f>SUM(U732:U749)</f>
        <v>2838995.6159909</v>
      </c>
      <c r="O750" s="30"/>
      <c r="P750" s="30"/>
      <c r="Q750" s="30"/>
      <c r="R750" s="30"/>
      <c r="S750" s="30"/>
      <c r="T750" s="30"/>
      <c r="U750" s="30"/>
      <c r="AA750" s="28" t="s">
        <v>1</v>
      </c>
      <c r="AB750" s="29"/>
      <c r="AC750" s="29"/>
      <c r="AD750" s="29"/>
      <c r="AE750" s="29"/>
      <c r="AF750" s="29"/>
      <c r="AG750" s="29"/>
      <c r="AH750" s="29"/>
      <c r="AI750" s="30">
        <f>SUM(AP732:AP749)</f>
        <v>2838995.6159909</v>
      </c>
      <c r="AJ750" s="30"/>
      <c r="AK750" s="30"/>
      <c r="AL750" s="30"/>
      <c r="AM750" s="30"/>
      <c r="AN750" s="30"/>
      <c r="AO750" s="30"/>
      <c r="AP750" s="30"/>
    </row>
    <row r="751" s="1" customFormat="1" customHeight="1" spans="1:42">
      <c r="F751" s="29"/>
      <c r="G751" s="29"/>
      <c r="H751" s="29"/>
      <c r="I751" s="29"/>
      <c r="J751" s="29"/>
      <c r="K751" s="29"/>
      <c r="L751" s="29"/>
      <c r="M751" s="29"/>
      <c r="N751" s="30"/>
      <c r="O751" s="30"/>
      <c r="P751" s="30"/>
      <c r="Q751" s="30"/>
      <c r="R751" s="30"/>
      <c r="S751" s="30"/>
      <c r="T751" s="30"/>
      <c r="U751" s="30"/>
      <c r="AA751" s="29"/>
      <c r="AB751" s="29"/>
      <c r="AC751" s="29"/>
      <c r="AD751" s="29"/>
      <c r="AE751" s="29"/>
      <c r="AF751" s="29"/>
      <c r="AG751" s="29"/>
      <c r="AH751" s="29"/>
      <c r="AI751" s="30"/>
      <c r="AJ751" s="30"/>
      <c r="AK751" s="30"/>
      <c r="AL751" s="30"/>
      <c r="AM751" s="30"/>
      <c r="AN751" s="30"/>
      <c r="AO751" s="30"/>
      <c r="AP751" s="30"/>
    </row>
    <row r="752" s="1" customFormat="1" customHeight="1" spans="1:42">
      <c r="F752" s="3" t="s">
        <v>28</v>
      </c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AA752" s="3" t="s">
        <v>28</v>
      </c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</row>
    <row r="753" s="1" customFormat="1" customHeight="1" spans="6:42">
      <c r="F753" s="4" t="s">
        <v>3</v>
      </c>
      <c r="G753" s="5"/>
      <c r="H753" s="5"/>
      <c r="I753" s="5"/>
      <c r="J753" s="6"/>
      <c r="K753" s="7" t="s">
        <v>4</v>
      </c>
      <c r="L753" s="7"/>
      <c r="M753" s="7"/>
      <c r="N753" s="7"/>
      <c r="O753" s="8" t="s">
        <v>5</v>
      </c>
      <c r="P753" s="9" t="s">
        <v>6</v>
      </c>
      <c r="Q753" s="9"/>
      <c r="R753" s="9"/>
      <c r="S753" s="10" t="s">
        <v>7</v>
      </c>
      <c r="T753" s="8" t="s">
        <v>8</v>
      </c>
      <c r="U753" s="11" t="s">
        <v>9</v>
      </c>
      <c r="AA753" s="4" t="s">
        <v>3</v>
      </c>
      <c r="AB753" s="5"/>
      <c r="AC753" s="5"/>
      <c r="AD753" s="5"/>
      <c r="AE753" s="6"/>
      <c r="AF753" s="7" t="s">
        <v>4</v>
      </c>
      <c r="AG753" s="7"/>
      <c r="AH753" s="7"/>
      <c r="AI753" s="7"/>
      <c r="AJ753" s="8" t="s">
        <v>5</v>
      </c>
      <c r="AK753" s="9" t="s">
        <v>6</v>
      </c>
      <c r="AL753" s="9"/>
      <c r="AM753" s="9"/>
      <c r="AN753" s="10" t="s">
        <v>7</v>
      </c>
      <c r="AO753" s="8" t="s">
        <v>8</v>
      </c>
      <c r="AP753" s="11" t="s">
        <v>9</v>
      </c>
    </row>
    <row r="754" s="1" customFormat="1" customHeight="1" spans="6:42">
      <c r="F754" s="12" t="s">
        <v>29</v>
      </c>
      <c r="G754" s="12" t="s">
        <v>16</v>
      </c>
      <c r="H754" s="13" t="s">
        <v>17</v>
      </c>
      <c r="I754" s="14" t="s">
        <v>18</v>
      </c>
      <c r="J754" s="15" t="s">
        <v>3</v>
      </c>
      <c r="K754" s="12" t="s">
        <v>19</v>
      </c>
      <c r="L754" s="12" t="s">
        <v>15</v>
      </c>
      <c r="M754" s="12" t="s">
        <v>20</v>
      </c>
      <c r="N754" s="7" t="s">
        <v>21</v>
      </c>
      <c r="O754" s="16"/>
      <c r="P754" s="12" t="s">
        <v>22</v>
      </c>
      <c r="Q754" s="12" t="s">
        <v>23</v>
      </c>
      <c r="R754" s="9" t="s">
        <v>24</v>
      </c>
      <c r="S754" s="10" t="s">
        <v>25</v>
      </c>
      <c r="T754" s="16"/>
      <c r="U754" s="17"/>
      <c r="AA754" s="12" t="s">
        <v>29</v>
      </c>
      <c r="AB754" s="12" t="s">
        <v>16</v>
      </c>
      <c r="AC754" s="13" t="s">
        <v>17</v>
      </c>
      <c r="AD754" s="14" t="s">
        <v>18</v>
      </c>
      <c r="AE754" s="15" t="s">
        <v>3</v>
      </c>
      <c r="AF754" s="12" t="s">
        <v>19</v>
      </c>
      <c r="AG754" s="12" t="s">
        <v>15</v>
      </c>
      <c r="AH754" s="12" t="s">
        <v>20</v>
      </c>
      <c r="AI754" s="7" t="s">
        <v>21</v>
      </c>
      <c r="AJ754" s="16"/>
      <c r="AK754" s="12" t="s">
        <v>22</v>
      </c>
      <c r="AL754" s="12" t="s">
        <v>23</v>
      </c>
      <c r="AM754" s="9" t="s">
        <v>24</v>
      </c>
      <c r="AN754" s="10" t="s">
        <v>25</v>
      </c>
      <c r="AO754" s="16"/>
      <c r="AP754" s="17"/>
    </row>
    <row r="755" s="1" customFormat="1" customHeight="1" spans="6:42">
      <c r="F755" s="12">
        <f t="shared" ref="F755:F779" si="297">35140+5878</f>
        <v>41018</v>
      </c>
      <c r="G755" s="12">
        <v>0.0253</v>
      </c>
      <c r="H755" s="13">
        <v>1.35</v>
      </c>
      <c r="I755" s="14">
        <v>1</v>
      </c>
      <c r="J755" s="15">
        <f t="shared" ref="J755:J779" si="298">F755*G755*H755*I755</f>
        <v>1400.96979</v>
      </c>
      <c r="K755" s="12">
        <v>1</v>
      </c>
      <c r="L755" s="12">
        <v>501</v>
      </c>
      <c r="M755" s="12">
        <v>1.67</v>
      </c>
      <c r="N755" s="19">
        <f t="shared" ref="N755:N779" si="299">1+6*L755/(L755+2000)+M755</f>
        <v>3.87191923230708</v>
      </c>
      <c r="O755" s="20">
        <v>5936</v>
      </c>
      <c r="P755" s="12">
        <v>0.66</v>
      </c>
      <c r="Q755" s="12">
        <v>1.52</v>
      </c>
      <c r="R755" s="9">
        <f t="shared" ref="R755:R779" si="300">1+P755*Q755</f>
        <v>2.0032</v>
      </c>
      <c r="S755" s="10">
        <v>1.225</v>
      </c>
      <c r="T755" s="21">
        <v>1.085</v>
      </c>
      <c r="U755" s="22">
        <f t="shared" ref="U755:U779" si="301">((J755*K755*N755)+O755)*R755*S755*T755</f>
        <v>30247.2128423591</v>
      </c>
      <c r="AA755" s="12">
        <f t="shared" ref="AA755:AA779" si="302">35140+5878</f>
        <v>41018</v>
      </c>
      <c r="AB755" s="12">
        <v>0.0253</v>
      </c>
      <c r="AC755" s="13">
        <v>1.35</v>
      </c>
      <c r="AD755" s="14">
        <v>1</v>
      </c>
      <c r="AE755" s="15">
        <f t="shared" ref="AE755:AE779" si="303">AA755*AB755*AC755*AD755</f>
        <v>1400.96979</v>
      </c>
      <c r="AF755" s="12">
        <v>1</v>
      </c>
      <c r="AG755" s="12">
        <v>501</v>
      </c>
      <c r="AH755" s="12">
        <v>1.91</v>
      </c>
      <c r="AI755" s="19">
        <f t="shared" ref="AI755:AI779" si="304">1+6*AG755/(AG755+2000)+AH755</f>
        <v>4.11191923230708</v>
      </c>
      <c r="AJ755" s="20">
        <v>5936</v>
      </c>
      <c r="AK755" s="12">
        <v>0.66</v>
      </c>
      <c r="AL755" s="12">
        <v>1.52</v>
      </c>
      <c r="AM755" s="9">
        <f t="shared" ref="AM755:AM779" si="305">1+AK755*AL755</f>
        <v>2.0032</v>
      </c>
      <c r="AN755" s="10">
        <v>1.225</v>
      </c>
      <c r="AO755" s="21">
        <v>1.085</v>
      </c>
      <c r="AP755" s="22">
        <f t="shared" ref="AP755:AP779" si="306">((AE755*AF755*AI755)+AJ755)*AM755*AN755*AO755</f>
        <v>31142.4336141139</v>
      </c>
    </row>
    <row r="756" s="1" customFormat="1" customHeight="1" spans="6:42">
      <c r="F756" s="12">
        <f t="shared" si="297"/>
        <v>41018</v>
      </c>
      <c r="G756" s="12">
        <v>0.0253</v>
      </c>
      <c r="H756" s="13">
        <v>1.35</v>
      </c>
      <c r="I756" s="14">
        <v>1</v>
      </c>
      <c r="J756" s="15">
        <f t="shared" si="298"/>
        <v>1400.96979</v>
      </c>
      <c r="K756" s="12">
        <v>1</v>
      </c>
      <c r="L756" s="12">
        <v>501</v>
      </c>
      <c r="M756" s="12">
        <v>1.67</v>
      </c>
      <c r="N756" s="19">
        <f t="shared" si="299"/>
        <v>3.87191923230708</v>
      </c>
      <c r="O756" s="20">
        <v>5936</v>
      </c>
      <c r="P756" s="12">
        <v>0.66</v>
      </c>
      <c r="Q756" s="12">
        <v>1.52</v>
      </c>
      <c r="R756" s="9">
        <f t="shared" si="300"/>
        <v>2.0032</v>
      </c>
      <c r="S756" s="10">
        <v>1.225</v>
      </c>
      <c r="T756" s="21">
        <v>1.085</v>
      </c>
      <c r="U756" s="22">
        <f t="shared" si="301"/>
        <v>30247.2128423591</v>
      </c>
      <c r="AA756" s="12">
        <f t="shared" si="302"/>
        <v>41018</v>
      </c>
      <c r="AB756" s="12">
        <v>0.0253</v>
      </c>
      <c r="AC756" s="13">
        <v>1.35</v>
      </c>
      <c r="AD756" s="14">
        <v>1</v>
      </c>
      <c r="AE756" s="15">
        <f t="shared" si="303"/>
        <v>1400.96979</v>
      </c>
      <c r="AF756" s="12">
        <v>1</v>
      </c>
      <c r="AG756" s="12">
        <v>501</v>
      </c>
      <c r="AH756" s="12">
        <v>1.91</v>
      </c>
      <c r="AI756" s="19">
        <f t="shared" si="304"/>
        <v>4.11191923230708</v>
      </c>
      <c r="AJ756" s="20">
        <v>5936</v>
      </c>
      <c r="AK756" s="12">
        <v>0.66</v>
      </c>
      <c r="AL756" s="12">
        <v>1.52</v>
      </c>
      <c r="AM756" s="9">
        <f t="shared" si="305"/>
        <v>2.0032</v>
      </c>
      <c r="AN756" s="10">
        <v>1.225</v>
      </c>
      <c r="AO756" s="21">
        <v>1.085</v>
      </c>
      <c r="AP756" s="22">
        <f t="shared" si="306"/>
        <v>31142.4336141139</v>
      </c>
    </row>
    <row r="757" s="1" customFormat="1" customHeight="1" spans="6:42">
      <c r="F757" s="12">
        <f t="shared" si="297"/>
        <v>41018</v>
      </c>
      <c r="G757" s="12">
        <v>0.0253</v>
      </c>
      <c r="H757" s="13">
        <v>1.35</v>
      </c>
      <c r="I757" s="14">
        <v>1</v>
      </c>
      <c r="J757" s="15">
        <f t="shared" si="298"/>
        <v>1400.96979</v>
      </c>
      <c r="K757" s="12">
        <v>1</v>
      </c>
      <c r="L757" s="12">
        <v>501</v>
      </c>
      <c r="M757" s="12">
        <v>1.67</v>
      </c>
      <c r="N757" s="19">
        <f t="shared" si="299"/>
        <v>3.87191923230708</v>
      </c>
      <c r="O757" s="20">
        <v>5936</v>
      </c>
      <c r="P757" s="12">
        <v>0.66</v>
      </c>
      <c r="Q757" s="12">
        <v>1.52</v>
      </c>
      <c r="R757" s="9">
        <f t="shared" si="300"/>
        <v>2.0032</v>
      </c>
      <c r="S757" s="10">
        <v>1.225</v>
      </c>
      <c r="T757" s="21">
        <v>1.085</v>
      </c>
      <c r="U757" s="22">
        <f t="shared" si="301"/>
        <v>30247.2128423591</v>
      </c>
      <c r="AA757" s="12">
        <f t="shared" si="302"/>
        <v>41018</v>
      </c>
      <c r="AB757" s="12">
        <v>0.0253</v>
      </c>
      <c r="AC757" s="13">
        <v>1.35</v>
      </c>
      <c r="AD757" s="14">
        <v>1</v>
      </c>
      <c r="AE757" s="15">
        <f t="shared" si="303"/>
        <v>1400.96979</v>
      </c>
      <c r="AF757" s="12">
        <v>1</v>
      </c>
      <c r="AG757" s="12">
        <v>501</v>
      </c>
      <c r="AH757" s="12">
        <v>1.91</v>
      </c>
      <c r="AI757" s="19">
        <f t="shared" si="304"/>
        <v>4.11191923230708</v>
      </c>
      <c r="AJ757" s="20">
        <v>5936</v>
      </c>
      <c r="AK757" s="12">
        <v>0.66</v>
      </c>
      <c r="AL757" s="12">
        <v>1.52</v>
      </c>
      <c r="AM757" s="9">
        <f t="shared" si="305"/>
        <v>2.0032</v>
      </c>
      <c r="AN757" s="10">
        <v>1.225</v>
      </c>
      <c r="AO757" s="21">
        <v>1.085</v>
      </c>
      <c r="AP757" s="22">
        <f t="shared" si="306"/>
        <v>31142.4336141139</v>
      </c>
    </row>
    <row r="758" s="1" customFormat="1" customHeight="1" spans="6:42">
      <c r="F758" s="12">
        <f t="shared" si="297"/>
        <v>41018</v>
      </c>
      <c r="G758" s="12">
        <v>0.0253</v>
      </c>
      <c r="H758" s="13">
        <v>1.35</v>
      </c>
      <c r="I758" s="14">
        <v>1</v>
      </c>
      <c r="J758" s="15">
        <f t="shared" si="298"/>
        <v>1400.96979</v>
      </c>
      <c r="K758" s="12">
        <v>1</v>
      </c>
      <c r="L758" s="12">
        <v>501</v>
      </c>
      <c r="M758" s="12">
        <v>1.67</v>
      </c>
      <c r="N758" s="19">
        <f t="shared" si="299"/>
        <v>3.87191923230708</v>
      </c>
      <c r="O758" s="20">
        <v>5936</v>
      </c>
      <c r="P758" s="12">
        <v>0.66</v>
      </c>
      <c r="Q758" s="12">
        <v>1.52</v>
      </c>
      <c r="R758" s="9">
        <f t="shared" si="300"/>
        <v>2.0032</v>
      </c>
      <c r="S758" s="10">
        <v>1.225</v>
      </c>
      <c r="T758" s="21">
        <v>1.085</v>
      </c>
      <c r="U758" s="22">
        <f t="shared" si="301"/>
        <v>30247.2128423591</v>
      </c>
      <c r="AA758" s="12">
        <f t="shared" si="302"/>
        <v>41018</v>
      </c>
      <c r="AB758" s="12">
        <v>0.0253</v>
      </c>
      <c r="AC758" s="13">
        <v>1.35</v>
      </c>
      <c r="AD758" s="14">
        <v>1</v>
      </c>
      <c r="AE758" s="15">
        <f t="shared" si="303"/>
        <v>1400.96979</v>
      </c>
      <c r="AF758" s="12">
        <v>1</v>
      </c>
      <c r="AG758" s="12">
        <v>501</v>
      </c>
      <c r="AH758" s="12">
        <v>1.91</v>
      </c>
      <c r="AI758" s="19">
        <f t="shared" si="304"/>
        <v>4.11191923230708</v>
      </c>
      <c r="AJ758" s="20">
        <v>5936</v>
      </c>
      <c r="AK758" s="12">
        <v>0.66</v>
      </c>
      <c r="AL758" s="12">
        <v>1.52</v>
      </c>
      <c r="AM758" s="9">
        <f t="shared" si="305"/>
        <v>2.0032</v>
      </c>
      <c r="AN758" s="10">
        <v>1.225</v>
      </c>
      <c r="AO758" s="21">
        <v>1.085</v>
      </c>
      <c r="AP758" s="22">
        <f t="shared" si="306"/>
        <v>31142.4336141139</v>
      </c>
    </row>
    <row r="759" s="1" customFormat="1" customHeight="1" spans="6:42">
      <c r="F759" s="12">
        <f t="shared" si="297"/>
        <v>41018</v>
      </c>
      <c r="G759" s="12">
        <v>0.0253</v>
      </c>
      <c r="H759" s="13">
        <v>1.35</v>
      </c>
      <c r="I759" s="14">
        <v>1</v>
      </c>
      <c r="J759" s="15">
        <f t="shared" si="298"/>
        <v>1400.96979</v>
      </c>
      <c r="K759" s="12">
        <v>1</v>
      </c>
      <c r="L759" s="12">
        <v>501</v>
      </c>
      <c r="M759" s="12">
        <v>1.67</v>
      </c>
      <c r="N759" s="19">
        <f t="shared" si="299"/>
        <v>3.87191923230708</v>
      </c>
      <c r="O759" s="20">
        <v>5936</v>
      </c>
      <c r="P759" s="12">
        <v>0.66</v>
      </c>
      <c r="Q759" s="12">
        <v>1.52</v>
      </c>
      <c r="R759" s="9">
        <f t="shared" si="300"/>
        <v>2.0032</v>
      </c>
      <c r="S759" s="10">
        <v>1.225</v>
      </c>
      <c r="T759" s="21">
        <v>1.085</v>
      </c>
      <c r="U759" s="22">
        <f t="shared" si="301"/>
        <v>30247.2128423591</v>
      </c>
      <c r="AA759" s="12">
        <f t="shared" si="302"/>
        <v>41018</v>
      </c>
      <c r="AB759" s="12">
        <v>0.0253</v>
      </c>
      <c r="AC759" s="13">
        <v>1.35</v>
      </c>
      <c r="AD759" s="14">
        <v>1</v>
      </c>
      <c r="AE759" s="15">
        <f t="shared" si="303"/>
        <v>1400.96979</v>
      </c>
      <c r="AF759" s="12">
        <v>1</v>
      </c>
      <c r="AG759" s="12">
        <v>501</v>
      </c>
      <c r="AH759" s="12">
        <v>1.91</v>
      </c>
      <c r="AI759" s="19">
        <f t="shared" si="304"/>
        <v>4.11191923230708</v>
      </c>
      <c r="AJ759" s="20">
        <v>5936</v>
      </c>
      <c r="AK759" s="12">
        <v>0.66</v>
      </c>
      <c r="AL759" s="12">
        <v>1.52</v>
      </c>
      <c r="AM759" s="9">
        <f t="shared" si="305"/>
        <v>2.0032</v>
      </c>
      <c r="AN759" s="10">
        <v>1.225</v>
      </c>
      <c r="AO759" s="21">
        <v>1.085</v>
      </c>
      <c r="AP759" s="22">
        <f t="shared" si="306"/>
        <v>31142.4336141139</v>
      </c>
    </row>
    <row r="760" s="1" customFormat="1" customHeight="1" spans="6:42">
      <c r="F760" s="12">
        <f t="shared" si="297"/>
        <v>41018</v>
      </c>
      <c r="G760" s="12">
        <v>0.0253</v>
      </c>
      <c r="H760" s="13">
        <v>1.35</v>
      </c>
      <c r="I760" s="14">
        <v>1</v>
      </c>
      <c r="J760" s="15">
        <f t="shared" si="298"/>
        <v>1400.96979</v>
      </c>
      <c r="K760" s="12">
        <v>1</v>
      </c>
      <c r="L760" s="12">
        <v>501</v>
      </c>
      <c r="M760" s="12">
        <v>1.67</v>
      </c>
      <c r="N760" s="19">
        <f t="shared" si="299"/>
        <v>3.87191923230708</v>
      </c>
      <c r="O760" s="20">
        <v>5936</v>
      </c>
      <c r="P760" s="12">
        <v>0.66</v>
      </c>
      <c r="Q760" s="12">
        <v>1.52</v>
      </c>
      <c r="R760" s="9">
        <f t="shared" si="300"/>
        <v>2.0032</v>
      </c>
      <c r="S760" s="10">
        <v>1.225</v>
      </c>
      <c r="T760" s="21">
        <v>1.085</v>
      </c>
      <c r="U760" s="22">
        <f t="shared" si="301"/>
        <v>30247.2128423591</v>
      </c>
      <c r="AA760" s="12">
        <f t="shared" si="302"/>
        <v>41018</v>
      </c>
      <c r="AB760" s="12">
        <v>0.0253</v>
      </c>
      <c r="AC760" s="13">
        <v>1.35</v>
      </c>
      <c r="AD760" s="14">
        <v>1</v>
      </c>
      <c r="AE760" s="15">
        <f t="shared" si="303"/>
        <v>1400.96979</v>
      </c>
      <c r="AF760" s="12">
        <v>1</v>
      </c>
      <c r="AG760" s="12">
        <v>501</v>
      </c>
      <c r="AH760" s="12">
        <v>1.91</v>
      </c>
      <c r="AI760" s="19">
        <f t="shared" si="304"/>
        <v>4.11191923230708</v>
      </c>
      <c r="AJ760" s="20">
        <v>5936</v>
      </c>
      <c r="AK760" s="12">
        <v>0.66</v>
      </c>
      <c r="AL760" s="12">
        <v>1.52</v>
      </c>
      <c r="AM760" s="9">
        <f t="shared" si="305"/>
        <v>2.0032</v>
      </c>
      <c r="AN760" s="10">
        <v>1.225</v>
      </c>
      <c r="AO760" s="21">
        <v>1.085</v>
      </c>
      <c r="AP760" s="22">
        <f t="shared" si="306"/>
        <v>31142.4336141139</v>
      </c>
    </row>
    <row r="761" s="1" customFormat="1" customHeight="1" spans="6:42">
      <c r="F761" s="12">
        <f t="shared" si="297"/>
        <v>41018</v>
      </c>
      <c r="G761" s="12">
        <v>0.0253</v>
      </c>
      <c r="H761" s="13">
        <v>1.35</v>
      </c>
      <c r="I761" s="14">
        <v>1</v>
      </c>
      <c r="J761" s="15">
        <f t="shared" si="298"/>
        <v>1400.96979</v>
      </c>
      <c r="K761" s="12">
        <v>1</v>
      </c>
      <c r="L761" s="12">
        <v>501</v>
      </c>
      <c r="M761" s="12">
        <v>1.67</v>
      </c>
      <c r="N761" s="19">
        <f t="shared" si="299"/>
        <v>3.87191923230708</v>
      </c>
      <c r="O761" s="20">
        <v>5936</v>
      </c>
      <c r="P761" s="12">
        <v>0.66</v>
      </c>
      <c r="Q761" s="12">
        <v>1.52</v>
      </c>
      <c r="R761" s="9">
        <f t="shared" si="300"/>
        <v>2.0032</v>
      </c>
      <c r="S761" s="10">
        <v>1.225</v>
      </c>
      <c r="T761" s="21">
        <v>1.085</v>
      </c>
      <c r="U761" s="22">
        <f t="shared" si="301"/>
        <v>30247.2128423591</v>
      </c>
      <c r="AA761" s="12">
        <f t="shared" si="302"/>
        <v>41018</v>
      </c>
      <c r="AB761" s="12">
        <v>0.0253</v>
      </c>
      <c r="AC761" s="13">
        <v>1.35</v>
      </c>
      <c r="AD761" s="14">
        <v>1</v>
      </c>
      <c r="AE761" s="15">
        <f t="shared" si="303"/>
        <v>1400.96979</v>
      </c>
      <c r="AF761" s="12">
        <v>1</v>
      </c>
      <c r="AG761" s="12">
        <v>501</v>
      </c>
      <c r="AH761" s="12">
        <v>1.91</v>
      </c>
      <c r="AI761" s="19">
        <f t="shared" si="304"/>
        <v>4.11191923230708</v>
      </c>
      <c r="AJ761" s="20">
        <v>5936</v>
      </c>
      <c r="AK761" s="12">
        <v>0.66</v>
      </c>
      <c r="AL761" s="12">
        <v>1.52</v>
      </c>
      <c r="AM761" s="9">
        <f t="shared" si="305"/>
        <v>2.0032</v>
      </c>
      <c r="AN761" s="10">
        <v>1.225</v>
      </c>
      <c r="AO761" s="21">
        <v>1.085</v>
      </c>
      <c r="AP761" s="22">
        <f t="shared" si="306"/>
        <v>31142.4336141139</v>
      </c>
    </row>
    <row r="762" s="1" customFormat="1" customHeight="1" spans="6:42">
      <c r="F762" s="12">
        <f t="shared" si="297"/>
        <v>41018</v>
      </c>
      <c r="G762" s="12">
        <v>0.0253</v>
      </c>
      <c r="H762" s="13">
        <v>1.35</v>
      </c>
      <c r="I762" s="14">
        <v>1</v>
      </c>
      <c r="J762" s="15">
        <f t="shared" si="298"/>
        <v>1400.96979</v>
      </c>
      <c r="K762" s="12">
        <v>1</v>
      </c>
      <c r="L762" s="12">
        <v>501</v>
      </c>
      <c r="M762" s="12">
        <v>1.67</v>
      </c>
      <c r="N762" s="19">
        <f t="shared" si="299"/>
        <v>3.87191923230708</v>
      </c>
      <c r="O762" s="20">
        <v>5936</v>
      </c>
      <c r="P762" s="12">
        <v>0.66</v>
      </c>
      <c r="Q762" s="12">
        <v>1.52</v>
      </c>
      <c r="R762" s="9">
        <f t="shared" si="300"/>
        <v>2.0032</v>
      </c>
      <c r="S762" s="10">
        <v>1.225</v>
      </c>
      <c r="T762" s="21">
        <v>1.085</v>
      </c>
      <c r="U762" s="22">
        <f t="shared" si="301"/>
        <v>30247.2128423591</v>
      </c>
      <c r="AA762" s="12">
        <f t="shared" si="302"/>
        <v>41018</v>
      </c>
      <c r="AB762" s="12">
        <v>0.0253</v>
      </c>
      <c r="AC762" s="13">
        <v>1.35</v>
      </c>
      <c r="AD762" s="14">
        <v>1</v>
      </c>
      <c r="AE762" s="15">
        <f t="shared" si="303"/>
        <v>1400.96979</v>
      </c>
      <c r="AF762" s="12">
        <v>1</v>
      </c>
      <c r="AG762" s="12">
        <v>501</v>
      </c>
      <c r="AH762" s="12">
        <v>1.91</v>
      </c>
      <c r="AI762" s="19">
        <f t="shared" si="304"/>
        <v>4.11191923230708</v>
      </c>
      <c r="AJ762" s="20">
        <v>5936</v>
      </c>
      <c r="AK762" s="12">
        <v>0.66</v>
      </c>
      <c r="AL762" s="12">
        <v>1.52</v>
      </c>
      <c r="AM762" s="9">
        <f t="shared" si="305"/>
        <v>2.0032</v>
      </c>
      <c r="AN762" s="10">
        <v>1.225</v>
      </c>
      <c r="AO762" s="21">
        <v>1.085</v>
      </c>
      <c r="AP762" s="22">
        <f t="shared" si="306"/>
        <v>31142.4336141139</v>
      </c>
    </row>
    <row r="763" s="1" customFormat="1" customHeight="1" spans="6:42">
      <c r="F763" s="12">
        <f t="shared" si="297"/>
        <v>41018</v>
      </c>
      <c r="G763" s="12">
        <v>0.0253</v>
      </c>
      <c r="H763" s="13">
        <v>1.35</v>
      </c>
      <c r="I763" s="14">
        <v>1</v>
      </c>
      <c r="J763" s="15">
        <f t="shared" si="298"/>
        <v>1400.96979</v>
      </c>
      <c r="K763" s="12">
        <v>1</v>
      </c>
      <c r="L763" s="12">
        <v>501</v>
      </c>
      <c r="M763" s="12">
        <v>1.67</v>
      </c>
      <c r="N763" s="19">
        <f t="shared" si="299"/>
        <v>3.87191923230708</v>
      </c>
      <c r="O763" s="20">
        <v>5936</v>
      </c>
      <c r="P763" s="12">
        <v>0.66</v>
      </c>
      <c r="Q763" s="12">
        <v>1.52</v>
      </c>
      <c r="R763" s="9">
        <f t="shared" si="300"/>
        <v>2.0032</v>
      </c>
      <c r="S763" s="10">
        <v>1.225</v>
      </c>
      <c r="T763" s="21">
        <v>1.085</v>
      </c>
      <c r="U763" s="22">
        <f t="shared" si="301"/>
        <v>30247.2128423591</v>
      </c>
      <c r="AA763" s="12">
        <f t="shared" si="302"/>
        <v>41018</v>
      </c>
      <c r="AB763" s="12">
        <v>0.0253</v>
      </c>
      <c r="AC763" s="13">
        <v>1.35</v>
      </c>
      <c r="AD763" s="14">
        <v>1</v>
      </c>
      <c r="AE763" s="15">
        <f t="shared" si="303"/>
        <v>1400.96979</v>
      </c>
      <c r="AF763" s="12">
        <v>1</v>
      </c>
      <c r="AG763" s="12">
        <v>501</v>
      </c>
      <c r="AH763" s="12">
        <v>1.91</v>
      </c>
      <c r="AI763" s="19">
        <f t="shared" si="304"/>
        <v>4.11191923230708</v>
      </c>
      <c r="AJ763" s="20">
        <v>5936</v>
      </c>
      <c r="AK763" s="12">
        <v>0.66</v>
      </c>
      <c r="AL763" s="12">
        <v>1.52</v>
      </c>
      <c r="AM763" s="9">
        <f t="shared" si="305"/>
        <v>2.0032</v>
      </c>
      <c r="AN763" s="10">
        <v>1.225</v>
      </c>
      <c r="AO763" s="21">
        <v>1.085</v>
      </c>
      <c r="AP763" s="22">
        <f t="shared" si="306"/>
        <v>31142.4336141139</v>
      </c>
    </row>
    <row r="764" s="1" customFormat="1" customHeight="1" spans="6:42">
      <c r="F764" s="12">
        <f t="shared" si="297"/>
        <v>41018</v>
      </c>
      <c r="G764" s="12">
        <v>0.0253</v>
      </c>
      <c r="H764" s="13">
        <v>1.35</v>
      </c>
      <c r="I764" s="14">
        <v>1</v>
      </c>
      <c r="J764" s="15">
        <f t="shared" si="298"/>
        <v>1400.96979</v>
      </c>
      <c r="K764" s="12">
        <v>1</v>
      </c>
      <c r="L764" s="12">
        <v>501</v>
      </c>
      <c r="M764" s="12">
        <v>1.67</v>
      </c>
      <c r="N764" s="19">
        <f t="shared" si="299"/>
        <v>3.87191923230708</v>
      </c>
      <c r="O764" s="20">
        <v>5936</v>
      </c>
      <c r="P764" s="12">
        <v>0.66</v>
      </c>
      <c r="Q764" s="12">
        <v>1.52</v>
      </c>
      <c r="R764" s="9">
        <f t="shared" si="300"/>
        <v>2.0032</v>
      </c>
      <c r="S764" s="10">
        <v>1.225</v>
      </c>
      <c r="T764" s="21">
        <v>1.085</v>
      </c>
      <c r="U764" s="22">
        <f t="shared" si="301"/>
        <v>30247.2128423591</v>
      </c>
      <c r="AA764" s="12">
        <f t="shared" si="302"/>
        <v>41018</v>
      </c>
      <c r="AB764" s="12">
        <v>0.0253</v>
      </c>
      <c r="AC764" s="13">
        <v>1.35</v>
      </c>
      <c r="AD764" s="14">
        <v>1</v>
      </c>
      <c r="AE764" s="15">
        <f t="shared" si="303"/>
        <v>1400.96979</v>
      </c>
      <c r="AF764" s="12">
        <v>1</v>
      </c>
      <c r="AG764" s="12">
        <v>501</v>
      </c>
      <c r="AH764" s="12">
        <v>1.91</v>
      </c>
      <c r="AI764" s="19">
        <f t="shared" si="304"/>
        <v>4.11191923230708</v>
      </c>
      <c r="AJ764" s="20">
        <v>5936</v>
      </c>
      <c r="AK764" s="12">
        <v>0.66</v>
      </c>
      <c r="AL764" s="12">
        <v>1.52</v>
      </c>
      <c r="AM764" s="9">
        <f t="shared" si="305"/>
        <v>2.0032</v>
      </c>
      <c r="AN764" s="10">
        <v>1.225</v>
      </c>
      <c r="AO764" s="21">
        <v>1.085</v>
      </c>
      <c r="AP764" s="22">
        <f t="shared" si="306"/>
        <v>31142.4336141139</v>
      </c>
    </row>
    <row r="765" s="1" customFormat="1" customHeight="1" spans="6:42">
      <c r="F765" s="12">
        <f t="shared" si="297"/>
        <v>41018</v>
      </c>
      <c r="G765" s="12">
        <v>0.0253</v>
      </c>
      <c r="H765" s="13">
        <v>1.35</v>
      </c>
      <c r="I765" s="14">
        <v>1</v>
      </c>
      <c r="J765" s="15">
        <f t="shared" si="298"/>
        <v>1400.96979</v>
      </c>
      <c r="K765" s="12">
        <v>1</v>
      </c>
      <c r="L765" s="12">
        <v>501</v>
      </c>
      <c r="M765" s="12">
        <v>1.67</v>
      </c>
      <c r="N765" s="19">
        <f t="shared" si="299"/>
        <v>3.87191923230708</v>
      </c>
      <c r="O765" s="20">
        <v>5936</v>
      </c>
      <c r="P765" s="12">
        <v>0.66</v>
      </c>
      <c r="Q765" s="12">
        <v>1.52</v>
      </c>
      <c r="R765" s="9">
        <f t="shared" si="300"/>
        <v>2.0032</v>
      </c>
      <c r="S765" s="10">
        <v>1.225</v>
      </c>
      <c r="T765" s="21">
        <v>1.085</v>
      </c>
      <c r="U765" s="22">
        <f t="shared" si="301"/>
        <v>30247.2128423591</v>
      </c>
      <c r="AA765" s="12">
        <f t="shared" si="302"/>
        <v>41018</v>
      </c>
      <c r="AB765" s="12">
        <v>0.0253</v>
      </c>
      <c r="AC765" s="13">
        <v>1.35</v>
      </c>
      <c r="AD765" s="14">
        <v>1</v>
      </c>
      <c r="AE765" s="15">
        <f t="shared" si="303"/>
        <v>1400.96979</v>
      </c>
      <c r="AF765" s="12">
        <v>1</v>
      </c>
      <c r="AG765" s="12">
        <v>501</v>
      </c>
      <c r="AH765" s="12">
        <v>1.91</v>
      </c>
      <c r="AI765" s="19">
        <f t="shared" si="304"/>
        <v>4.11191923230708</v>
      </c>
      <c r="AJ765" s="20">
        <v>5936</v>
      </c>
      <c r="AK765" s="12">
        <v>0.66</v>
      </c>
      <c r="AL765" s="12">
        <v>1.52</v>
      </c>
      <c r="AM765" s="9">
        <f t="shared" si="305"/>
        <v>2.0032</v>
      </c>
      <c r="AN765" s="10">
        <v>1.225</v>
      </c>
      <c r="AO765" s="21">
        <v>1.085</v>
      </c>
      <c r="AP765" s="22">
        <f t="shared" si="306"/>
        <v>31142.4336141139</v>
      </c>
    </row>
    <row r="766" s="1" customFormat="1" customHeight="1" spans="6:42">
      <c r="F766" s="12">
        <f t="shared" si="297"/>
        <v>41018</v>
      </c>
      <c r="G766" s="12">
        <v>0.0253</v>
      </c>
      <c r="H766" s="13">
        <v>1.35</v>
      </c>
      <c r="I766" s="14">
        <v>1</v>
      </c>
      <c r="J766" s="15">
        <f t="shared" si="298"/>
        <v>1400.96979</v>
      </c>
      <c r="K766" s="12">
        <v>1</v>
      </c>
      <c r="L766" s="12">
        <v>501</v>
      </c>
      <c r="M766" s="12">
        <v>1.67</v>
      </c>
      <c r="N766" s="19">
        <f t="shared" si="299"/>
        <v>3.87191923230708</v>
      </c>
      <c r="O766" s="20">
        <v>5936</v>
      </c>
      <c r="P766" s="12">
        <v>0.66</v>
      </c>
      <c r="Q766" s="12">
        <v>1.52</v>
      </c>
      <c r="R766" s="9">
        <f t="shared" si="300"/>
        <v>2.0032</v>
      </c>
      <c r="S766" s="10">
        <v>1.225</v>
      </c>
      <c r="T766" s="21">
        <v>1.085</v>
      </c>
      <c r="U766" s="22">
        <f t="shared" si="301"/>
        <v>30247.2128423591</v>
      </c>
      <c r="AA766" s="12">
        <f t="shared" si="302"/>
        <v>41018</v>
      </c>
      <c r="AB766" s="12">
        <v>0.0253</v>
      </c>
      <c r="AC766" s="13">
        <v>1.35</v>
      </c>
      <c r="AD766" s="14">
        <v>1</v>
      </c>
      <c r="AE766" s="15">
        <f t="shared" si="303"/>
        <v>1400.96979</v>
      </c>
      <c r="AF766" s="12">
        <v>1</v>
      </c>
      <c r="AG766" s="12">
        <v>501</v>
      </c>
      <c r="AH766" s="12">
        <v>1.91</v>
      </c>
      <c r="AI766" s="19">
        <f t="shared" si="304"/>
        <v>4.11191923230708</v>
      </c>
      <c r="AJ766" s="20">
        <v>5936</v>
      </c>
      <c r="AK766" s="12">
        <v>0.66</v>
      </c>
      <c r="AL766" s="12">
        <v>1.52</v>
      </c>
      <c r="AM766" s="9">
        <f t="shared" si="305"/>
        <v>2.0032</v>
      </c>
      <c r="AN766" s="10">
        <v>1.225</v>
      </c>
      <c r="AO766" s="21">
        <v>1.085</v>
      </c>
      <c r="AP766" s="22">
        <f t="shared" si="306"/>
        <v>31142.4336141139</v>
      </c>
    </row>
    <row r="767" s="1" customFormat="1" customHeight="1" spans="6:42">
      <c r="F767" s="12">
        <f t="shared" si="297"/>
        <v>41018</v>
      </c>
      <c r="G767" s="12">
        <v>0.0253</v>
      </c>
      <c r="H767" s="13">
        <v>1.35</v>
      </c>
      <c r="I767" s="14">
        <v>1</v>
      </c>
      <c r="J767" s="15">
        <f t="shared" si="298"/>
        <v>1400.96979</v>
      </c>
      <c r="K767" s="12">
        <v>1</v>
      </c>
      <c r="L767" s="12">
        <v>501</v>
      </c>
      <c r="M767" s="12">
        <v>1.67</v>
      </c>
      <c r="N767" s="19">
        <f t="shared" si="299"/>
        <v>3.87191923230708</v>
      </c>
      <c r="O767" s="20">
        <v>5936</v>
      </c>
      <c r="P767" s="12">
        <v>0.66</v>
      </c>
      <c r="Q767" s="12">
        <v>1.52</v>
      </c>
      <c r="R767" s="9">
        <f t="shared" si="300"/>
        <v>2.0032</v>
      </c>
      <c r="S767" s="10">
        <v>1.225</v>
      </c>
      <c r="T767" s="21">
        <v>1.085</v>
      </c>
      <c r="U767" s="22">
        <f t="shared" si="301"/>
        <v>30247.2128423591</v>
      </c>
      <c r="AA767" s="12">
        <f t="shared" si="302"/>
        <v>41018</v>
      </c>
      <c r="AB767" s="12">
        <v>0.0253</v>
      </c>
      <c r="AC767" s="13">
        <v>1.35</v>
      </c>
      <c r="AD767" s="14">
        <v>1</v>
      </c>
      <c r="AE767" s="15">
        <f t="shared" si="303"/>
        <v>1400.96979</v>
      </c>
      <c r="AF767" s="12">
        <v>1</v>
      </c>
      <c r="AG767" s="12">
        <v>501</v>
      </c>
      <c r="AH767" s="12">
        <v>1.91</v>
      </c>
      <c r="AI767" s="19">
        <f t="shared" si="304"/>
        <v>4.11191923230708</v>
      </c>
      <c r="AJ767" s="20">
        <v>5936</v>
      </c>
      <c r="AK767" s="12">
        <v>0.66</v>
      </c>
      <c r="AL767" s="12">
        <v>1.52</v>
      </c>
      <c r="AM767" s="9">
        <f t="shared" si="305"/>
        <v>2.0032</v>
      </c>
      <c r="AN767" s="10">
        <v>1.225</v>
      </c>
      <c r="AO767" s="21">
        <v>1.085</v>
      </c>
      <c r="AP767" s="22">
        <f t="shared" si="306"/>
        <v>31142.4336141139</v>
      </c>
    </row>
    <row r="768" s="1" customFormat="1" customHeight="1" spans="6:42">
      <c r="F768" s="12">
        <f t="shared" si="297"/>
        <v>41018</v>
      </c>
      <c r="G768" s="12">
        <v>0.0253</v>
      </c>
      <c r="H768" s="13">
        <v>1.35</v>
      </c>
      <c r="I768" s="14">
        <v>1</v>
      </c>
      <c r="J768" s="15">
        <f t="shared" si="298"/>
        <v>1400.96979</v>
      </c>
      <c r="K768" s="12">
        <v>1</v>
      </c>
      <c r="L768" s="12">
        <v>501</v>
      </c>
      <c r="M768" s="12">
        <v>1.67</v>
      </c>
      <c r="N768" s="19">
        <f t="shared" si="299"/>
        <v>3.87191923230708</v>
      </c>
      <c r="O768" s="20">
        <v>5936</v>
      </c>
      <c r="P768" s="12">
        <v>0.66</v>
      </c>
      <c r="Q768" s="12">
        <v>1.52</v>
      </c>
      <c r="R768" s="9">
        <f t="shared" si="300"/>
        <v>2.0032</v>
      </c>
      <c r="S768" s="10">
        <v>1.225</v>
      </c>
      <c r="T768" s="21">
        <v>1.085</v>
      </c>
      <c r="U768" s="22">
        <f t="shared" si="301"/>
        <v>30247.2128423591</v>
      </c>
      <c r="AA768" s="12">
        <f t="shared" si="302"/>
        <v>41018</v>
      </c>
      <c r="AB768" s="12">
        <v>0.0253</v>
      </c>
      <c r="AC768" s="13">
        <v>1.35</v>
      </c>
      <c r="AD768" s="14">
        <v>1</v>
      </c>
      <c r="AE768" s="15">
        <f t="shared" si="303"/>
        <v>1400.96979</v>
      </c>
      <c r="AF768" s="12">
        <v>1</v>
      </c>
      <c r="AG768" s="12">
        <v>501</v>
      </c>
      <c r="AH768" s="12">
        <v>1.91</v>
      </c>
      <c r="AI768" s="19">
        <f t="shared" si="304"/>
        <v>4.11191923230708</v>
      </c>
      <c r="AJ768" s="20">
        <v>5936</v>
      </c>
      <c r="AK768" s="12">
        <v>0.66</v>
      </c>
      <c r="AL768" s="12">
        <v>1.52</v>
      </c>
      <c r="AM768" s="9">
        <f t="shared" si="305"/>
        <v>2.0032</v>
      </c>
      <c r="AN768" s="10">
        <v>1.225</v>
      </c>
      <c r="AO768" s="21">
        <v>1.085</v>
      </c>
      <c r="AP768" s="22">
        <f t="shared" si="306"/>
        <v>31142.4336141139</v>
      </c>
    </row>
    <row r="769" s="1" customFormat="1" customHeight="1" spans="6:42">
      <c r="F769" s="12">
        <f t="shared" si="297"/>
        <v>41018</v>
      </c>
      <c r="G769" s="12">
        <v>0.0253</v>
      </c>
      <c r="H769" s="13">
        <v>1.35</v>
      </c>
      <c r="I769" s="14">
        <v>1</v>
      </c>
      <c r="J769" s="15">
        <f t="shared" si="298"/>
        <v>1400.96979</v>
      </c>
      <c r="K769" s="12">
        <v>1</v>
      </c>
      <c r="L769" s="12">
        <v>501</v>
      </c>
      <c r="M769" s="12">
        <v>1.67</v>
      </c>
      <c r="N769" s="19">
        <f t="shared" si="299"/>
        <v>3.87191923230708</v>
      </c>
      <c r="O769" s="20">
        <v>5936</v>
      </c>
      <c r="P769" s="12">
        <v>0.66</v>
      </c>
      <c r="Q769" s="12">
        <v>1.52</v>
      </c>
      <c r="R769" s="9">
        <f t="shared" si="300"/>
        <v>2.0032</v>
      </c>
      <c r="S769" s="10">
        <v>1.225</v>
      </c>
      <c r="T769" s="21">
        <v>1.085</v>
      </c>
      <c r="U769" s="22">
        <f t="shared" si="301"/>
        <v>30247.2128423591</v>
      </c>
      <c r="AA769" s="12">
        <f t="shared" si="302"/>
        <v>41018</v>
      </c>
      <c r="AB769" s="12">
        <v>0.0253</v>
      </c>
      <c r="AC769" s="13">
        <v>1.35</v>
      </c>
      <c r="AD769" s="14">
        <v>1</v>
      </c>
      <c r="AE769" s="15">
        <f t="shared" si="303"/>
        <v>1400.96979</v>
      </c>
      <c r="AF769" s="12">
        <v>1</v>
      </c>
      <c r="AG769" s="12">
        <v>501</v>
      </c>
      <c r="AH769" s="12">
        <v>1.91</v>
      </c>
      <c r="AI769" s="19">
        <f t="shared" si="304"/>
        <v>4.11191923230708</v>
      </c>
      <c r="AJ769" s="20">
        <v>5936</v>
      </c>
      <c r="AK769" s="12">
        <v>0.66</v>
      </c>
      <c r="AL769" s="12">
        <v>1.52</v>
      </c>
      <c r="AM769" s="9">
        <f t="shared" si="305"/>
        <v>2.0032</v>
      </c>
      <c r="AN769" s="10">
        <v>1.225</v>
      </c>
      <c r="AO769" s="21">
        <v>1.085</v>
      </c>
      <c r="AP769" s="22">
        <f t="shared" si="306"/>
        <v>31142.4336141139</v>
      </c>
    </row>
    <row r="770" s="1" customFormat="1" customHeight="1" spans="6:42">
      <c r="F770" s="12">
        <f t="shared" si="297"/>
        <v>41018</v>
      </c>
      <c r="G770" s="12">
        <v>0.0253</v>
      </c>
      <c r="H770" s="13">
        <v>1.35</v>
      </c>
      <c r="I770" s="14">
        <v>1</v>
      </c>
      <c r="J770" s="15">
        <f t="shared" si="298"/>
        <v>1400.96979</v>
      </c>
      <c r="K770" s="12">
        <v>1</v>
      </c>
      <c r="L770" s="12">
        <v>501</v>
      </c>
      <c r="M770" s="12">
        <v>1.67</v>
      </c>
      <c r="N770" s="19">
        <f t="shared" si="299"/>
        <v>3.87191923230708</v>
      </c>
      <c r="O770" s="20">
        <v>5936</v>
      </c>
      <c r="P770" s="12">
        <v>0.66</v>
      </c>
      <c r="Q770" s="12">
        <v>1.52</v>
      </c>
      <c r="R770" s="9">
        <f t="shared" si="300"/>
        <v>2.0032</v>
      </c>
      <c r="S770" s="10">
        <v>1.225</v>
      </c>
      <c r="T770" s="21">
        <v>1.085</v>
      </c>
      <c r="U770" s="22">
        <f t="shared" si="301"/>
        <v>30247.2128423591</v>
      </c>
      <c r="AA770" s="12">
        <f t="shared" si="302"/>
        <v>41018</v>
      </c>
      <c r="AB770" s="12">
        <v>0.0253</v>
      </c>
      <c r="AC770" s="13">
        <v>1.35</v>
      </c>
      <c r="AD770" s="14">
        <v>1</v>
      </c>
      <c r="AE770" s="15">
        <f t="shared" si="303"/>
        <v>1400.96979</v>
      </c>
      <c r="AF770" s="12">
        <v>1</v>
      </c>
      <c r="AG770" s="12">
        <v>501</v>
      </c>
      <c r="AH770" s="12">
        <v>1.91</v>
      </c>
      <c r="AI770" s="19">
        <f t="shared" si="304"/>
        <v>4.11191923230708</v>
      </c>
      <c r="AJ770" s="20">
        <v>5936</v>
      </c>
      <c r="AK770" s="12">
        <v>0.66</v>
      </c>
      <c r="AL770" s="12">
        <v>1.52</v>
      </c>
      <c r="AM770" s="9">
        <f t="shared" si="305"/>
        <v>2.0032</v>
      </c>
      <c r="AN770" s="10">
        <v>1.225</v>
      </c>
      <c r="AO770" s="21">
        <v>1.085</v>
      </c>
      <c r="AP770" s="22">
        <f t="shared" si="306"/>
        <v>31142.4336141139</v>
      </c>
    </row>
    <row r="771" s="1" customFormat="1" customHeight="1" spans="6:42">
      <c r="F771" s="12">
        <f t="shared" si="297"/>
        <v>41018</v>
      </c>
      <c r="G771" s="12">
        <v>0.0253</v>
      </c>
      <c r="H771" s="13">
        <v>1.35</v>
      </c>
      <c r="I771" s="14">
        <v>1</v>
      </c>
      <c r="J771" s="15">
        <f t="shared" si="298"/>
        <v>1400.96979</v>
      </c>
      <c r="K771" s="12">
        <v>1</v>
      </c>
      <c r="L771" s="12">
        <v>501</v>
      </c>
      <c r="M771" s="12">
        <v>1.67</v>
      </c>
      <c r="N771" s="19">
        <f t="shared" si="299"/>
        <v>3.87191923230708</v>
      </c>
      <c r="O771" s="20">
        <v>5936</v>
      </c>
      <c r="P771" s="12">
        <v>0.66</v>
      </c>
      <c r="Q771" s="12">
        <v>1.52</v>
      </c>
      <c r="R771" s="9">
        <f t="shared" si="300"/>
        <v>2.0032</v>
      </c>
      <c r="S771" s="10">
        <v>1.225</v>
      </c>
      <c r="T771" s="21">
        <v>1.085</v>
      </c>
      <c r="U771" s="22">
        <f t="shared" si="301"/>
        <v>30247.2128423591</v>
      </c>
      <c r="AA771" s="12">
        <f t="shared" si="302"/>
        <v>41018</v>
      </c>
      <c r="AB771" s="12">
        <v>0.0253</v>
      </c>
      <c r="AC771" s="13">
        <v>1.35</v>
      </c>
      <c r="AD771" s="14">
        <v>1</v>
      </c>
      <c r="AE771" s="15">
        <f t="shared" si="303"/>
        <v>1400.96979</v>
      </c>
      <c r="AF771" s="12">
        <v>1</v>
      </c>
      <c r="AG771" s="12">
        <v>501</v>
      </c>
      <c r="AH771" s="12">
        <v>1.91</v>
      </c>
      <c r="AI771" s="19">
        <f t="shared" si="304"/>
        <v>4.11191923230708</v>
      </c>
      <c r="AJ771" s="20">
        <v>5936</v>
      </c>
      <c r="AK771" s="12">
        <v>0.66</v>
      </c>
      <c r="AL771" s="12">
        <v>1.52</v>
      </c>
      <c r="AM771" s="9">
        <f t="shared" si="305"/>
        <v>2.0032</v>
      </c>
      <c r="AN771" s="10">
        <v>1.225</v>
      </c>
      <c r="AO771" s="21">
        <v>1.085</v>
      </c>
      <c r="AP771" s="22">
        <f t="shared" si="306"/>
        <v>31142.4336141139</v>
      </c>
    </row>
    <row r="772" s="1" customFormat="1" customHeight="1" spans="6:42">
      <c r="F772" s="12">
        <f t="shared" si="297"/>
        <v>41018</v>
      </c>
      <c r="G772" s="12">
        <v>0.0253</v>
      </c>
      <c r="H772" s="13">
        <v>1.35</v>
      </c>
      <c r="I772" s="14">
        <v>1</v>
      </c>
      <c r="J772" s="15">
        <f t="shared" si="298"/>
        <v>1400.96979</v>
      </c>
      <c r="K772" s="12">
        <v>1</v>
      </c>
      <c r="L772" s="12">
        <v>501</v>
      </c>
      <c r="M772" s="12">
        <v>1.67</v>
      </c>
      <c r="N772" s="19">
        <f t="shared" si="299"/>
        <v>3.87191923230708</v>
      </c>
      <c r="O772" s="20">
        <v>5936</v>
      </c>
      <c r="P772" s="12">
        <v>0.66</v>
      </c>
      <c r="Q772" s="12">
        <v>1.52</v>
      </c>
      <c r="R772" s="9">
        <f t="shared" si="300"/>
        <v>2.0032</v>
      </c>
      <c r="S772" s="10">
        <v>1.225</v>
      </c>
      <c r="T772" s="21">
        <v>1.085</v>
      </c>
      <c r="U772" s="22">
        <f t="shared" si="301"/>
        <v>30247.2128423591</v>
      </c>
      <c r="AA772" s="12">
        <f t="shared" si="302"/>
        <v>41018</v>
      </c>
      <c r="AB772" s="12">
        <v>0.0253</v>
      </c>
      <c r="AC772" s="13">
        <v>1.35</v>
      </c>
      <c r="AD772" s="14">
        <v>1</v>
      </c>
      <c r="AE772" s="15">
        <f t="shared" si="303"/>
        <v>1400.96979</v>
      </c>
      <c r="AF772" s="12">
        <v>1</v>
      </c>
      <c r="AG772" s="12">
        <v>501</v>
      </c>
      <c r="AH772" s="12">
        <v>1.91</v>
      </c>
      <c r="AI772" s="19">
        <f t="shared" si="304"/>
        <v>4.11191923230708</v>
      </c>
      <c r="AJ772" s="20">
        <v>5936</v>
      </c>
      <c r="AK772" s="12">
        <v>0.66</v>
      </c>
      <c r="AL772" s="12">
        <v>1.52</v>
      </c>
      <c r="AM772" s="9">
        <f t="shared" si="305"/>
        <v>2.0032</v>
      </c>
      <c r="AN772" s="10">
        <v>1.225</v>
      </c>
      <c r="AO772" s="21">
        <v>1.085</v>
      </c>
      <c r="AP772" s="22">
        <f t="shared" si="306"/>
        <v>31142.4336141139</v>
      </c>
    </row>
    <row r="773" s="1" customFormat="1" customHeight="1" spans="6:42">
      <c r="F773" s="12">
        <f t="shared" si="297"/>
        <v>41018</v>
      </c>
      <c r="G773" s="12">
        <v>0.0253</v>
      </c>
      <c r="H773" s="13">
        <v>1.35</v>
      </c>
      <c r="I773" s="14">
        <v>1</v>
      </c>
      <c r="J773" s="15">
        <f t="shared" si="298"/>
        <v>1400.96979</v>
      </c>
      <c r="K773" s="12">
        <v>1</v>
      </c>
      <c r="L773" s="12">
        <v>501</v>
      </c>
      <c r="M773" s="12">
        <v>1.67</v>
      </c>
      <c r="N773" s="19">
        <f t="shared" si="299"/>
        <v>3.87191923230708</v>
      </c>
      <c r="O773" s="20">
        <v>0</v>
      </c>
      <c r="P773" s="12">
        <v>0.66</v>
      </c>
      <c r="Q773" s="12">
        <v>1.52</v>
      </c>
      <c r="R773" s="9">
        <f t="shared" si="300"/>
        <v>2.0032</v>
      </c>
      <c r="S773" s="10">
        <v>1.225</v>
      </c>
      <c r="T773" s="21">
        <v>1.085</v>
      </c>
      <c r="U773" s="22">
        <f t="shared" si="301"/>
        <v>14442.5938471591</v>
      </c>
      <c r="AA773" s="12">
        <f t="shared" si="302"/>
        <v>41018</v>
      </c>
      <c r="AB773" s="12">
        <v>0.0253</v>
      </c>
      <c r="AC773" s="13">
        <v>1.35</v>
      </c>
      <c r="AD773" s="14">
        <v>1</v>
      </c>
      <c r="AE773" s="15">
        <f t="shared" si="303"/>
        <v>1400.96979</v>
      </c>
      <c r="AF773" s="12">
        <v>1</v>
      </c>
      <c r="AG773" s="12">
        <v>501</v>
      </c>
      <c r="AH773" s="12">
        <v>1.91</v>
      </c>
      <c r="AI773" s="19">
        <f t="shared" si="304"/>
        <v>4.11191923230708</v>
      </c>
      <c r="AJ773" s="20">
        <v>0</v>
      </c>
      <c r="AK773" s="12">
        <v>0.66</v>
      </c>
      <c r="AL773" s="12">
        <v>1.52</v>
      </c>
      <c r="AM773" s="9">
        <f t="shared" si="305"/>
        <v>2.0032</v>
      </c>
      <c r="AN773" s="10">
        <v>1.225</v>
      </c>
      <c r="AO773" s="21">
        <v>1.085</v>
      </c>
      <c r="AP773" s="22">
        <f t="shared" si="306"/>
        <v>15337.8146189139</v>
      </c>
    </row>
    <row r="774" s="1" customFormat="1" customHeight="1" spans="6:42">
      <c r="F774" s="12">
        <f t="shared" si="297"/>
        <v>41018</v>
      </c>
      <c r="G774" s="12">
        <v>0.0253</v>
      </c>
      <c r="H774" s="13">
        <v>1.35</v>
      </c>
      <c r="I774" s="14">
        <v>1</v>
      </c>
      <c r="J774" s="15">
        <f t="shared" si="298"/>
        <v>1400.96979</v>
      </c>
      <c r="K774" s="12">
        <v>1</v>
      </c>
      <c r="L774" s="12">
        <v>501</v>
      </c>
      <c r="M774" s="12">
        <v>1.67</v>
      </c>
      <c r="N774" s="19">
        <f t="shared" si="299"/>
        <v>3.87191923230708</v>
      </c>
      <c r="O774" s="20">
        <v>0</v>
      </c>
      <c r="P774" s="12">
        <v>0.66</v>
      </c>
      <c r="Q774" s="12">
        <v>1.52</v>
      </c>
      <c r="R774" s="9">
        <f t="shared" si="300"/>
        <v>2.0032</v>
      </c>
      <c r="S774" s="10">
        <v>1.225</v>
      </c>
      <c r="T774" s="21">
        <v>1.085</v>
      </c>
      <c r="U774" s="22">
        <f t="shared" si="301"/>
        <v>14442.5938471591</v>
      </c>
      <c r="AA774" s="12">
        <f t="shared" si="302"/>
        <v>41018</v>
      </c>
      <c r="AB774" s="12">
        <v>0.0253</v>
      </c>
      <c r="AC774" s="13">
        <v>1.35</v>
      </c>
      <c r="AD774" s="14">
        <v>1</v>
      </c>
      <c r="AE774" s="15">
        <f t="shared" si="303"/>
        <v>1400.96979</v>
      </c>
      <c r="AF774" s="12">
        <v>1</v>
      </c>
      <c r="AG774" s="12">
        <v>501</v>
      </c>
      <c r="AH774" s="12">
        <v>1.91</v>
      </c>
      <c r="AI774" s="19">
        <f t="shared" si="304"/>
        <v>4.11191923230708</v>
      </c>
      <c r="AJ774" s="20">
        <v>0</v>
      </c>
      <c r="AK774" s="12">
        <v>0.66</v>
      </c>
      <c r="AL774" s="12">
        <v>1.52</v>
      </c>
      <c r="AM774" s="9">
        <f t="shared" si="305"/>
        <v>2.0032</v>
      </c>
      <c r="AN774" s="10">
        <v>1.225</v>
      </c>
      <c r="AO774" s="21">
        <v>1.085</v>
      </c>
      <c r="AP774" s="22">
        <f t="shared" si="306"/>
        <v>15337.8146189139</v>
      </c>
    </row>
    <row r="775" s="1" customFormat="1" customHeight="1" spans="6:42">
      <c r="F775" s="12">
        <f t="shared" si="297"/>
        <v>41018</v>
      </c>
      <c r="G775" s="12">
        <v>0.0253</v>
      </c>
      <c r="H775" s="13">
        <v>1.35</v>
      </c>
      <c r="I775" s="14">
        <v>1</v>
      </c>
      <c r="J775" s="15">
        <f t="shared" si="298"/>
        <v>1400.96979</v>
      </c>
      <c r="K775" s="12">
        <v>1</v>
      </c>
      <c r="L775" s="12">
        <v>501</v>
      </c>
      <c r="M775" s="12">
        <v>1.67</v>
      </c>
      <c r="N775" s="19">
        <f t="shared" si="299"/>
        <v>3.87191923230708</v>
      </c>
      <c r="O775" s="20">
        <v>0</v>
      </c>
      <c r="P775" s="12">
        <v>0.66</v>
      </c>
      <c r="Q775" s="12">
        <v>1.52</v>
      </c>
      <c r="R775" s="9">
        <f t="shared" si="300"/>
        <v>2.0032</v>
      </c>
      <c r="S775" s="10">
        <v>1.225</v>
      </c>
      <c r="T775" s="21">
        <v>1.085</v>
      </c>
      <c r="U775" s="22">
        <f t="shared" si="301"/>
        <v>14442.5938471591</v>
      </c>
      <c r="AA775" s="12">
        <f t="shared" si="302"/>
        <v>41018</v>
      </c>
      <c r="AB775" s="12">
        <v>0.0253</v>
      </c>
      <c r="AC775" s="13">
        <v>1.35</v>
      </c>
      <c r="AD775" s="14">
        <v>1</v>
      </c>
      <c r="AE775" s="15">
        <f t="shared" si="303"/>
        <v>1400.96979</v>
      </c>
      <c r="AF775" s="12">
        <v>1</v>
      </c>
      <c r="AG775" s="12">
        <v>501</v>
      </c>
      <c r="AH775" s="12">
        <v>1.91</v>
      </c>
      <c r="AI775" s="19">
        <f t="shared" si="304"/>
        <v>4.11191923230708</v>
      </c>
      <c r="AJ775" s="20">
        <v>0</v>
      </c>
      <c r="AK775" s="12">
        <v>0.66</v>
      </c>
      <c r="AL775" s="12">
        <v>1.52</v>
      </c>
      <c r="AM775" s="9">
        <f t="shared" si="305"/>
        <v>2.0032</v>
      </c>
      <c r="AN775" s="10">
        <v>1.225</v>
      </c>
      <c r="AO775" s="21">
        <v>1.085</v>
      </c>
      <c r="AP775" s="22">
        <f t="shared" si="306"/>
        <v>15337.8146189139</v>
      </c>
    </row>
    <row r="776" s="1" customFormat="1" customHeight="1" spans="6:42">
      <c r="F776" s="12">
        <f t="shared" si="297"/>
        <v>41018</v>
      </c>
      <c r="G776" s="12">
        <v>0.0253</v>
      </c>
      <c r="H776" s="13">
        <v>1.35</v>
      </c>
      <c r="I776" s="14">
        <v>1</v>
      </c>
      <c r="J776" s="15">
        <f t="shared" si="298"/>
        <v>1400.96979</v>
      </c>
      <c r="K776" s="12">
        <v>1</v>
      </c>
      <c r="L776" s="12">
        <v>501</v>
      </c>
      <c r="M776" s="12">
        <v>1.67</v>
      </c>
      <c r="N776" s="19">
        <f t="shared" si="299"/>
        <v>3.87191923230708</v>
      </c>
      <c r="O776" s="20">
        <v>0</v>
      </c>
      <c r="P776" s="12">
        <v>0.66</v>
      </c>
      <c r="Q776" s="12">
        <v>1.52</v>
      </c>
      <c r="R776" s="9">
        <f t="shared" si="300"/>
        <v>2.0032</v>
      </c>
      <c r="S776" s="10">
        <v>1.225</v>
      </c>
      <c r="T776" s="21">
        <v>1.085</v>
      </c>
      <c r="U776" s="22">
        <f t="shared" si="301"/>
        <v>14442.5938471591</v>
      </c>
      <c r="AA776" s="12">
        <f t="shared" si="302"/>
        <v>41018</v>
      </c>
      <c r="AB776" s="12">
        <v>0.0253</v>
      </c>
      <c r="AC776" s="13">
        <v>1.35</v>
      </c>
      <c r="AD776" s="14">
        <v>1</v>
      </c>
      <c r="AE776" s="15">
        <f t="shared" si="303"/>
        <v>1400.96979</v>
      </c>
      <c r="AF776" s="12">
        <v>1</v>
      </c>
      <c r="AG776" s="12">
        <v>501</v>
      </c>
      <c r="AH776" s="12">
        <v>1.91</v>
      </c>
      <c r="AI776" s="19">
        <f t="shared" si="304"/>
        <v>4.11191923230708</v>
      </c>
      <c r="AJ776" s="20">
        <v>0</v>
      </c>
      <c r="AK776" s="12">
        <v>0.66</v>
      </c>
      <c r="AL776" s="12">
        <v>1.52</v>
      </c>
      <c r="AM776" s="9">
        <f t="shared" si="305"/>
        <v>2.0032</v>
      </c>
      <c r="AN776" s="10">
        <v>1.225</v>
      </c>
      <c r="AO776" s="21">
        <v>1.085</v>
      </c>
      <c r="AP776" s="22">
        <f t="shared" si="306"/>
        <v>15337.8146189139</v>
      </c>
    </row>
    <row r="777" s="1" customFormat="1" customHeight="1" spans="6:42">
      <c r="F777" s="12">
        <f t="shared" si="297"/>
        <v>41018</v>
      </c>
      <c r="G777" s="12">
        <v>0.0253</v>
      </c>
      <c r="H777" s="13">
        <v>1.35</v>
      </c>
      <c r="I777" s="14">
        <v>1</v>
      </c>
      <c r="J777" s="15">
        <f t="shared" si="298"/>
        <v>1400.96979</v>
      </c>
      <c r="K777" s="12">
        <v>1</v>
      </c>
      <c r="L777" s="12">
        <v>501</v>
      </c>
      <c r="M777" s="12">
        <v>1.67</v>
      </c>
      <c r="N777" s="19">
        <f t="shared" si="299"/>
        <v>3.87191923230708</v>
      </c>
      <c r="O777" s="20">
        <v>0</v>
      </c>
      <c r="P777" s="12">
        <v>0.66</v>
      </c>
      <c r="Q777" s="12">
        <v>1.52</v>
      </c>
      <c r="R777" s="9">
        <f t="shared" si="300"/>
        <v>2.0032</v>
      </c>
      <c r="S777" s="10">
        <v>1.225</v>
      </c>
      <c r="T777" s="21">
        <v>1.085</v>
      </c>
      <c r="U777" s="22">
        <f t="shared" si="301"/>
        <v>14442.5938471591</v>
      </c>
      <c r="AA777" s="12">
        <f t="shared" si="302"/>
        <v>41018</v>
      </c>
      <c r="AB777" s="12">
        <v>0.0253</v>
      </c>
      <c r="AC777" s="13">
        <v>1.35</v>
      </c>
      <c r="AD777" s="14">
        <v>1</v>
      </c>
      <c r="AE777" s="15">
        <f t="shared" si="303"/>
        <v>1400.96979</v>
      </c>
      <c r="AF777" s="12">
        <v>1</v>
      </c>
      <c r="AG777" s="12">
        <v>501</v>
      </c>
      <c r="AH777" s="12">
        <v>1.91</v>
      </c>
      <c r="AI777" s="19">
        <f t="shared" si="304"/>
        <v>4.11191923230708</v>
      </c>
      <c r="AJ777" s="20">
        <v>0</v>
      </c>
      <c r="AK777" s="12">
        <v>0.66</v>
      </c>
      <c r="AL777" s="12">
        <v>1.52</v>
      </c>
      <c r="AM777" s="9">
        <f t="shared" si="305"/>
        <v>2.0032</v>
      </c>
      <c r="AN777" s="10">
        <v>1.225</v>
      </c>
      <c r="AO777" s="21">
        <v>1.085</v>
      </c>
      <c r="AP777" s="22">
        <f t="shared" si="306"/>
        <v>15337.8146189139</v>
      </c>
    </row>
    <row r="778" s="1" customFormat="1" customHeight="1" spans="6:42">
      <c r="F778" s="12">
        <f t="shared" si="297"/>
        <v>41018</v>
      </c>
      <c r="G778" s="12">
        <v>0.0253</v>
      </c>
      <c r="H778" s="13">
        <v>1.35</v>
      </c>
      <c r="I778" s="14">
        <v>1</v>
      </c>
      <c r="J778" s="15">
        <f t="shared" si="298"/>
        <v>1400.96979</v>
      </c>
      <c r="K778" s="12">
        <v>1</v>
      </c>
      <c r="L778" s="12">
        <v>501</v>
      </c>
      <c r="M778" s="12">
        <v>1.67</v>
      </c>
      <c r="N778" s="19">
        <f t="shared" si="299"/>
        <v>3.87191923230708</v>
      </c>
      <c r="O778" s="20">
        <v>0</v>
      </c>
      <c r="P778" s="12">
        <v>0.66</v>
      </c>
      <c r="Q778" s="12">
        <v>1.52</v>
      </c>
      <c r="R778" s="9">
        <f t="shared" si="300"/>
        <v>2.0032</v>
      </c>
      <c r="S778" s="10">
        <v>1.225</v>
      </c>
      <c r="T778" s="21">
        <v>1.085</v>
      </c>
      <c r="U778" s="22">
        <f t="shared" si="301"/>
        <v>14442.5938471591</v>
      </c>
      <c r="AA778" s="12">
        <f t="shared" si="302"/>
        <v>41018</v>
      </c>
      <c r="AB778" s="12">
        <v>0.0253</v>
      </c>
      <c r="AC778" s="13">
        <v>1.35</v>
      </c>
      <c r="AD778" s="14">
        <v>1</v>
      </c>
      <c r="AE778" s="15">
        <f t="shared" si="303"/>
        <v>1400.96979</v>
      </c>
      <c r="AF778" s="12">
        <v>1</v>
      </c>
      <c r="AG778" s="12">
        <v>501</v>
      </c>
      <c r="AH778" s="12">
        <v>1.91</v>
      </c>
      <c r="AI778" s="19">
        <f t="shared" si="304"/>
        <v>4.11191923230708</v>
      </c>
      <c r="AJ778" s="20">
        <v>0</v>
      </c>
      <c r="AK778" s="12">
        <v>0.66</v>
      </c>
      <c r="AL778" s="12">
        <v>1.52</v>
      </c>
      <c r="AM778" s="9">
        <f t="shared" si="305"/>
        <v>2.0032</v>
      </c>
      <c r="AN778" s="10">
        <v>1.225</v>
      </c>
      <c r="AO778" s="21">
        <v>1.085</v>
      </c>
      <c r="AP778" s="22">
        <f t="shared" si="306"/>
        <v>15337.8146189139</v>
      </c>
    </row>
    <row r="779" s="1" customFormat="1" customHeight="1" spans="6:42">
      <c r="F779" s="12">
        <f t="shared" si="297"/>
        <v>41018</v>
      </c>
      <c r="G779" s="12">
        <v>0.0253</v>
      </c>
      <c r="H779" s="13">
        <v>1.35</v>
      </c>
      <c r="I779" s="14">
        <v>1</v>
      </c>
      <c r="J779" s="15">
        <f t="shared" si="298"/>
        <v>1400.96979</v>
      </c>
      <c r="K779" s="12">
        <v>1</v>
      </c>
      <c r="L779" s="12">
        <v>501</v>
      </c>
      <c r="M779" s="12">
        <v>1.67</v>
      </c>
      <c r="N779" s="19">
        <f t="shared" si="299"/>
        <v>3.87191923230708</v>
      </c>
      <c r="O779" s="20">
        <v>0</v>
      </c>
      <c r="P779" s="12">
        <v>0.66</v>
      </c>
      <c r="Q779" s="12">
        <v>1.52</v>
      </c>
      <c r="R779" s="9">
        <f t="shared" si="300"/>
        <v>2.0032</v>
      </c>
      <c r="S779" s="10">
        <v>1.225</v>
      </c>
      <c r="T779" s="21">
        <v>1.085</v>
      </c>
      <c r="U779" s="22">
        <f t="shared" si="301"/>
        <v>14442.5938471591</v>
      </c>
      <c r="AA779" s="12">
        <f t="shared" si="302"/>
        <v>41018</v>
      </c>
      <c r="AB779" s="12">
        <v>0.0253</v>
      </c>
      <c r="AC779" s="13">
        <v>1.35</v>
      </c>
      <c r="AD779" s="14">
        <v>1</v>
      </c>
      <c r="AE779" s="15">
        <f t="shared" si="303"/>
        <v>1400.96979</v>
      </c>
      <c r="AF779" s="12">
        <v>1</v>
      </c>
      <c r="AG779" s="12">
        <v>501</v>
      </c>
      <c r="AH779" s="12">
        <v>1.91</v>
      </c>
      <c r="AI779" s="19">
        <f t="shared" si="304"/>
        <v>4.11191923230708</v>
      </c>
      <c r="AJ779" s="20">
        <v>0</v>
      </c>
      <c r="AK779" s="12">
        <v>0.66</v>
      </c>
      <c r="AL779" s="12">
        <v>1.52</v>
      </c>
      <c r="AM779" s="9">
        <f t="shared" si="305"/>
        <v>2.0032</v>
      </c>
      <c r="AN779" s="10">
        <v>1.225</v>
      </c>
      <c r="AO779" s="21">
        <v>1.085</v>
      </c>
      <c r="AP779" s="22">
        <f t="shared" si="306"/>
        <v>15337.8146189139</v>
      </c>
    </row>
    <row r="780" s="1" customFormat="1" customHeight="1" spans="6:42">
      <c r="F780" s="28" t="s">
        <v>28</v>
      </c>
      <c r="G780" s="29"/>
      <c r="H780" s="29"/>
      <c r="I780" s="29"/>
      <c r="J780" s="29"/>
      <c r="K780" s="29"/>
      <c r="L780" s="29"/>
      <c r="M780" s="29"/>
      <c r="N780" s="30">
        <f>SUM(U755:U779)</f>
        <v>645547.988092579</v>
      </c>
      <c r="O780" s="30"/>
      <c r="P780" s="30"/>
      <c r="Q780" s="30"/>
      <c r="R780" s="30"/>
      <c r="S780" s="30"/>
      <c r="T780" s="30"/>
      <c r="U780" s="30"/>
      <c r="AA780" s="28" t="s">
        <v>28</v>
      </c>
      <c r="AB780" s="29"/>
      <c r="AC780" s="29"/>
      <c r="AD780" s="29"/>
      <c r="AE780" s="29"/>
      <c r="AF780" s="29"/>
      <c r="AG780" s="29"/>
      <c r="AH780" s="29"/>
      <c r="AI780" s="30">
        <f>SUM(AP755:AP779)</f>
        <v>667928.507386448</v>
      </c>
      <c r="AJ780" s="30"/>
      <c r="AK780" s="30"/>
      <c r="AL780" s="30"/>
      <c r="AM780" s="30"/>
      <c r="AN780" s="30"/>
      <c r="AO780" s="30"/>
      <c r="AP780" s="30"/>
    </row>
    <row r="781" s="1" customFormat="1" customHeight="1" spans="6:42">
      <c r="F781" s="29"/>
      <c r="G781" s="29"/>
      <c r="H781" s="29"/>
      <c r="I781" s="29"/>
      <c r="J781" s="29"/>
      <c r="K781" s="29"/>
      <c r="L781" s="29"/>
      <c r="M781" s="29"/>
      <c r="N781" s="30"/>
      <c r="O781" s="30"/>
      <c r="P781" s="30"/>
      <c r="Q781" s="30"/>
      <c r="R781" s="30"/>
      <c r="S781" s="30"/>
      <c r="T781" s="30"/>
      <c r="U781" s="30"/>
      <c r="AA781" s="29"/>
      <c r="AB781" s="29"/>
      <c r="AC781" s="29"/>
      <c r="AD781" s="29"/>
      <c r="AE781" s="29"/>
      <c r="AF781" s="29"/>
      <c r="AG781" s="29"/>
      <c r="AH781" s="29"/>
      <c r="AI781" s="30"/>
      <c r="AJ781" s="30"/>
      <c r="AK781" s="30"/>
      <c r="AL781" s="30"/>
      <c r="AM781" s="30"/>
      <c r="AN781" s="30"/>
      <c r="AO781" s="30"/>
      <c r="AP781" s="30"/>
    </row>
    <row r="782" s="1" customFormat="1" customHeight="1" spans="6:42"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</row>
    <row r="783" s="1" customFormat="1" customHeight="1" spans="6:42">
      <c r="F783" s="15" t="s">
        <v>3</v>
      </c>
      <c r="G783" s="15"/>
      <c r="H783" s="15"/>
      <c r="I783" s="15"/>
      <c r="J783" s="15"/>
      <c r="K783" s="9" t="s">
        <v>30</v>
      </c>
      <c r="L783" s="9"/>
      <c r="M783" s="9"/>
      <c r="N783" s="9"/>
      <c r="O783" s="10" t="s">
        <v>31</v>
      </c>
      <c r="P783" s="10"/>
      <c r="Q783" s="31" t="s">
        <v>9</v>
      </c>
      <c r="R783"/>
      <c r="S783"/>
      <c r="T783"/>
      <c r="U783"/>
      <c r="AA783" s="15" t="s">
        <v>3</v>
      </c>
      <c r="AB783" s="15"/>
      <c r="AC783" s="15"/>
      <c r="AD783" s="15"/>
      <c r="AE783" s="15"/>
      <c r="AF783" s="9" t="s">
        <v>30</v>
      </c>
      <c r="AG783" s="9"/>
      <c r="AH783" s="9"/>
      <c r="AI783" s="9"/>
      <c r="AJ783" s="10" t="s">
        <v>31</v>
      </c>
      <c r="AK783" s="10"/>
      <c r="AL783" s="31" t="s">
        <v>9</v>
      </c>
      <c r="AM783"/>
      <c r="AN783"/>
      <c r="AO783"/>
      <c r="AP783"/>
    </row>
    <row r="784" s="1" customFormat="1" customHeight="1" spans="6:42">
      <c r="F784" s="12" t="s">
        <v>32</v>
      </c>
      <c r="G784" s="12" t="s">
        <v>15</v>
      </c>
      <c r="H784" s="32" t="s">
        <v>33</v>
      </c>
      <c r="I784" s="33" t="s">
        <v>34</v>
      </c>
      <c r="J784" s="15" t="s">
        <v>3</v>
      </c>
      <c r="K784" s="12" t="s">
        <v>35</v>
      </c>
      <c r="L784" s="12" t="s">
        <v>22</v>
      </c>
      <c r="M784" s="12" t="s">
        <v>23</v>
      </c>
      <c r="N784" s="9" t="s">
        <v>36</v>
      </c>
      <c r="O784" s="12" t="s">
        <v>25</v>
      </c>
      <c r="P784" s="12" t="s">
        <v>37</v>
      </c>
      <c r="Q784" s="31"/>
      <c r="R784"/>
      <c r="S784"/>
      <c r="T784"/>
      <c r="U784"/>
      <c r="AA784" s="12" t="s">
        <v>32</v>
      </c>
      <c r="AB784" s="12" t="s">
        <v>15</v>
      </c>
      <c r="AC784" s="32" t="s">
        <v>33</v>
      </c>
      <c r="AD784" s="33" t="s">
        <v>34</v>
      </c>
      <c r="AE784" s="15" t="s">
        <v>3</v>
      </c>
      <c r="AF784" s="12" t="s">
        <v>35</v>
      </c>
      <c r="AG784" s="12" t="s">
        <v>22</v>
      </c>
      <c r="AH784" s="12" t="s">
        <v>23</v>
      </c>
      <c r="AI784" s="9" t="s">
        <v>36</v>
      </c>
      <c r="AJ784" s="12" t="s">
        <v>25</v>
      </c>
      <c r="AK784" s="12" t="s">
        <v>37</v>
      </c>
      <c r="AL784" s="31"/>
      <c r="AM784"/>
      <c r="AN784"/>
      <c r="AO784"/>
      <c r="AP784"/>
    </row>
    <row r="785" s="1" customFormat="1" customHeight="1" spans="6:42">
      <c r="F785" s="12">
        <v>1197</v>
      </c>
      <c r="G785" s="12">
        <f t="shared" ref="G785:G798" si="307">1354+144</f>
        <v>1498</v>
      </c>
      <c r="H785" s="32">
        <v>0.444</v>
      </c>
      <c r="I785" s="33">
        <v>0.887</v>
      </c>
      <c r="J785" s="34">
        <f t="shared" ref="J785:J798" si="308">F785*H785+G785*I785</f>
        <v>1860.194</v>
      </c>
      <c r="K785" s="12">
        <v>1</v>
      </c>
      <c r="L785" s="12">
        <v>0.89</v>
      </c>
      <c r="M785" s="12">
        <v>3.21</v>
      </c>
      <c r="N785" s="35">
        <f t="shared" ref="N785:N798" si="309">1+L785*M785</f>
        <v>3.8569</v>
      </c>
      <c r="O785" s="12">
        <v>1.225</v>
      </c>
      <c r="P785" s="12">
        <v>0.5</v>
      </c>
      <c r="Q785" s="36">
        <f t="shared" ref="Q785:Q798" si="310">J785*K785*N785*O785*P785</f>
        <v>4394.4316211425</v>
      </c>
      <c r="R785"/>
      <c r="S785"/>
      <c r="T785"/>
      <c r="U785"/>
      <c r="AA785" s="12">
        <v>1197</v>
      </c>
      <c r="AB785" s="12">
        <f t="shared" ref="AB785:AB798" si="311">1354+144</f>
        <v>1498</v>
      </c>
      <c r="AC785" s="32">
        <v>0.444</v>
      </c>
      <c r="AD785" s="33">
        <v>0.887</v>
      </c>
      <c r="AE785" s="34">
        <f t="shared" ref="AE785:AE798" si="312">AA785*AC785+AB785*AD785</f>
        <v>1860.194</v>
      </c>
      <c r="AF785" s="12">
        <v>1</v>
      </c>
      <c r="AG785" s="12">
        <v>0.89</v>
      </c>
      <c r="AH785" s="12">
        <v>3.21</v>
      </c>
      <c r="AI785" s="35">
        <f t="shared" ref="AI785:AI798" si="313">1+AG785*AH785</f>
        <v>3.8569</v>
      </c>
      <c r="AJ785" s="12">
        <v>1.225</v>
      </c>
      <c r="AK785" s="12">
        <v>0.5</v>
      </c>
      <c r="AL785" s="36">
        <f t="shared" ref="AL785:AL798" si="314">AE785*AF785*AI785*AJ785*AK785</f>
        <v>4394.4316211425</v>
      </c>
      <c r="AM785"/>
      <c r="AN785"/>
      <c r="AO785"/>
      <c r="AP785"/>
    </row>
    <row r="786" s="1" customFormat="1" customHeight="1" spans="6:42">
      <c r="F786" s="12">
        <v>1197</v>
      </c>
      <c r="G786" s="12">
        <f t="shared" si="307"/>
        <v>1498</v>
      </c>
      <c r="H786" s="32">
        <v>0.577</v>
      </c>
      <c r="I786" s="33">
        <v>1.153</v>
      </c>
      <c r="J786" s="34">
        <f t="shared" si="308"/>
        <v>2417.863</v>
      </c>
      <c r="K786" s="12">
        <v>1</v>
      </c>
      <c r="L786" s="12">
        <v>0.89</v>
      </c>
      <c r="M786" s="12">
        <v>3.21</v>
      </c>
      <c r="N786" s="35">
        <f t="shared" si="309"/>
        <v>3.8569</v>
      </c>
      <c r="O786" s="12">
        <v>1.225</v>
      </c>
      <c r="P786" s="12">
        <v>0.5</v>
      </c>
      <c r="Q786" s="36">
        <f t="shared" si="310"/>
        <v>5711.84168037875</v>
      </c>
      <c r="R786"/>
      <c r="S786"/>
      <c r="T786"/>
      <c r="U786"/>
      <c r="AA786" s="12">
        <v>1197</v>
      </c>
      <c r="AB786" s="12">
        <f t="shared" si="311"/>
        <v>1498</v>
      </c>
      <c r="AC786" s="32">
        <v>0.577</v>
      </c>
      <c r="AD786" s="33">
        <v>1.153</v>
      </c>
      <c r="AE786" s="34">
        <f t="shared" si="312"/>
        <v>2417.863</v>
      </c>
      <c r="AF786" s="12">
        <v>1</v>
      </c>
      <c r="AG786" s="12">
        <v>0.89</v>
      </c>
      <c r="AH786" s="12">
        <v>3.21</v>
      </c>
      <c r="AI786" s="35">
        <f t="shared" si="313"/>
        <v>3.8569</v>
      </c>
      <c r="AJ786" s="12">
        <v>1.225</v>
      </c>
      <c r="AK786" s="12">
        <v>0.5</v>
      </c>
      <c r="AL786" s="36">
        <f t="shared" si="314"/>
        <v>5711.84168037875</v>
      </c>
      <c r="AM786"/>
      <c r="AN786"/>
      <c r="AO786"/>
      <c r="AP786"/>
    </row>
    <row r="787" s="1" customFormat="1" customHeight="1" spans="6:42">
      <c r="F787" s="12">
        <v>1197</v>
      </c>
      <c r="G787" s="12">
        <f t="shared" si="307"/>
        <v>1498</v>
      </c>
      <c r="H787" s="32">
        <v>0.444</v>
      </c>
      <c r="I787" s="33">
        <v>0.887</v>
      </c>
      <c r="J787" s="34">
        <f t="shared" si="308"/>
        <v>1860.194</v>
      </c>
      <c r="K787" s="12">
        <v>1</v>
      </c>
      <c r="L787" s="12">
        <v>0.89</v>
      </c>
      <c r="M787" s="12">
        <v>3.21</v>
      </c>
      <c r="N787" s="35">
        <f t="shared" si="309"/>
        <v>3.8569</v>
      </c>
      <c r="O787" s="12">
        <v>1.225</v>
      </c>
      <c r="P787" s="12">
        <v>0.5</v>
      </c>
      <c r="Q787" s="36">
        <f t="shared" si="310"/>
        <v>4394.4316211425</v>
      </c>
      <c r="R787"/>
      <c r="S787"/>
      <c r="T787"/>
      <c r="U787"/>
      <c r="AA787" s="12">
        <v>1197</v>
      </c>
      <c r="AB787" s="12">
        <f t="shared" si="311"/>
        <v>1498</v>
      </c>
      <c r="AC787" s="32">
        <v>0.444</v>
      </c>
      <c r="AD787" s="33">
        <v>0.887</v>
      </c>
      <c r="AE787" s="34">
        <f t="shared" si="312"/>
        <v>1860.194</v>
      </c>
      <c r="AF787" s="12">
        <v>1</v>
      </c>
      <c r="AG787" s="12">
        <v>0.89</v>
      </c>
      <c r="AH787" s="12">
        <v>3.21</v>
      </c>
      <c r="AI787" s="35">
        <f t="shared" si="313"/>
        <v>3.8569</v>
      </c>
      <c r="AJ787" s="12">
        <v>1.225</v>
      </c>
      <c r="AK787" s="12">
        <v>0.5</v>
      </c>
      <c r="AL787" s="36">
        <f t="shared" si="314"/>
        <v>4394.4316211425</v>
      </c>
      <c r="AM787"/>
      <c r="AN787"/>
      <c r="AO787"/>
      <c r="AP787"/>
    </row>
    <row r="788" s="1" customFormat="1" customHeight="1" spans="6:42">
      <c r="F788" s="12">
        <v>1197</v>
      </c>
      <c r="G788" s="12">
        <f t="shared" si="307"/>
        <v>1498</v>
      </c>
      <c r="H788" s="32">
        <v>0.577</v>
      </c>
      <c r="I788" s="33">
        <v>1.153</v>
      </c>
      <c r="J788" s="34">
        <f t="shared" si="308"/>
        <v>2417.863</v>
      </c>
      <c r="K788" s="12">
        <v>1</v>
      </c>
      <c r="L788" s="12">
        <v>0.89</v>
      </c>
      <c r="M788" s="12">
        <v>3.21</v>
      </c>
      <c r="N788" s="35">
        <f t="shared" si="309"/>
        <v>3.8569</v>
      </c>
      <c r="O788" s="12">
        <v>1.225</v>
      </c>
      <c r="P788" s="12">
        <v>0.5</v>
      </c>
      <c r="Q788" s="36">
        <f t="shared" si="310"/>
        <v>5711.84168037875</v>
      </c>
      <c r="R788"/>
      <c r="S788"/>
      <c r="T788"/>
      <c r="U788"/>
      <c r="AA788" s="12">
        <v>1197</v>
      </c>
      <c r="AB788" s="12">
        <f t="shared" si="311"/>
        <v>1498</v>
      </c>
      <c r="AC788" s="32">
        <v>0.577</v>
      </c>
      <c r="AD788" s="33">
        <v>1.153</v>
      </c>
      <c r="AE788" s="34">
        <f t="shared" si="312"/>
        <v>2417.863</v>
      </c>
      <c r="AF788" s="12">
        <v>1</v>
      </c>
      <c r="AG788" s="12">
        <v>0.89</v>
      </c>
      <c r="AH788" s="12">
        <v>3.21</v>
      </c>
      <c r="AI788" s="35">
        <f t="shared" si="313"/>
        <v>3.8569</v>
      </c>
      <c r="AJ788" s="12">
        <v>1.225</v>
      </c>
      <c r="AK788" s="12">
        <v>0.5</v>
      </c>
      <c r="AL788" s="36">
        <f t="shared" si="314"/>
        <v>5711.84168037875</v>
      </c>
      <c r="AM788"/>
      <c r="AN788"/>
      <c r="AO788"/>
      <c r="AP788"/>
    </row>
    <row r="789" s="1" customFormat="1" customHeight="1" spans="6:42">
      <c r="F789" s="12">
        <v>1197</v>
      </c>
      <c r="G789" s="12">
        <f t="shared" si="307"/>
        <v>1498</v>
      </c>
      <c r="H789" s="32">
        <v>0.444</v>
      </c>
      <c r="I789" s="33">
        <v>0.887</v>
      </c>
      <c r="J789" s="34">
        <f t="shared" si="308"/>
        <v>1860.194</v>
      </c>
      <c r="K789" s="12">
        <v>1</v>
      </c>
      <c r="L789" s="12">
        <v>0.89</v>
      </c>
      <c r="M789" s="12">
        <v>3.21</v>
      </c>
      <c r="N789" s="35">
        <f t="shared" si="309"/>
        <v>3.8569</v>
      </c>
      <c r="O789" s="12">
        <v>1.225</v>
      </c>
      <c r="P789" s="12">
        <v>0.5</v>
      </c>
      <c r="Q789" s="36">
        <f t="shared" si="310"/>
        <v>4394.4316211425</v>
      </c>
      <c r="R789"/>
      <c r="S789"/>
      <c r="T789"/>
      <c r="U789"/>
      <c r="AA789" s="12">
        <v>1197</v>
      </c>
      <c r="AB789" s="12">
        <f t="shared" si="311"/>
        <v>1498</v>
      </c>
      <c r="AC789" s="32">
        <v>0.444</v>
      </c>
      <c r="AD789" s="33">
        <v>0.887</v>
      </c>
      <c r="AE789" s="34">
        <f t="shared" si="312"/>
        <v>1860.194</v>
      </c>
      <c r="AF789" s="12">
        <v>1</v>
      </c>
      <c r="AG789" s="12">
        <v>0.89</v>
      </c>
      <c r="AH789" s="12">
        <v>3.21</v>
      </c>
      <c r="AI789" s="35">
        <f t="shared" si="313"/>
        <v>3.8569</v>
      </c>
      <c r="AJ789" s="12">
        <v>1.225</v>
      </c>
      <c r="AK789" s="12">
        <v>0.5</v>
      </c>
      <c r="AL789" s="36">
        <f t="shared" si="314"/>
        <v>4394.4316211425</v>
      </c>
      <c r="AM789"/>
      <c r="AN789"/>
      <c r="AO789"/>
      <c r="AP789"/>
    </row>
    <row r="790" s="1" customFormat="1" customHeight="1" spans="6:42">
      <c r="F790" s="12">
        <v>1197</v>
      </c>
      <c r="G790" s="12">
        <f t="shared" si="307"/>
        <v>1498</v>
      </c>
      <c r="H790" s="32">
        <v>0.577</v>
      </c>
      <c r="I790" s="33">
        <v>1.153</v>
      </c>
      <c r="J790" s="34">
        <f t="shared" si="308"/>
        <v>2417.863</v>
      </c>
      <c r="K790" s="12">
        <v>1</v>
      </c>
      <c r="L790" s="12">
        <v>0.89</v>
      </c>
      <c r="M790" s="12">
        <v>3.21</v>
      </c>
      <c r="N790" s="35">
        <f t="shared" si="309"/>
        <v>3.8569</v>
      </c>
      <c r="O790" s="12">
        <v>1.225</v>
      </c>
      <c r="P790" s="12">
        <v>0.5</v>
      </c>
      <c r="Q790" s="36">
        <f t="shared" si="310"/>
        <v>5711.84168037875</v>
      </c>
      <c r="R790"/>
      <c r="S790"/>
      <c r="T790"/>
      <c r="U790"/>
      <c r="AA790" s="12">
        <v>1197</v>
      </c>
      <c r="AB790" s="12">
        <f t="shared" si="311"/>
        <v>1498</v>
      </c>
      <c r="AC790" s="32">
        <v>0.577</v>
      </c>
      <c r="AD790" s="33">
        <v>1.153</v>
      </c>
      <c r="AE790" s="34">
        <f t="shared" si="312"/>
        <v>2417.863</v>
      </c>
      <c r="AF790" s="12">
        <v>1</v>
      </c>
      <c r="AG790" s="12">
        <v>0.89</v>
      </c>
      <c r="AH790" s="12">
        <v>3.21</v>
      </c>
      <c r="AI790" s="35">
        <f t="shared" si="313"/>
        <v>3.8569</v>
      </c>
      <c r="AJ790" s="12">
        <v>1.225</v>
      </c>
      <c r="AK790" s="12">
        <v>0.5</v>
      </c>
      <c r="AL790" s="36">
        <f t="shared" si="314"/>
        <v>5711.84168037875</v>
      </c>
      <c r="AM790"/>
      <c r="AN790"/>
      <c r="AO790"/>
      <c r="AP790"/>
    </row>
    <row r="791" s="1" customFormat="1" customHeight="1" spans="6:42">
      <c r="F791" s="12">
        <v>1197</v>
      </c>
      <c r="G791" s="12">
        <f t="shared" si="307"/>
        <v>1498</v>
      </c>
      <c r="H791" s="32">
        <v>0.444</v>
      </c>
      <c r="I791" s="33">
        <v>0.887</v>
      </c>
      <c r="J791" s="34">
        <f t="shared" si="308"/>
        <v>1860.194</v>
      </c>
      <c r="K791" s="12">
        <v>1</v>
      </c>
      <c r="L791" s="12">
        <v>0.89</v>
      </c>
      <c r="M791" s="12">
        <v>3.21</v>
      </c>
      <c r="N791" s="35">
        <f t="shared" si="309"/>
        <v>3.8569</v>
      </c>
      <c r="O791" s="12">
        <v>1.225</v>
      </c>
      <c r="P791" s="12">
        <v>0.5</v>
      </c>
      <c r="Q791" s="36">
        <f t="shared" si="310"/>
        <v>4394.4316211425</v>
      </c>
      <c r="R791"/>
      <c r="S791"/>
      <c r="T791"/>
      <c r="U791"/>
      <c r="AA791" s="12">
        <v>1197</v>
      </c>
      <c r="AB791" s="12">
        <f t="shared" si="311"/>
        <v>1498</v>
      </c>
      <c r="AC791" s="32">
        <v>0.444</v>
      </c>
      <c r="AD791" s="33">
        <v>0.887</v>
      </c>
      <c r="AE791" s="34">
        <f t="shared" si="312"/>
        <v>1860.194</v>
      </c>
      <c r="AF791" s="12">
        <v>1</v>
      </c>
      <c r="AG791" s="12">
        <v>0.89</v>
      </c>
      <c r="AH791" s="12">
        <v>3.21</v>
      </c>
      <c r="AI791" s="35">
        <f t="shared" si="313"/>
        <v>3.8569</v>
      </c>
      <c r="AJ791" s="12">
        <v>1.225</v>
      </c>
      <c r="AK791" s="12">
        <v>0.5</v>
      </c>
      <c r="AL791" s="36">
        <f t="shared" si="314"/>
        <v>4394.4316211425</v>
      </c>
      <c r="AM791"/>
      <c r="AN791"/>
      <c r="AO791"/>
      <c r="AP791"/>
    </row>
    <row r="792" s="1" customFormat="1" customHeight="1" spans="6:42">
      <c r="F792" s="12">
        <v>1197</v>
      </c>
      <c r="G792" s="12">
        <f t="shared" si="307"/>
        <v>1498</v>
      </c>
      <c r="H792" s="32">
        <v>0.577</v>
      </c>
      <c r="I792" s="33">
        <v>1.153</v>
      </c>
      <c r="J792" s="34">
        <f t="shared" si="308"/>
        <v>2417.863</v>
      </c>
      <c r="K792" s="12">
        <v>1</v>
      </c>
      <c r="L792" s="12">
        <v>0.89</v>
      </c>
      <c r="M792" s="12">
        <v>3.21</v>
      </c>
      <c r="N792" s="35">
        <f t="shared" si="309"/>
        <v>3.8569</v>
      </c>
      <c r="O792" s="12">
        <v>1.225</v>
      </c>
      <c r="P792" s="12">
        <v>0.5</v>
      </c>
      <c r="Q792" s="36">
        <f t="shared" si="310"/>
        <v>5711.84168037875</v>
      </c>
      <c r="R792"/>
      <c r="S792"/>
      <c r="T792"/>
      <c r="U792"/>
      <c r="AA792" s="12">
        <v>1197</v>
      </c>
      <c r="AB792" s="12">
        <f t="shared" si="311"/>
        <v>1498</v>
      </c>
      <c r="AC792" s="32">
        <v>0.577</v>
      </c>
      <c r="AD792" s="33">
        <v>1.153</v>
      </c>
      <c r="AE792" s="34">
        <f t="shared" si="312"/>
        <v>2417.863</v>
      </c>
      <c r="AF792" s="12">
        <v>1</v>
      </c>
      <c r="AG792" s="12">
        <v>0.89</v>
      </c>
      <c r="AH792" s="12">
        <v>3.21</v>
      </c>
      <c r="AI792" s="35">
        <f t="shared" si="313"/>
        <v>3.8569</v>
      </c>
      <c r="AJ792" s="12">
        <v>1.225</v>
      </c>
      <c r="AK792" s="12">
        <v>0.5</v>
      </c>
      <c r="AL792" s="36">
        <f t="shared" si="314"/>
        <v>5711.84168037875</v>
      </c>
      <c r="AM792"/>
      <c r="AN792"/>
      <c r="AO792"/>
      <c r="AP792"/>
    </row>
    <row r="793" s="1" customFormat="1" customHeight="1" spans="6:42">
      <c r="F793" s="12">
        <v>1197</v>
      </c>
      <c r="G793" s="12">
        <f t="shared" si="307"/>
        <v>1498</v>
      </c>
      <c r="H793" s="32">
        <v>0.444</v>
      </c>
      <c r="I793" s="33">
        <v>0.887</v>
      </c>
      <c r="J793" s="34">
        <f t="shared" si="308"/>
        <v>1860.194</v>
      </c>
      <c r="K793" s="12">
        <v>1</v>
      </c>
      <c r="L793" s="12">
        <v>0.89</v>
      </c>
      <c r="M793" s="12">
        <v>3.21</v>
      </c>
      <c r="N793" s="35">
        <f t="shared" si="309"/>
        <v>3.8569</v>
      </c>
      <c r="O793" s="12">
        <v>1.225</v>
      </c>
      <c r="P793" s="12">
        <v>0.5</v>
      </c>
      <c r="Q793" s="36">
        <f t="shared" si="310"/>
        <v>4394.4316211425</v>
      </c>
      <c r="R793"/>
      <c r="S793"/>
      <c r="T793"/>
      <c r="U793"/>
      <c r="AA793" s="12">
        <v>1197</v>
      </c>
      <c r="AB793" s="12">
        <f t="shared" si="311"/>
        <v>1498</v>
      </c>
      <c r="AC793" s="32">
        <v>0.444</v>
      </c>
      <c r="AD793" s="33">
        <v>0.887</v>
      </c>
      <c r="AE793" s="34">
        <f t="shared" si="312"/>
        <v>1860.194</v>
      </c>
      <c r="AF793" s="12">
        <v>1</v>
      </c>
      <c r="AG793" s="12">
        <v>0.89</v>
      </c>
      <c r="AH793" s="12">
        <v>3.21</v>
      </c>
      <c r="AI793" s="35">
        <f t="shared" si="313"/>
        <v>3.8569</v>
      </c>
      <c r="AJ793" s="12">
        <v>1.225</v>
      </c>
      <c r="AK793" s="12">
        <v>0.5</v>
      </c>
      <c r="AL793" s="36">
        <f t="shared" si="314"/>
        <v>4394.4316211425</v>
      </c>
      <c r="AM793"/>
      <c r="AN793"/>
      <c r="AO793"/>
      <c r="AP793"/>
    </row>
    <row r="794" s="1" customFormat="1" customHeight="1" spans="6:42">
      <c r="F794" s="12">
        <v>1197</v>
      </c>
      <c r="G794" s="12">
        <f t="shared" si="307"/>
        <v>1498</v>
      </c>
      <c r="H794" s="32">
        <v>0.577</v>
      </c>
      <c r="I794" s="33">
        <v>1.153</v>
      </c>
      <c r="J794" s="34">
        <f t="shared" si="308"/>
        <v>2417.863</v>
      </c>
      <c r="K794" s="12">
        <v>1</v>
      </c>
      <c r="L794" s="12">
        <v>0.89</v>
      </c>
      <c r="M794" s="12">
        <v>3.21</v>
      </c>
      <c r="N794" s="35">
        <f t="shared" si="309"/>
        <v>3.8569</v>
      </c>
      <c r="O794" s="12">
        <v>1.225</v>
      </c>
      <c r="P794" s="12">
        <v>0.5</v>
      </c>
      <c r="Q794" s="36">
        <f t="shared" si="310"/>
        <v>5711.84168037875</v>
      </c>
      <c r="R794"/>
      <c r="S794"/>
      <c r="T794"/>
      <c r="U794"/>
      <c r="AA794" s="12">
        <v>1197</v>
      </c>
      <c r="AB794" s="12">
        <f t="shared" si="311"/>
        <v>1498</v>
      </c>
      <c r="AC794" s="32">
        <v>0.577</v>
      </c>
      <c r="AD794" s="33">
        <v>1.153</v>
      </c>
      <c r="AE794" s="34">
        <f t="shared" si="312"/>
        <v>2417.863</v>
      </c>
      <c r="AF794" s="12">
        <v>1</v>
      </c>
      <c r="AG794" s="12">
        <v>0.89</v>
      </c>
      <c r="AH794" s="12">
        <v>3.21</v>
      </c>
      <c r="AI794" s="35">
        <f t="shared" si="313"/>
        <v>3.8569</v>
      </c>
      <c r="AJ794" s="12">
        <v>1.225</v>
      </c>
      <c r="AK794" s="12">
        <v>0.5</v>
      </c>
      <c r="AL794" s="36">
        <f t="shared" si="314"/>
        <v>5711.84168037875</v>
      </c>
      <c r="AM794"/>
      <c r="AN794"/>
      <c r="AO794"/>
      <c r="AP794"/>
    </row>
    <row r="795" s="1" customFormat="1" customHeight="1" spans="6:42">
      <c r="F795" s="12">
        <v>1197</v>
      </c>
      <c r="G795" s="12">
        <f t="shared" si="307"/>
        <v>1498</v>
      </c>
      <c r="H795" s="32">
        <v>0.444</v>
      </c>
      <c r="I795" s="33">
        <v>0.887</v>
      </c>
      <c r="J795" s="34">
        <f t="shared" si="308"/>
        <v>1860.194</v>
      </c>
      <c r="K795" s="12">
        <v>1</v>
      </c>
      <c r="L795" s="12">
        <v>0.89</v>
      </c>
      <c r="M795" s="12">
        <v>3.21</v>
      </c>
      <c r="N795" s="35">
        <f t="shared" si="309"/>
        <v>3.8569</v>
      </c>
      <c r="O795" s="12">
        <v>1.225</v>
      </c>
      <c r="P795" s="12">
        <v>0.5</v>
      </c>
      <c r="Q795" s="36">
        <f t="shared" si="310"/>
        <v>4394.4316211425</v>
      </c>
      <c r="R795"/>
      <c r="S795"/>
      <c r="T795"/>
      <c r="U795"/>
      <c r="AA795" s="12">
        <v>1197</v>
      </c>
      <c r="AB795" s="12">
        <f t="shared" si="311"/>
        <v>1498</v>
      </c>
      <c r="AC795" s="32">
        <v>0.444</v>
      </c>
      <c r="AD795" s="33">
        <v>0.887</v>
      </c>
      <c r="AE795" s="34">
        <f t="shared" si="312"/>
        <v>1860.194</v>
      </c>
      <c r="AF795" s="12">
        <v>1</v>
      </c>
      <c r="AG795" s="12">
        <v>0.89</v>
      </c>
      <c r="AH795" s="12">
        <v>3.21</v>
      </c>
      <c r="AI795" s="35">
        <f t="shared" si="313"/>
        <v>3.8569</v>
      </c>
      <c r="AJ795" s="12">
        <v>1.225</v>
      </c>
      <c r="AK795" s="12">
        <v>0.5</v>
      </c>
      <c r="AL795" s="36">
        <f t="shared" si="314"/>
        <v>4394.4316211425</v>
      </c>
      <c r="AM795"/>
      <c r="AN795"/>
      <c r="AO795"/>
      <c r="AP795"/>
    </row>
    <row r="796" s="1" customFormat="1" customHeight="1" spans="6:42">
      <c r="F796" s="12">
        <v>1197</v>
      </c>
      <c r="G796" s="12">
        <f t="shared" si="307"/>
        <v>1498</v>
      </c>
      <c r="H796" s="32">
        <v>0.577</v>
      </c>
      <c r="I796" s="33">
        <v>1.153</v>
      </c>
      <c r="J796" s="34">
        <f t="shared" si="308"/>
        <v>2417.863</v>
      </c>
      <c r="K796" s="12">
        <v>1</v>
      </c>
      <c r="L796" s="12">
        <v>0.89</v>
      </c>
      <c r="M796" s="12">
        <v>3.21</v>
      </c>
      <c r="N796" s="35">
        <f t="shared" si="309"/>
        <v>3.8569</v>
      </c>
      <c r="O796" s="12">
        <v>1.225</v>
      </c>
      <c r="P796" s="12">
        <v>0.5</v>
      </c>
      <c r="Q796" s="36">
        <f t="shared" si="310"/>
        <v>5711.84168037875</v>
      </c>
      <c r="R796"/>
      <c r="S796"/>
      <c r="T796"/>
      <c r="U796"/>
      <c r="AA796" s="12">
        <v>1197</v>
      </c>
      <c r="AB796" s="12">
        <f t="shared" si="311"/>
        <v>1498</v>
      </c>
      <c r="AC796" s="32">
        <v>0.577</v>
      </c>
      <c r="AD796" s="33">
        <v>1.153</v>
      </c>
      <c r="AE796" s="34">
        <f t="shared" si="312"/>
        <v>2417.863</v>
      </c>
      <c r="AF796" s="12">
        <v>1</v>
      </c>
      <c r="AG796" s="12">
        <v>0.89</v>
      </c>
      <c r="AH796" s="12">
        <v>3.21</v>
      </c>
      <c r="AI796" s="35">
        <f t="shared" si="313"/>
        <v>3.8569</v>
      </c>
      <c r="AJ796" s="12">
        <v>1.225</v>
      </c>
      <c r="AK796" s="12">
        <v>0.5</v>
      </c>
      <c r="AL796" s="36">
        <f t="shared" si="314"/>
        <v>5711.84168037875</v>
      </c>
      <c r="AM796"/>
      <c r="AN796"/>
      <c r="AO796"/>
      <c r="AP796"/>
    </row>
    <row r="797" s="1" customFormat="1" customHeight="1" spans="6:42">
      <c r="F797" s="12">
        <v>1197</v>
      </c>
      <c r="G797" s="12">
        <f t="shared" si="307"/>
        <v>1498</v>
      </c>
      <c r="H797" s="32">
        <v>4.04</v>
      </c>
      <c r="I797" s="33">
        <v>8.09</v>
      </c>
      <c r="J797" s="34">
        <f t="shared" si="308"/>
        <v>16954.7</v>
      </c>
      <c r="K797" s="12">
        <v>2.2</v>
      </c>
      <c r="L797" s="12">
        <v>0.89</v>
      </c>
      <c r="M797" s="12">
        <v>3.21</v>
      </c>
      <c r="N797" s="35">
        <f t="shared" si="309"/>
        <v>3.8569</v>
      </c>
      <c r="O797" s="12">
        <v>1.225</v>
      </c>
      <c r="P797" s="12">
        <v>0.5</v>
      </c>
      <c r="Q797" s="36">
        <f t="shared" si="310"/>
        <v>88116.504824425</v>
      </c>
      <c r="R797"/>
      <c r="S797"/>
      <c r="T797"/>
      <c r="U797"/>
      <c r="AA797" s="12">
        <v>1197</v>
      </c>
      <c r="AB797" s="12">
        <f t="shared" si="311"/>
        <v>1498</v>
      </c>
      <c r="AC797" s="32">
        <v>4.04</v>
      </c>
      <c r="AD797" s="33">
        <v>8.09</v>
      </c>
      <c r="AE797" s="34">
        <f t="shared" si="312"/>
        <v>16954.7</v>
      </c>
      <c r="AF797" s="12">
        <v>2.2</v>
      </c>
      <c r="AG797" s="12">
        <v>0.89</v>
      </c>
      <c r="AH797" s="12">
        <v>3.21</v>
      </c>
      <c r="AI797" s="35">
        <f t="shared" si="313"/>
        <v>3.8569</v>
      </c>
      <c r="AJ797" s="12">
        <v>1.225</v>
      </c>
      <c r="AK797" s="12">
        <v>0.5</v>
      </c>
      <c r="AL797" s="36">
        <f t="shared" si="314"/>
        <v>88116.504824425</v>
      </c>
      <c r="AM797"/>
      <c r="AN797"/>
      <c r="AO797"/>
      <c r="AP797"/>
    </row>
    <row r="798" s="1" customFormat="1" customHeight="1" spans="6:42">
      <c r="F798" s="12">
        <v>1197</v>
      </c>
      <c r="G798" s="12">
        <f t="shared" si="307"/>
        <v>1498</v>
      </c>
      <c r="H798" s="32">
        <v>6.07</v>
      </c>
      <c r="I798" s="33">
        <v>12.13</v>
      </c>
      <c r="J798" s="34">
        <f t="shared" si="308"/>
        <v>25436.53</v>
      </c>
      <c r="K798" s="12">
        <v>2.2</v>
      </c>
      <c r="L798" s="12">
        <v>0.89</v>
      </c>
      <c r="M798" s="12">
        <v>3.21</v>
      </c>
      <c r="N798" s="35">
        <f t="shared" si="309"/>
        <v>3.8569</v>
      </c>
      <c r="O798" s="12">
        <v>1.225</v>
      </c>
      <c r="P798" s="12">
        <v>0.5</v>
      </c>
      <c r="Q798" s="36">
        <f t="shared" si="310"/>
        <v>132198.040570558</v>
      </c>
      <c r="R798"/>
      <c r="S798"/>
      <c r="T798"/>
      <c r="U798"/>
      <c r="AA798" s="12">
        <v>1197</v>
      </c>
      <c r="AB798" s="12">
        <f t="shared" si="311"/>
        <v>1498</v>
      </c>
      <c r="AC798" s="32">
        <v>6.07</v>
      </c>
      <c r="AD798" s="33">
        <v>12.13</v>
      </c>
      <c r="AE798" s="34">
        <f t="shared" si="312"/>
        <v>25436.53</v>
      </c>
      <c r="AF798" s="12">
        <v>2.2</v>
      </c>
      <c r="AG798" s="12">
        <v>0.89</v>
      </c>
      <c r="AH798" s="12">
        <v>3.21</v>
      </c>
      <c r="AI798" s="35">
        <f t="shared" si="313"/>
        <v>3.8569</v>
      </c>
      <c r="AJ798" s="12">
        <v>1.225</v>
      </c>
      <c r="AK798" s="12">
        <v>0.5</v>
      </c>
      <c r="AL798" s="36">
        <f t="shared" si="314"/>
        <v>132198.040570558</v>
      </c>
      <c r="AM798"/>
      <c r="AN798"/>
      <c r="AO798"/>
      <c r="AP798"/>
    </row>
    <row r="799" s="1" customFormat="1" customHeight="1" spans="6:42">
      <c r="F799" s="37" t="s">
        <v>38</v>
      </c>
      <c r="G799" s="37"/>
      <c r="H799" s="37"/>
      <c r="I799" s="37"/>
      <c r="J799" s="37"/>
      <c r="K799" s="38">
        <f>SUM(Q785:Q798)</f>
        <v>280952.18520411</v>
      </c>
      <c r="L799" s="38"/>
      <c r="M799" s="38"/>
      <c r="N799" s="38"/>
      <c r="O799" s="38"/>
      <c r="P799" s="38"/>
      <c r="Q799" s="38"/>
      <c r="R799"/>
      <c r="S799"/>
      <c r="T799"/>
      <c r="U799"/>
      <c r="AA799" s="37" t="s">
        <v>38</v>
      </c>
      <c r="AB799" s="37"/>
      <c r="AC799" s="37"/>
      <c r="AD799" s="37"/>
      <c r="AE799" s="37"/>
      <c r="AF799" s="38">
        <f>SUM(AL785:AL798)</f>
        <v>280952.18520411</v>
      </c>
      <c r="AG799" s="38"/>
      <c r="AH799" s="38"/>
      <c r="AI799" s="38"/>
      <c r="AJ799" s="38"/>
      <c r="AK799" s="38"/>
      <c r="AL799" s="38"/>
      <c r="AM799"/>
      <c r="AN799"/>
      <c r="AO799"/>
      <c r="AP799"/>
    </row>
    <row r="800" s="1" customFormat="1" customHeight="1" spans="6:42">
      <c r="F800" s="37"/>
      <c r="G800" s="37"/>
      <c r="H800" s="37"/>
      <c r="I800" s="37"/>
      <c r="J800" s="37"/>
      <c r="K800" s="38"/>
      <c r="L800" s="38"/>
      <c r="M800" s="38"/>
      <c r="N800" s="38"/>
      <c r="O800" s="38"/>
      <c r="P800" s="38"/>
      <c r="Q800" s="38"/>
      <c r="R800"/>
      <c r="S800"/>
      <c r="T800"/>
      <c r="U800"/>
      <c r="AA800" s="37"/>
      <c r="AB800" s="37"/>
      <c r="AC800" s="37"/>
      <c r="AD800" s="37"/>
      <c r="AE800" s="37"/>
      <c r="AF800" s="38"/>
      <c r="AG800" s="38"/>
      <c r="AH800" s="38"/>
      <c r="AI800" s="38"/>
      <c r="AJ800" s="38"/>
      <c r="AK800" s="38"/>
      <c r="AL800" s="38"/>
      <c r="AM800"/>
      <c r="AN800"/>
      <c r="AO800"/>
      <c r="AP800"/>
    </row>
    <row r="801" s="1" customFormat="1" customHeight="1" spans="6:42">
      <c r="F801" s="37"/>
      <c r="G801" s="37"/>
      <c r="H801" s="37"/>
      <c r="I801" s="37"/>
      <c r="J801" s="37"/>
      <c r="K801" s="38"/>
      <c r="L801" s="38"/>
      <c r="M801" s="38"/>
      <c r="N801" s="38"/>
      <c r="O801" s="38"/>
      <c r="P801" s="38"/>
      <c r="Q801" s="38"/>
      <c r="R801"/>
      <c r="S801"/>
      <c r="T801"/>
      <c r="U801"/>
      <c r="AA801" s="37"/>
      <c r="AB801" s="37"/>
      <c r="AC801" s="37"/>
      <c r="AD801" s="37"/>
      <c r="AE801" s="37"/>
      <c r="AF801" s="38"/>
      <c r="AG801" s="38"/>
      <c r="AH801" s="38"/>
      <c r="AI801" s="38"/>
      <c r="AJ801" s="38"/>
      <c r="AK801" s="38"/>
      <c r="AL801" s="38"/>
      <c r="AM801"/>
      <c r="AN801"/>
      <c r="AO801"/>
      <c r="AP801"/>
    </row>
    <row r="802" s="1" customFormat="1" customHeight="1" spans="6:42">
      <c r="F802" s="39" t="s">
        <v>13</v>
      </c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/>
      <c r="S802"/>
      <c r="T802"/>
      <c r="U802"/>
      <c r="AA802" s="39" t="s">
        <v>13</v>
      </c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/>
      <c r="AN802"/>
      <c r="AO802"/>
      <c r="AP802"/>
    </row>
    <row r="803" s="1" customFormat="1" customHeight="1" spans="6:42">
      <c r="F803" s="15" t="s">
        <v>3</v>
      </c>
      <c r="G803" s="15"/>
      <c r="H803" s="15"/>
      <c r="I803" s="15"/>
      <c r="J803" s="15"/>
      <c r="K803" s="9" t="s">
        <v>30</v>
      </c>
      <c r="L803" s="9"/>
      <c r="M803" s="9"/>
      <c r="N803" s="9"/>
      <c r="O803" s="10" t="s">
        <v>31</v>
      </c>
      <c r="P803" s="10"/>
      <c r="Q803" s="40" t="s">
        <v>9</v>
      </c>
      <c r="R803"/>
      <c r="S803"/>
      <c r="T803"/>
      <c r="U803"/>
      <c r="AA803" s="15" t="s">
        <v>3</v>
      </c>
      <c r="AB803" s="15"/>
      <c r="AC803" s="15"/>
      <c r="AD803" s="15"/>
      <c r="AE803" s="15"/>
      <c r="AF803" s="9" t="s">
        <v>30</v>
      </c>
      <c r="AG803" s="9"/>
      <c r="AH803" s="9"/>
      <c r="AI803" s="9"/>
      <c r="AJ803" s="10" t="s">
        <v>31</v>
      </c>
      <c r="AK803" s="10"/>
      <c r="AL803" s="40" t="s">
        <v>9</v>
      </c>
      <c r="AM803"/>
      <c r="AN803"/>
      <c r="AO803"/>
      <c r="AP803"/>
    </row>
    <row r="804" s="1" customFormat="1" customHeight="1" spans="6:42">
      <c r="F804" s="15" t="s">
        <v>39</v>
      </c>
      <c r="G804" s="15" t="s">
        <v>40</v>
      </c>
      <c r="H804" s="15" t="s">
        <v>41</v>
      </c>
      <c r="I804" s="15" t="s">
        <v>42</v>
      </c>
      <c r="J804" s="15" t="s">
        <v>3</v>
      </c>
      <c r="K804" s="9" t="s">
        <v>35</v>
      </c>
      <c r="L804" s="9" t="s">
        <v>22</v>
      </c>
      <c r="M804" s="9" t="s">
        <v>23</v>
      </c>
      <c r="N804" s="35" t="s">
        <v>24</v>
      </c>
      <c r="O804" s="10" t="s">
        <v>43</v>
      </c>
      <c r="P804" s="10" t="s">
        <v>44</v>
      </c>
      <c r="Q804" s="40"/>
      <c r="R804"/>
      <c r="S804"/>
      <c r="T804"/>
      <c r="U804"/>
      <c r="AA804" s="15" t="s">
        <v>39</v>
      </c>
      <c r="AB804" s="15" t="s">
        <v>40</v>
      </c>
      <c r="AC804" s="15" t="s">
        <v>41</v>
      </c>
      <c r="AD804" s="15" t="s">
        <v>42</v>
      </c>
      <c r="AE804" s="15" t="s">
        <v>3</v>
      </c>
      <c r="AF804" s="9" t="s">
        <v>35</v>
      </c>
      <c r="AG804" s="9" t="s">
        <v>22</v>
      </c>
      <c r="AH804" s="9" t="s">
        <v>23</v>
      </c>
      <c r="AI804" s="35" t="s">
        <v>24</v>
      </c>
      <c r="AJ804" s="10" t="s">
        <v>43</v>
      </c>
      <c r="AK804" s="10" t="s">
        <v>44</v>
      </c>
      <c r="AL804" s="40"/>
      <c r="AM804"/>
      <c r="AN804"/>
      <c r="AO804"/>
      <c r="AP804"/>
    </row>
    <row r="805" s="1" customFormat="1" customHeight="1" spans="6:42">
      <c r="F805" s="12">
        <f t="shared" ref="F805:F814" si="315">35140+5878</f>
        <v>41018</v>
      </c>
      <c r="G805" s="13">
        <v>0.168</v>
      </c>
      <c r="H805" s="12">
        <v>1</v>
      </c>
      <c r="I805" s="12">
        <v>0</v>
      </c>
      <c r="J805" s="15">
        <f t="shared" ref="J805:J814" si="316">F805*G805*H805+I805</f>
        <v>6891.024</v>
      </c>
      <c r="K805" s="12">
        <v>1</v>
      </c>
      <c r="L805" s="12">
        <v>0.66</v>
      </c>
      <c r="M805" s="12">
        <v>1.52</v>
      </c>
      <c r="N805" s="35">
        <f t="shared" ref="N805:N814" si="317">L805*M805+1</f>
        <v>2.0032</v>
      </c>
      <c r="O805" s="12">
        <v>0.9</v>
      </c>
      <c r="P805" s="10">
        <v>0.5</v>
      </c>
      <c r="Q805" s="41">
        <f t="shared" ref="Q805:Q814" si="318">J805*K805*N805*O805*P805</f>
        <v>6211.84467456</v>
      </c>
      <c r="R805"/>
      <c r="S805"/>
      <c r="T805"/>
      <c r="U805"/>
      <c r="AA805" s="12">
        <f t="shared" ref="AA805:AA814" si="319">35140+5878</f>
        <v>41018</v>
      </c>
      <c r="AB805" s="13">
        <v>0.168</v>
      </c>
      <c r="AC805" s="12">
        <v>1</v>
      </c>
      <c r="AD805" s="12">
        <v>0</v>
      </c>
      <c r="AE805" s="15">
        <f t="shared" ref="AE805:AE814" si="320">AA805*AB805*AC805+AD805</f>
        <v>6891.024</v>
      </c>
      <c r="AF805" s="12">
        <v>1</v>
      </c>
      <c r="AG805" s="12">
        <v>0.66</v>
      </c>
      <c r="AH805" s="12">
        <v>1.52</v>
      </c>
      <c r="AI805" s="35">
        <f t="shared" ref="AI805:AI814" si="321">AG805*AH805+1</f>
        <v>2.0032</v>
      </c>
      <c r="AJ805" s="12">
        <v>0.9</v>
      </c>
      <c r="AK805" s="10">
        <v>0.5</v>
      </c>
      <c r="AL805" s="41">
        <f t="shared" ref="AL805:AL814" si="322">AE805*AF805*AI805*AJ805*AK805</f>
        <v>6211.84467456</v>
      </c>
      <c r="AM805"/>
      <c r="AN805"/>
      <c r="AO805"/>
      <c r="AP805"/>
    </row>
    <row r="806" s="1" customFormat="1" customHeight="1" spans="6:42">
      <c r="F806" s="12">
        <f t="shared" si="315"/>
        <v>41018</v>
      </c>
      <c r="G806" s="13">
        <v>0.168</v>
      </c>
      <c r="H806" s="12">
        <v>1</v>
      </c>
      <c r="I806" s="12">
        <v>0</v>
      </c>
      <c r="J806" s="15">
        <f t="shared" si="316"/>
        <v>6891.024</v>
      </c>
      <c r="K806" s="12">
        <v>1</v>
      </c>
      <c r="L806" s="12">
        <v>0.66</v>
      </c>
      <c r="M806" s="12">
        <v>1.52</v>
      </c>
      <c r="N806" s="35">
        <f t="shared" si="317"/>
        <v>2.0032</v>
      </c>
      <c r="O806" s="12">
        <v>0.9</v>
      </c>
      <c r="P806" s="10">
        <v>0.5</v>
      </c>
      <c r="Q806" s="41">
        <f t="shared" si="318"/>
        <v>6211.84467456</v>
      </c>
      <c r="R806"/>
      <c r="S806"/>
      <c r="T806"/>
      <c r="U806"/>
      <c r="AA806" s="12">
        <f t="shared" si="319"/>
        <v>41018</v>
      </c>
      <c r="AB806" s="13">
        <v>0.168</v>
      </c>
      <c r="AC806" s="12">
        <v>1</v>
      </c>
      <c r="AD806" s="12">
        <v>0</v>
      </c>
      <c r="AE806" s="15">
        <f t="shared" si="320"/>
        <v>6891.024</v>
      </c>
      <c r="AF806" s="12">
        <v>1</v>
      </c>
      <c r="AG806" s="12">
        <v>0.66</v>
      </c>
      <c r="AH806" s="12">
        <v>1.52</v>
      </c>
      <c r="AI806" s="35">
        <f t="shared" si="321"/>
        <v>2.0032</v>
      </c>
      <c r="AJ806" s="12">
        <v>0.9</v>
      </c>
      <c r="AK806" s="10">
        <v>0.5</v>
      </c>
      <c r="AL806" s="41">
        <f t="shared" si="322"/>
        <v>6211.84467456</v>
      </c>
      <c r="AM806"/>
      <c r="AN806"/>
      <c r="AO806"/>
      <c r="AP806"/>
    </row>
    <row r="807" s="1" customFormat="1" customHeight="1" spans="6:42">
      <c r="F807" s="12">
        <f t="shared" si="315"/>
        <v>41018</v>
      </c>
      <c r="G807" s="13">
        <v>0.168</v>
      </c>
      <c r="H807" s="12">
        <v>1</v>
      </c>
      <c r="I807" s="12">
        <v>0</v>
      </c>
      <c r="J807" s="15">
        <f t="shared" si="316"/>
        <v>6891.024</v>
      </c>
      <c r="K807" s="12">
        <v>1</v>
      </c>
      <c r="L807" s="12">
        <v>0.66</v>
      </c>
      <c r="M807" s="12">
        <v>1.52</v>
      </c>
      <c r="N807" s="35">
        <f t="shared" si="317"/>
        <v>2.0032</v>
      </c>
      <c r="O807" s="12">
        <v>0.9</v>
      </c>
      <c r="P807" s="10">
        <v>0.5</v>
      </c>
      <c r="Q807" s="41">
        <f t="shared" si="318"/>
        <v>6211.84467456</v>
      </c>
      <c r="AA807" s="12">
        <f t="shared" si="319"/>
        <v>41018</v>
      </c>
      <c r="AB807" s="13">
        <v>0.168</v>
      </c>
      <c r="AC807" s="12">
        <v>1</v>
      </c>
      <c r="AD807" s="12">
        <v>0</v>
      </c>
      <c r="AE807" s="15">
        <f t="shared" si="320"/>
        <v>6891.024</v>
      </c>
      <c r="AF807" s="12">
        <v>1</v>
      </c>
      <c r="AG807" s="12">
        <v>0.66</v>
      </c>
      <c r="AH807" s="12">
        <v>1.52</v>
      </c>
      <c r="AI807" s="35">
        <f t="shared" si="321"/>
        <v>2.0032</v>
      </c>
      <c r="AJ807" s="12">
        <v>0.9</v>
      </c>
      <c r="AK807" s="10">
        <v>0.5</v>
      </c>
      <c r="AL807" s="41">
        <f t="shared" si="322"/>
        <v>6211.84467456</v>
      </c>
    </row>
    <row r="808" s="1" customFormat="1" customHeight="1" spans="6:42">
      <c r="F808" s="12">
        <f t="shared" si="315"/>
        <v>41018</v>
      </c>
      <c r="G808" s="13">
        <v>0.168</v>
      </c>
      <c r="H808" s="12">
        <v>1</v>
      </c>
      <c r="I808" s="12">
        <v>0</v>
      </c>
      <c r="J808" s="15">
        <f t="shared" si="316"/>
        <v>6891.024</v>
      </c>
      <c r="K808" s="12">
        <v>1</v>
      </c>
      <c r="L808" s="12">
        <v>0.66</v>
      </c>
      <c r="M808" s="12">
        <v>1.52</v>
      </c>
      <c r="N808" s="35">
        <f t="shared" si="317"/>
        <v>2.0032</v>
      </c>
      <c r="O808" s="12">
        <v>0.9</v>
      </c>
      <c r="P808" s="10">
        <v>0.5</v>
      </c>
      <c r="Q808" s="41">
        <f t="shared" si="318"/>
        <v>6211.84467456</v>
      </c>
      <c r="AA808" s="12">
        <f t="shared" si="319"/>
        <v>41018</v>
      </c>
      <c r="AB808" s="13">
        <v>0.168</v>
      </c>
      <c r="AC808" s="12">
        <v>1</v>
      </c>
      <c r="AD808" s="12">
        <v>0</v>
      </c>
      <c r="AE808" s="15">
        <f t="shared" si="320"/>
        <v>6891.024</v>
      </c>
      <c r="AF808" s="12">
        <v>1</v>
      </c>
      <c r="AG808" s="12">
        <v>0.66</v>
      </c>
      <c r="AH808" s="12">
        <v>1.52</v>
      </c>
      <c r="AI808" s="35">
        <f t="shared" si="321"/>
        <v>2.0032</v>
      </c>
      <c r="AJ808" s="12">
        <v>0.9</v>
      </c>
      <c r="AK808" s="10">
        <v>0.5</v>
      </c>
      <c r="AL808" s="41">
        <f t="shared" si="322"/>
        <v>6211.84467456</v>
      </c>
    </row>
    <row r="809" s="1" customFormat="1" customHeight="1" spans="6:42">
      <c r="F809" s="12">
        <f t="shared" si="315"/>
        <v>41018</v>
      </c>
      <c r="G809" s="13">
        <v>0.168</v>
      </c>
      <c r="H809" s="12">
        <v>1</v>
      </c>
      <c r="I809" s="12">
        <v>0</v>
      </c>
      <c r="J809" s="15">
        <f t="shared" si="316"/>
        <v>6891.024</v>
      </c>
      <c r="K809" s="12">
        <v>1</v>
      </c>
      <c r="L809" s="12">
        <v>0.66</v>
      </c>
      <c r="M809" s="12">
        <v>1.52</v>
      </c>
      <c r="N809" s="35">
        <f t="shared" si="317"/>
        <v>2.0032</v>
      </c>
      <c r="O809" s="12">
        <v>0.9</v>
      </c>
      <c r="P809" s="10">
        <v>0.5</v>
      </c>
      <c r="Q809" s="41">
        <f t="shared" si="318"/>
        <v>6211.84467456</v>
      </c>
      <c r="AA809" s="12">
        <f t="shared" si="319"/>
        <v>41018</v>
      </c>
      <c r="AB809" s="13">
        <v>0.168</v>
      </c>
      <c r="AC809" s="12">
        <v>1</v>
      </c>
      <c r="AD809" s="12">
        <v>0</v>
      </c>
      <c r="AE809" s="15">
        <f t="shared" si="320"/>
        <v>6891.024</v>
      </c>
      <c r="AF809" s="12">
        <v>1</v>
      </c>
      <c r="AG809" s="12">
        <v>0.66</v>
      </c>
      <c r="AH809" s="12">
        <v>1.52</v>
      </c>
      <c r="AI809" s="35">
        <f t="shared" si="321"/>
        <v>2.0032</v>
      </c>
      <c r="AJ809" s="12">
        <v>0.9</v>
      </c>
      <c r="AK809" s="10">
        <v>0.5</v>
      </c>
      <c r="AL809" s="41">
        <f t="shared" si="322"/>
        <v>6211.84467456</v>
      </c>
    </row>
    <row r="810" s="1" customFormat="1" customHeight="1" spans="6:42">
      <c r="F810" s="12">
        <f t="shared" si="315"/>
        <v>41018</v>
      </c>
      <c r="G810" s="13">
        <v>0.168</v>
      </c>
      <c r="H810" s="12">
        <v>1</v>
      </c>
      <c r="I810" s="12">
        <v>0</v>
      </c>
      <c r="J810" s="15">
        <f t="shared" si="316"/>
        <v>6891.024</v>
      </c>
      <c r="K810" s="12">
        <v>1</v>
      </c>
      <c r="L810" s="12">
        <v>0.66</v>
      </c>
      <c r="M810" s="12">
        <v>1.52</v>
      </c>
      <c r="N810" s="35">
        <f t="shared" si="317"/>
        <v>2.0032</v>
      </c>
      <c r="O810" s="12">
        <v>0.9</v>
      </c>
      <c r="P810" s="10">
        <v>0.5</v>
      </c>
      <c r="Q810" s="41">
        <f t="shared" si="318"/>
        <v>6211.84467456</v>
      </c>
      <c r="AA810" s="12">
        <f t="shared" si="319"/>
        <v>41018</v>
      </c>
      <c r="AB810" s="13">
        <v>0.168</v>
      </c>
      <c r="AC810" s="12">
        <v>1</v>
      </c>
      <c r="AD810" s="12">
        <v>0</v>
      </c>
      <c r="AE810" s="15">
        <f t="shared" si="320"/>
        <v>6891.024</v>
      </c>
      <c r="AF810" s="12">
        <v>1</v>
      </c>
      <c r="AG810" s="12">
        <v>0.66</v>
      </c>
      <c r="AH810" s="12">
        <v>1.52</v>
      </c>
      <c r="AI810" s="35">
        <f t="shared" si="321"/>
        <v>2.0032</v>
      </c>
      <c r="AJ810" s="12">
        <v>0.9</v>
      </c>
      <c r="AK810" s="10">
        <v>0.5</v>
      </c>
      <c r="AL810" s="41">
        <f t="shared" si="322"/>
        <v>6211.84467456</v>
      </c>
    </row>
    <row r="811" s="1" customFormat="1" customHeight="1" spans="6:42">
      <c r="F811" s="12">
        <f t="shared" si="315"/>
        <v>41018</v>
      </c>
      <c r="G811" s="13">
        <v>0.168</v>
      </c>
      <c r="H811" s="12">
        <v>1</v>
      </c>
      <c r="I811" s="12">
        <v>0</v>
      </c>
      <c r="J811" s="15">
        <f t="shared" si="316"/>
        <v>6891.024</v>
      </c>
      <c r="K811" s="12">
        <v>1</v>
      </c>
      <c r="L811" s="12">
        <v>0.66</v>
      </c>
      <c r="M811" s="12">
        <v>1.52</v>
      </c>
      <c r="N811" s="35">
        <f t="shared" si="317"/>
        <v>2.0032</v>
      </c>
      <c r="O811" s="12">
        <v>0.9</v>
      </c>
      <c r="P811" s="10">
        <v>0.5</v>
      </c>
      <c r="Q811" s="41">
        <f t="shared" si="318"/>
        <v>6211.84467456</v>
      </c>
      <c r="AA811" s="12">
        <f t="shared" si="319"/>
        <v>41018</v>
      </c>
      <c r="AB811" s="13">
        <v>0.168</v>
      </c>
      <c r="AC811" s="12">
        <v>1</v>
      </c>
      <c r="AD811" s="12">
        <v>0</v>
      </c>
      <c r="AE811" s="15">
        <f t="shared" si="320"/>
        <v>6891.024</v>
      </c>
      <c r="AF811" s="12">
        <v>1</v>
      </c>
      <c r="AG811" s="12">
        <v>0.66</v>
      </c>
      <c r="AH811" s="12">
        <v>1.52</v>
      </c>
      <c r="AI811" s="35">
        <f t="shared" si="321"/>
        <v>2.0032</v>
      </c>
      <c r="AJ811" s="12">
        <v>0.9</v>
      </c>
      <c r="AK811" s="10">
        <v>0.5</v>
      </c>
      <c r="AL811" s="41">
        <f t="shared" si="322"/>
        <v>6211.84467456</v>
      </c>
    </row>
    <row r="812" s="1" customFormat="1" customHeight="1" spans="6:42">
      <c r="F812" s="12">
        <f t="shared" si="315"/>
        <v>41018</v>
      </c>
      <c r="G812" s="13">
        <v>0.168</v>
      </c>
      <c r="H812" s="12">
        <v>1</v>
      </c>
      <c r="I812" s="12">
        <v>0</v>
      </c>
      <c r="J812" s="15">
        <f t="shared" si="316"/>
        <v>6891.024</v>
      </c>
      <c r="K812" s="12">
        <v>1</v>
      </c>
      <c r="L812" s="12">
        <v>0.66</v>
      </c>
      <c r="M812" s="12">
        <v>1.52</v>
      </c>
      <c r="N812" s="35">
        <f t="shared" si="317"/>
        <v>2.0032</v>
      </c>
      <c r="O812" s="12">
        <v>0.9</v>
      </c>
      <c r="P812" s="10">
        <v>0.5</v>
      </c>
      <c r="Q812" s="41">
        <f t="shared" si="318"/>
        <v>6211.84467456</v>
      </c>
      <c r="AA812" s="12">
        <f t="shared" si="319"/>
        <v>41018</v>
      </c>
      <c r="AB812" s="13">
        <v>0.168</v>
      </c>
      <c r="AC812" s="12">
        <v>1</v>
      </c>
      <c r="AD812" s="12">
        <v>0</v>
      </c>
      <c r="AE812" s="15">
        <f t="shared" si="320"/>
        <v>6891.024</v>
      </c>
      <c r="AF812" s="12">
        <v>1</v>
      </c>
      <c r="AG812" s="12">
        <v>0.66</v>
      </c>
      <c r="AH812" s="12">
        <v>1.52</v>
      </c>
      <c r="AI812" s="35">
        <f t="shared" si="321"/>
        <v>2.0032</v>
      </c>
      <c r="AJ812" s="12">
        <v>0.9</v>
      </c>
      <c r="AK812" s="10">
        <v>0.5</v>
      </c>
      <c r="AL812" s="41">
        <f t="shared" si="322"/>
        <v>6211.84467456</v>
      </c>
    </row>
    <row r="813" s="1" customFormat="1" customHeight="1" spans="6:42">
      <c r="F813" s="12">
        <f t="shared" si="315"/>
        <v>41018</v>
      </c>
      <c r="G813" s="13">
        <v>0.3</v>
      </c>
      <c r="H813" s="12">
        <v>1</v>
      </c>
      <c r="I813" s="12">
        <v>0</v>
      </c>
      <c r="J813" s="15">
        <f t="shared" si="316"/>
        <v>12305.4</v>
      </c>
      <c r="K813" s="12">
        <v>1</v>
      </c>
      <c r="L813" s="12">
        <v>0.66</v>
      </c>
      <c r="M813" s="12">
        <v>1.52</v>
      </c>
      <c r="N813" s="35">
        <f t="shared" si="317"/>
        <v>2.0032</v>
      </c>
      <c r="O813" s="12">
        <v>0.9</v>
      </c>
      <c r="P813" s="10">
        <v>0.5</v>
      </c>
      <c r="Q813" s="41">
        <f t="shared" si="318"/>
        <v>11092.579776</v>
      </c>
      <c r="AA813" s="12">
        <f t="shared" si="319"/>
        <v>41018</v>
      </c>
      <c r="AB813" s="13">
        <v>0.3</v>
      </c>
      <c r="AC813" s="12">
        <v>1</v>
      </c>
      <c r="AD813" s="12">
        <v>0</v>
      </c>
      <c r="AE813" s="15">
        <f t="shared" si="320"/>
        <v>12305.4</v>
      </c>
      <c r="AF813" s="12">
        <v>1</v>
      </c>
      <c r="AG813" s="12">
        <v>0.66</v>
      </c>
      <c r="AH813" s="12">
        <v>1.52</v>
      </c>
      <c r="AI813" s="35">
        <f t="shared" si="321"/>
        <v>2.0032</v>
      </c>
      <c r="AJ813" s="12">
        <v>0.9</v>
      </c>
      <c r="AK813" s="10">
        <v>0.5</v>
      </c>
      <c r="AL813" s="41">
        <f t="shared" si="322"/>
        <v>11092.579776</v>
      </c>
    </row>
    <row r="814" s="1" customFormat="1" customHeight="1" spans="6:42">
      <c r="F814" s="12">
        <f t="shared" si="315"/>
        <v>41018</v>
      </c>
      <c r="G814" s="13">
        <v>0.58</v>
      </c>
      <c r="H814" s="12">
        <v>1</v>
      </c>
      <c r="I814" s="12">
        <v>0</v>
      </c>
      <c r="J814" s="15">
        <f t="shared" si="316"/>
        <v>23790.44</v>
      </c>
      <c r="K814" s="12">
        <v>1</v>
      </c>
      <c r="L814" s="12">
        <v>0.66</v>
      </c>
      <c r="M814" s="12">
        <v>1.52</v>
      </c>
      <c r="N814" s="35">
        <f t="shared" si="317"/>
        <v>2.0032</v>
      </c>
      <c r="O814" s="12">
        <v>0.9</v>
      </c>
      <c r="P814" s="10">
        <v>0.5</v>
      </c>
      <c r="Q814" s="41">
        <f t="shared" si="318"/>
        <v>21445.6542336</v>
      </c>
      <c r="AA814" s="12">
        <f t="shared" si="319"/>
        <v>41018</v>
      </c>
      <c r="AB814" s="13">
        <v>0.58</v>
      </c>
      <c r="AC814" s="12">
        <v>1</v>
      </c>
      <c r="AD814" s="12">
        <v>0</v>
      </c>
      <c r="AE814" s="15">
        <f t="shared" si="320"/>
        <v>23790.44</v>
      </c>
      <c r="AF814" s="12">
        <v>1</v>
      </c>
      <c r="AG814" s="12">
        <v>0.66</v>
      </c>
      <c r="AH814" s="12">
        <v>1.52</v>
      </c>
      <c r="AI814" s="35">
        <f t="shared" si="321"/>
        <v>2.0032</v>
      </c>
      <c r="AJ814" s="12">
        <v>0.9</v>
      </c>
      <c r="AK814" s="10">
        <v>0.5</v>
      </c>
      <c r="AL814" s="41">
        <f t="shared" si="322"/>
        <v>21445.6542336</v>
      </c>
    </row>
    <row r="815" s="1" customFormat="1" customHeight="1" spans="6:42">
      <c r="F815" s="42" t="s">
        <v>45</v>
      </c>
      <c r="G815" s="37"/>
      <c r="H815" s="37"/>
      <c r="I815" s="37"/>
      <c r="J815" s="37"/>
      <c r="K815" s="37"/>
      <c r="L815" s="37"/>
      <c r="M815" s="38">
        <f>SUM(Q805:Q814)</f>
        <v>82232.99140608</v>
      </c>
      <c r="N815" s="38"/>
      <c r="O815" s="38"/>
      <c r="P815" s="38"/>
      <c r="Q815" s="38"/>
      <c r="AA815" s="42" t="s">
        <v>45</v>
      </c>
      <c r="AB815" s="37"/>
      <c r="AC815" s="37"/>
      <c r="AD815" s="37"/>
      <c r="AE815" s="37"/>
      <c r="AF815" s="37"/>
      <c r="AG815" s="37"/>
      <c r="AH815" s="38">
        <f>SUM(AL805:AL814)</f>
        <v>82232.99140608</v>
      </c>
      <c r="AI815" s="38"/>
      <c r="AJ815" s="38"/>
      <c r="AK815" s="38"/>
      <c r="AL815" s="38"/>
    </row>
    <row r="816" s="1" customFormat="1" customHeight="1" spans="6:42">
      <c r="F816" s="37"/>
      <c r="G816" s="37"/>
      <c r="H816" s="37"/>
      <c r="I816" s="37"/>
      <c r="J816" s="37"/>
      <c r="K816" s="37"/>
      <c r="L816" s="37"/>
      <c r="M816" s="38"/>
      <c r="N816" s="38"/>
      <c r="O816" s="38"/>
      <c r="P816" s="38"/>
      <c r="Q816" s="38"/>
      <c r="AA816" s="37"/>
      <c r="AB816" s="37"/>
      <c r="AC816" s="37"/>
      <c r="AD816" s="37"/>
      <c r="AE816" s="37"/>
      <c r="AF816" s="37"/>
      <c r="AG816" s="37"/>
      <c r="AH816" s="38"/>
      <c r="AI816" s="38"/>
      <c r="AJ816" s="38"/>
      <c r="AK816" s="38"/>
      <c r="AL816" s="38"/>
    </row>
    <row r="817" s="1" customFormat="1" customHeight="1" spans="6:38">
      <c r="F817" s="37"/>
      <c r="G817" s="37"/>
      <c r="H817" s="37"/>
      <c r="I817" s="37"/>
      <c r="J817" s="37"/>
      <c r="K817" s="37"/>
      <c r="L817" s="37"/>
      <c r="M817" s="38"/>
      <c r="N817" s="38"/>
      <c r="O817" s="38"/>
      <c r="P817" s="38"/>
      <c r="Q817" s="38"/>
      <c r="AA817" s="37"/>
      <c r="AB817" s="37"/>
      <c r="AC817" s="37"/>
      <c r="AD817" s="37"/>
      <c r="AE817" s="37"/>
      <c r="AF817" s="37"/>
      <c r="AG817" s="37"/>
      <c r="AH817" s="38"/>
      <c r="AI817" s="38"/>
      <c r="AJ817" s="38"/>
      <c r="AK817" s="38"/>
      <c r="AL817" s="38"/>
    </row>
  </sheetData>
  <mergeCells count="629">
    <mergeCell ref="F1:U1"/>
    <mergeCell ref="AA1:AP1"/>
    <mergeCell ref="F2:J2"/>
    <mergeCell ref="K2:N2"/>
    <mergeCell ref="P2:R2"/>
    <mergeCell ref="AA2:AE2"/>
    <mergeCell ref="AF2:AI2"/>
    <mergeCell ref="AK2:AM2"/>
    <mergeCell ref="F24:U24"/>
    <mergeCell ref="AA24:AP24"/>
    <mergeCell ref="F25:J25"/>
    <mergeCell ref="K25:N25"/>
    <mergeCell ref="P25:R25"/>
    <mergeCell ref="AA25:AE25"/>
    <mergeCell ref="AF25:AI25"/>
    <mergeCell ref="AK25:AM25"/>
    <mergeCell ref="F54:Q54"/>
    <mergeCell ref="AA54:AL54"/>
    <mergeCell ref="F55:J55"/>
    <mergeCell ref="K55:N55"/>
    <mergeCell ref="O55:P55"/>
    <mergeCell ref="AA55:AE55"/>
    <mergeCell ref="AF55:AI55"/>
    <mergeCell ref="AJ55:AK55"/>
    <mergeCell ref="F74:Q74"/>
    <mergeCell ref="AA74:AL74"/>
    <mergeCell ref="F75:J75"/>
    <mergeCell ref="K75:N75"/>
    <mergeCell ref="O75:P75"/>
    <mergeCell ref="AA75:AE75"/>
    <mergeCell ref="AF75:AI75"/>
    <mergeCell ref="AJ75:AK75"/>
    <mergeCell ref="F92:U92"/>
    <mergeCell ref="AA92:AP92"/>
    <mergeCell ref="F93:J93"/>
    <mergeCell ref="K93:N93"/>
    <mergeCell ref="P93:R93"/>
    <mergeCell ref="AA93:AE93"/>
    <mergeCell ref="AF93:AI93"/>
    <mergeCell ref="AK93:AM93"/>
    <mergeCell ref="F115:U115"/>
    <mergeCell ref="AA115:AP115"/>
    <mergeCell ref="F116:J116"/>
    <mergeCell ref="K116:N116"/>
    <mergeCell ref="P116:R116"/>
    <mergeCell ref="AA116:AE116"/>
    <mergeCell ref="AF116:AI116"/>
    <mergeCell ref="AK116:AM116"/>
    <mergeCell ref="F145:Q145"/>
    <mergeCell ref="AA145:AL145"/>
    <mergeCell ref="F146:J146"/>
    <mergeCell ref="K146:N146"/>
    <mergeCell ref="O146:P146"/>
    <mergeCell ref="AA146:AE146"/>
    <mergeCell ref="AF146:AI146"/>
    <mergeCell ref="AJ146:AK146"/>
    <mergeCell ref="F165:Q165"/>
    <mergeCell ref="AA165:AL165"/>
    <mergeCell ref="F166:J166"/>
    <mergeCell ref="K166:N166"/>
    <mergeCell ref="O166:P166"/>
    <mergeCell ref="AA166:AE166"/>
    <mergeCell ref="AF166:AI166"/>
    <mergeCell ref="AJ166:AK166"/>
    <mergeCell ref="F183:U183"/>
    <mergeCell ref="AA183:AP183"/>
    <mergeCell ref="F184:J184"/>
    <mergeCell ref="K184:N184"/>
    <mergeCell ref="P184:R184"/>
    <mergeCell ref="AA184:AE184"/>
    <mergeCell ref="AF184:AI184"/>
    <mergeCell ref="AK184:AM184"/>
    <mergeCell ref="F206:U206"/>
    <mergeCell ref="AA206:AP206"/>
    <mergeCell ref="F207:J207"/>
    <mergeCell ref="K207:N207"/>
    <mergeCell ref="P207:R207"/>
    <mergeCell ref="AA207:AE207"/>
    <mergeCell ref="AF207:AI207"/>
    <mergeCell ref="AK207:AM207"/>
    <mergeCell ref="F236:Q236"/>
    <mergeCell ref="AA236:AL236"/>
    <mergeCell ref="F237:J237"/>
    <mergeCell ref="K237:N237"/>
    <mergeCell ref="O237:P237"/>
    <mergeCell ref="AA237:AE237"/>
    <mergeCell ref="AF237:AI237"/>
    <mergeCell ref="AJ237:AK237"/>
    <mergeCell ref="F256:Q256"/>
    <mergeCell ref="AA256:AL256"/>
    <mergeCell ref="F257:J257"/>
    <mergeCell ref="K257:N257"/>
    <mergeCell ref="O257:P257"/>
    <mergeCell ref="AA257:AE257"/>
    <mergeCell ref="AF257:AI257"/>
    <mergeCell ref="AJ257:AK257"/>
    <mergeCell ref="F274:U274"/>
    <mergeCell ref="F275:J275"/>
    <mergeCell ref="K275:N275"/>
    <mergeCell ref="P275:R275"/>
    <mergeCell ref="F297:U297"/>
    <mergeCell ref="F298:J298"/>
    <mergeCell ref="K298:N298"/>
    <mergeCell ref="P298:R298"/>
    <mergeCell ref="F327:Q327"/>
    <mergeCell ref="F328:J328"/>
    <mergeCell ref="K328:N328"/>
    <mergeCell ref="O328:P328"/>
    <mergeCell ref="F347:Q347"/>
    <mergeCell ref="F348:J348"/>
    <mergeCell ref="K348:N348"/>
    <mergeCell ref="O348:P348"/>
    <mergeCell ref="F365:U365"/>
    <mergeCell ref="AA365:AP365"/>
    <mergeCell ref="F366:J366"/>
    <mergeCell ref="K366:N366"/>
    <mergeCell ref="P366:R366"/>
    <mergeCell ref="AA366:AE366"/>
    <mergeCell ref="AF366:AI366"/>
    <mergeCell ref="AK366:AM366"/>
    <mergeCell ref="F388:U388"/>
    <mergeCell ref="AA388:AP388"/>
    <mergeCell ref="F389:J389"/>
    <mergeCell ref="K389:N389"/>
    <mergeCell ref="P389:R389"/>
    <mergeCell ref="AA389:AE389"/>
    <mergeCell ref="AF389:AI389"/>
    <mergeCell ref="AK389:AM389"/>
    <mergeCell ref="F418:Q418"/>
    <mergeCell ref="AA418:AL418"/>
    <mergeCell ref="F419:J419"/>
    <mergeCell ref="K419:N419"/>
    <mergeCell ref="O419:P419"/>
    <mergeCell ref="AA419:AE419"/>
    <mergeCell ref="AF419:AI419"/>
    <mergeCell ref="AJ419:AK419"/>
    <mergeCell ref="F438:Q438"/>
    <mergeCell ref="AA438:AL438"/>
    <mergeCell ref="F439:J439"/>
    <mergeCell ref="K439:N439"/>
    <mergeCell ref="O439:P439"/>
    <mergeCell ref="AA439:AE439"/>
    <mergeCell ref="AF439:AI439"/>
    <mergeCell ref="AJ439:AK439"/>
    <mergeCell ref="F455:U455"/>
    <mergeCell ref="AA455:AP455"/>
    <mergeCell ref="F456:J456"/>
    <mergeCell ref="K456:N456"/>
    <mergeCell ref="P456:R456"/>
    <mergeCell ref="AA456:AE456"/>
    <mergeCell ref="AF456:AI456"/>
    <mergeCell ref="AK456:AM456"/>
    <mergeCell ref="F478:U478"/>
    <mergeCell ref="AA478:AP478"/>
    <mergeCell ref="F479:J479"/>
    <mergeCell ref="K479:N479"/>
    <mergeCell ref="P479:R479"/>
    <mergeCell ref="AA479:AE479"/>
    <mergeCell ref="AF479:AI479"/>
    <mergeCell ref="AK479:AM479"/>
    <mergeCell ref="F508:Q508"/>
    <mergeCell ref="AA508:AL508"/>
    <mergeCell ref="F509:J509"/>
    <mergeCell ref="K509:N509"/>
    <mergeCell ref="O509:P509"/>
    <mergeCell ref="AA509:AE509"/>
    <mergeCell ref="AF509:AI509"/>
    <mergeCell ref="AJ509:AK509"/>
    <mergeCell ref="F528:Q528"/>
    <mergeCell ref="AA528:AL528"/>
    <mergeCell ref="F529:J529"/>
    <mergeCell ref="K529:N529"/>
    <mergeCell ref="O529:P529"/>
    <mergeCell ref="AA529:AE529"/>
    <mergeCell ref="AF529:AI529"/>
    <mergeCell ref="AJ529:AK529"/>
    <mergeCell ref="F547:U547"/>
    <mergeCell ref="AA547:AP547"/>
    <mergeCell ref="F548:J548"/>
    <mergeCell ref="K548:N548"/>
    <mergeCell ref="P548:R548"/>
    <mergeCell ref="AA548:AE548"/>
    <mergeCell ref="AF548:AI548"/>
    <mergeCell ref="AK548:AM548"/>
    <mergeCell ref="F570:U570"/>
    <mergeCell ref="AA570:AP570"/>
    <mergeCell ref="F571:J571"/>
    <mergeCell ref="K571:N571"/>
    <mergeCell ref="P571:R571"/>
    <mergeCell ref="AA571:AE571"/>
    <mergeCell ref="AF571:AI571"/>
    <mergeCell ref="AK571:AM571"/>
    <mergeCell ref="F600:Q600"/>
    <mergeCell ref="AA600:AL600"/>
    <mergeCell ref="F601:J601"/>
    <mergeCell ref="K601:N601"/>
    <mergeCell ref="O601:P601"/>
    <mergeCell ref="AA601:AE601"/>
    <mergeCell ref="AF601:AI601"/>
    <mergeCell ref="AJ601:AK601"/>
    <mergeCell ref="F620:Q620"/>
    <mergeCell ref="AA620:AL620"/>
    <mergeCell ref="F621:J621"/>
    <mergeCell ref="K621:N621"/>
    <mergeCell ref="O621:P621"/>
    <mergeCell ref="AA621:AE621"/>
    <mergeCell ref="AF621:AI621"/>
    <mergeCell ref="AJ621:AK621"/>
    <mergeCell ref="F638:U638"/>
    <mergeCell ref="AA638:AP638"/>
    <mergeCell ref="F639:J639"/>
    <mergeCell ref="K639:N639"/>
    <mergeCell ref="P639:R639"/>
    <mergeCell ref="AA639:AE639"/>
    <mergeCell ref="AF639:AI639"/>
    <mergeCell ref="AK639:AM639"/>
    <mergeCell ref="F661:U661"/>
    <mergeCell ref="AA661:AP661"/>
    <mergeCell ref="F662:J662"/>
    <mergeCell ref="K662:N662"/>
    <mergeCell ref="P662:R662"/>
    <mergeCell ref="AA662:AE662"/>
    <mergeCell ref="AF662:AI662"/>
    <mergeCell ref="AK662:AM662"/>
    <mergeCell ref="F691:Q691"/>
    <mergeCell ref="AA691:AL691"/>
    <mergeCell ref="F692:J692"/>
    <mergeCell ref="K692:N692"/>
    <mergeCell ref="O692:P692"/>
    <mergeCell ref="AA692:AE692"/>
    <mergeCell ref="AF692:AI692"/>
    <mergeCell ref="AJ692:AK692"/>
    <mergeCell ref="F711:Q711"/>
    <mergeCell ref="AA711:AL711"/>
    <mergeCell ref="F712:J712"/>
    <mergeCell ref="K712:N712"/>
    <mergeCell ref="O712:P712"/>
    <mergeCell ref="AA712:AE712"/>
    <mergeCell ref="AF712:AI712"/>
    <mergeCell ref="AJ712:AK712"/>
    <mergeCell ref="F729:U729"/>
    <mergeCell ref="AA729:AP729"/>
    <mergeCell ref="F730:J730"/>
    <mergeCell ref="K730:N730"/>
    <mergeCell ref="P730:R730"/>
    <mergeCell ref="AA730:AE730"/>
    <mergeCell ref="AF730:AI730"/>
    <mergeCell ref="AK730:AM730"/>
    <mergeCell ref="F752:U752"/>
    <mergeCell ref="AA752:AP752"/>
    <mergeCell ref="F753:J753"/>
    <mergeCell ref="K753:N753"/>
    <mergeCell ref="P753:R753"/>
    <mergeCell ref="AA753:AE753"/>
    <mergeCell ref="AF753:AI753"/>
    <mergeCell ref="AK753:AM753"/>
    <mergeCell ref="F782:Q782"/>
    <mergeCell ref="AA782:AL782"/>
    <mergeCell ref="F783:J783"/>
    <mergeCell ref="K783:N783"/>
    <mergeCell ref="O783:P783"/>
    <mergeCell ref="AA783:AE783"/>
    <mergeCell ref="AF783:AI783"/>
    <mergeCell ref="AJ783:AK783"/>
    <mergeCell ref="F802:Q802"/>
    <mergeCell ref="AA802:AL802"/>
    <mergeCell ref="F803:J803"/>
    <mergeCell ref="K803:N803"/>
    <mergeCell ref="O803:P803"/>
    <mergeCell ref="AA803:AE803"/>
    <mergeCell ref="AF803:AI803"/>
    <mergeCell ref="AJ803:AK803"/>
    <mergeCell ref="O2:O3"/>
    <mergeCell ref="O25:O26"/>
    <mergeCell ref="O93:O94"/>
    <mergeCell ref="O116:O117"/>
    <mergeCell ref="O184:O185"/>
    <mergeCell ref="O207:O208"/>
    <mergeCell ref="O275:O276"/>
    <mergeCell ref="O298:O299"/>
    <mergeCell ref="O366:O367"/>
    <mergeCell ref="O389:O390"/>
    <mergeCell ref="O456:O457"/>
    <mergeCell ref="O479:O480"/>
    <mergeCell ref="O548:O549"/>
    <mergeCell ref="O571:O572"/>
    <mergeCell ref="O639:O640"/>
    <mergeCell ref="O662:O663"/>
    <mergeCell ref="O730:O731"/>
    <mergeCell ref="O753:O754"/>
    <mergeCell ref="Q55:Q56"/>
    <mergeCell ref="Q75:Q76"/>
    <mergeCell ref="Q146:Q147"/>
    <mergeCell ref="Q166:Q167"/>
    <mergeCell ref="Q237:Q238"/>
    <mergeCell ref="Q257:Q258"/>
    <mergeCell ref="Q328:Q329"/>
    <mergeCell ref="Q348:Q349"/>
    <mergeCell ref="Q419:Q420"/>
    <mergeCell ref="Q439:Q440"/>
    <mergeCell ref="Q509:Q510"/>
    <mergeCell ref="Q529:Q530"/>
    <mergeCell ref="Q601:Q602"/>
    <mergeCell ref="Q621:Q622"/>
    <mergeCell ref="Q692:Q693"/>
    <mergeCell ref="Q712:Q713"/>
    <mergeCell ref="Q783:Q784"/>
    <mergeCell ref="Q803:Q804"/>
    <mergeCell ref="T2:T3"/>
    <mergeCell ref="T25:T26"/>
    <mergeCell ref="T93:T94"/>
    <mergeCell ref="T116:T117"/>
    <mergeCell ref="T184:T185"/>
    <mergeCell ref="T207:T208"/>
    <mergeCell ref="T275:T276"/>
    <mergeCell ref="T298:T299"/>
    <mergeCell ref="T366:T367"/>
    <mergeCell ref="T389:T390"/>
    <mergeCell ref="T456:T457"/>
    <mergeCell ref="T479:T480"/>
    <mergeCell ref="T548:T549"/>
    <mergeCell ref="T571:T572"/>
    <mergeCell ref="T639:T640"/>
    <mergeCell ref="T662:T663"/>
    <mergeCell ref="T730:T731"/>
    <mergeCell ref="T753:T754"/>
    <mergeCell ref="U2:U3"/>
    <mergeCell ref="U25:U26"/>
    <mergeCell ref="U93:U94"/>
    <mergeCell ref="U116:U117"/>
    <mergeCell ref="U184:U185"/>
    <mergeCell ref="U207:U208"/>
    <mergeCell ref="U275:U276"/>
    <mergeCell ref="U298:U299"/>
    <mergeCell ref="U366:U367"/>
    <mergeCell ref="U389:U390"/>
    <mergeCell ref="U456:U457"/>
    <mergeCell ref="U479:U480"/>
    <mergeCell ref="U548:U549"/>
    <mergeCell ref="U571:U572"/>
    <mergeCell ref="U639:U640"/>
    <mergeCell ref="U662:U663"/>
    <mergeCell ref="U730:U731"/>
    <mergeCell ref="U753:U754"/>
    <mergeCell ref="AJ2:AJ3"/>
    <mergeCell ref="AJ25:AJ26"/>
    <mergeCell ref="AJ93:AJ94"/>
    <mergeCell ref="AJ116:AJ117"/>
    <mergeCell ref="AJ184:AJ185"/>
    <mergeCell ref="AJ207:AJ208"/>
    <mergeCell ref="AJ366:AJ367"/>
    <mergeCell ref="AJ389:AJ390"/>
    <mergeCell ref="AJ456:AJ457"/>
    <mergeCell ref="AJ479:AJ480"/>
    <mergeCell ref="AJ548:AJ549"/>
    <mergeCell ref="AJ571:AJ572"/>
    <mergeCell ref="AJ639:AJ640"/>
    <mergeCell ref="AJ662:AJ663"/>
    <mergeCell ref="AJ730:AJ731"/>
    <mergeCell ref="AJ753:AJ754"/>
    <mergeCell ref="AL55:AL56"/>
    <mergeCell ref="AL75:AL76"/>
    <mergeCell ref="AL146:AL147"/>
    <mergeCell ref="AL166:AL167"/>
    <mergeCell ref="AL237:AL238"/>
    <mergeCell ref="AL257:AL258"/>
    <mergeCell ref="AL419:AL420"/>
    <mergeCell ref="AL439:AL440"/>
    <mergeCell ref="AL509:AL510"/>
    <mergeCell ref="AL529:AL530"/>
    <mergeCell ref="AL601:AL602"/>
    <mergeCell ref="AL621:AL622"/>
    <mergeCell ref="AL692:AL693"/>
    <mergeCell ref="AL712:AL713"/>
    <mergeCell ref="AL783:AL784"/>
    <mergeCell ref="AL803:AL804"/>
    <mergeCell ref="AO2:AO3"/>
    <mergeCell ref="AO25:AO26"/>
    <mergeCell ref="AO93:AO94"/>
    <mergeCell ref="AO116:AO117"/>
    <mergeCell ref="AO184:AO185"/>
    <mergeCell ref="AO207:AO208"/>
    <mergeCell ref="AO366:AO367"/>
    <mergeCell ref="AO389:AO390"/>
    <mergeCell ref="AO456:AO457"/>
    <mergeCell ref="AO479:AO480"/>
    <mergeCell ref="AO548:AO549"/>
    <mergeCell ref="AO571:AO572"/>
    <mergeCell ref="AO639:AO640"/>
    <mergeCell ref="AO662:AO663"/>
    <mergeCell ref="AO730:AO731"/>
    <mergeCell ref="AO753:AO754"/>
    <mergeCell ref="AP2:AP3"/>
    <mergeCell ref="AP25:AP26"/>
    <mergeCell ref="AP93:AP94"/>
    <mergeCell ref="AP116:AP117"/>
    <mergeCell ref="AP184:AP185"/>
    <mergeCell ref="AP207:AP208"/>
    <mergeCell ref="AP366:AP367"/>
    <mergeCell ref="AP389:AP390"/>
    <mergeCell ref="AP456:AP457"/>
    <mergeCell ref="AP479:AP480"/>
    <mergeCell ref="AP548:AP549"/>
    <mergeCell ref="AP571:AP572"/>
    <mergeCell ref="AP639:AP640"/>
    <mergeCell ref="AP662:AP663"/>
    <mergeCell ref="AP730:AP731"/>
    <mergeCell ref="AP753:AP754"/>
    <mergeCell ref="A1:E2"/>
    <mergeCell ref="V1:Z2"/>
    <mergeCell ref="A5:C6"/>
    <mergeCell ref="V5:X6"/>
    <mergeCell ref="D5:E6"/>
    <mergeCell ref="Y5:Z6"/>
    <mergeCell ref="A7:C8"/>
    <mergeCell ref="V7:X8"/>
    <mergeCell ref="D7:E8"/>
    <mergeCell ref="Y7:Z8"/>
    <mergeCell ref="F22:M23"/>
    <mergeCell ref="N22:U23"/>
    <mergeCell ref="AA22:AH23"/>
    <mergeCell ref="AI22:AP23"/>
    <mergeCell ref="F52:M53"/>
    <mergeCell ref="N52:U53"/>
    <mergeCell ref="AA52:AH53"/>
    <mergeCell ref="AI52:AP53"/>
    <mergeCell ref="F71:J73"/>
    <mergeCell ref="K71:Q73"/>
    <mergeCell ref="AF71:AL73"/>
    <mergeCell ref="AA71:AE73"/>
    <mergeCell ref="F87:L89"/>
    <mergeCell ref="AA87:AG89"/>
    <mergeCell ref="M87:Q89"/>
    <mergeCell ref="AH87:AL89"/>
    <mergeCell ref="A92:E93"/>
    <mergeCell ref="V92:Z93"/>
    <mergeCell ref="A96:C97"/>
    <mergeCell ref="V96:X97"/>
    <mergeCell ref="D96:E97"/>
    <mergeCell ref="Y96:Z97"/>
    <mergeCell ref="A98:C99"/>
    <mergeCell ref="V98:X99"/>
    <mergeCell ref="D98:E99"/>
    <mergeCell ref="Y98:Z99"/>
    <mergeCell ref="F113:M114"/>
    <mergeCell ref="N113:U114"/>
    <mergeCell ref="AA113:AH114"/>
    <mergeCell ref="AI113:AP114"/>
    <mergeCell ref="F143:M144"/>
    <mergeCell ref="N143:U144"/>
    <mergeCell ref="AA143:AH144"/>
    <mergeCell ref="AI143:AP144"/>
    <mergeCell ref="F162:J164"/>
    <mergeCell ref="K162:Q164"/>
    <mergeCell ref="AF162:AL164"/>
    <mergeCell ref="AA162:AE164"/>
    <mergeCell ref="F178:L180"/>
    <mergeCell ref="AA178:AG180"/>
    <mergeCell ref="M178:Q180"/>
    <mergeCell ref="AH178:AL180"/>
    <mergeCell ref="A183:E184"/>
    <mergeCell ref="V183:Z184"/>
    <mergeCell ref="A187:C188"/>
    <mergeCell ref="V187:X188"/>
    <mergeCell ref="D187:E188"/>
    <mergeCell ref="Y187:Z188"/>
    <mergeCell ref="A189:C190"/>
    <mergeCell ref="V189:X190"/>
    <mergeCell ref="D189:E190"/>
    <mergeCell ref="Y189:Z190"/>
    <mergeCell ref="F204:M205"/>
    <mergeCell ref="N204:U205"/>
    <mergeCell ref="AA204:AH205"/>
    <mergeCell ref="AI204:AP205"/>
    <mergeCell ref="F234:M235"/>
    <mergeCell ref="N234:U235"/>
    <mergeCell ref="AA234:AH235"/>
    <mergeCell ref="AI234:AP235"/>
    <mergeCell ref="F253:J255"/>
    <mergeCell ref="K253:Q255"/>
    <mergeCell ref="AF253:AL255"/>
    <mergeCell ref="AA253:AE255"/>
    <mergeCell ref="F269:L271"/>
    <mergeCell ref="AA269:AG271"/>
    <mergeCell ref="M269:Q271"/>
    <mergeCell ref="AH269:AL271"/>
    <mergeCell ref="A274:E275"/>
    <mergeCell ref="A278:C279"/>
    <mergeCell ref="D278:E279"/>
    <mergeCell ref="A280:C281"/>
    <mergeCell ref="D280:E281"/>
    <mergeCell ref="F295:M296"/>
    <mergeCell ref="N295:U296"/>
    <mergeCell ref="F325:M326"/>
    <mergeCell ref="N325:U326"/>
    <mergeCell ref="F344:J346"/>
    <mergeCell ref="K344:Q346"/>
    <mergeCell ref="F360:L362"/>
    <mergeCell ref="M360:Q362"/>
    <mergeCell ref="A365:E366"/>
    <mergeCell ref="V365:Z366"/>
    <mergeCell ref="A369:C370"/>
    <mergeCell ref="V369:X370"/>
    <mergeCell ref="D369:E370"/>
    <mergeCell ref="Y369:Z370"/>
    <mergeCell ref="A371:C372"/>
    <mergeCell ref="V371:X372"/>
    <mergeCell ref="D371:E372"/>
    <mergeCell ref="Y371:Z372"/>
    <mergeCell ref="F386:M387"/>
    <mergeCell ref="N386:U387"/>
    <mergeCell ref="AA386:AH387"/>
    <mergeCell ref="AI386:AP387"/>
    <mergeCell ref="F416:M417"/>
    <mergeCell ref="N416:U417"/>
    <mergeCell ref="AA416:AH417"/>
    <mergeCell ref="AI416:AP417"/>
    <mergeCell ref="F435:J437"/>
    <mergeCell ref="K435:Q437"/>
    <mergeCell ref="AF435:AL437"/>
    <mergeCell ref="AA435:AE437"/>
    <mergeCell ref="F451:L453"/>
    <mergeCell ref="AA451:AG453"/>
    <mergeCell ref="M451:Q453"/>
    <mergeCell ref="AH451:AL453"/>
    <mergeCell ref="A455:E456"/>
    <mergeCell ref="V455:Z456"/>
    <mergeCell ref="A459:C460"/>
    <mergeCell ref="V459:X460"/>
    <mergeCell ref="D459:E460"/>
    <mergeCell ref="Y459:Z460"/>
    <mergeCell ref="A461:C462"/>
    <mergeCell ref="V461:X462"/>
    <mergeCell ref="D461:E462"/>
    <mergeCell ref="Y461:Z462"/>
    <mergeCell ref="F476:M477"/>
    <mergeCell ref="N476:U477"/>
    <mergeCell ref="AA476:AH477"/>
    <mergeCell ref="AI476:AP477"/>
    <mergeCell ref="F506:M507"/>
    <mergeCell ref="N506:U507"/>
    <mergeCell ref="AA506:AH507"/>
    <mergeCell ref="AI506:AP507"/>
    <mergeCell ref="F525:J527"/>
    <mergeCell ref="K525:Q527"/>
    <mergeCell ref="AF525:AL527"/>
    <mergeCell ref="AA525:AE527"/>
    <mergeCell ref="F541:L543"/>
    <mergeCell ref="AA541:AG543"/>
    <mergeCell ref="M541:Q543"/>
    <mergeCell ref="AH541:AL543"/>
    <mergeCell ref="A547:E548"/>
    <mergeCell ref="V547:Z548"/>
    <mergeCell ref="A551:C552"/>
    <mergeCell ref="V551:X552"/>
    <mergeCell ref="D551:E552"/>
    <mergeCell ref="Y551:Z552"/>
    <mergeCell ref="A553:C554"/>
    <mergeCell ref="V553:X554"/>
    <mergeCell ref="D553:E554"/>
    <mergeCell ref="Y553:Z554"/>
    <mergeCell ref="F568:M569"/>
    <mergeCell ref="N568:U569"/>
    <mergeCell ref="AA568:AH569"/>
    <mergeCell ref="AI568:AP569"/>
    <mergeCell ref="F598:M599"/>
    <mergeCell ref="N598:U599"/>
    <mergeCell ref="AA598:AH599"/>
    <mergeCell ref="AI598:AP599"/>
    <mergeCell ref="F617:J619"/>
    <mergeCell ref="K617:Q619"/>
    <mergeCell ref="AF617:AL619"/>
    <mergeCell ref="AA617:AE619"/>
    <mergeCell ref="F633:L635"/>
    <mergeCell ref="AA633:AG635"/>
    <mergeCell ref="M633:Q635"/>
    <mergeCell ref="AH633:AL635"/>
    <mergeCell ref="A638:E639"/>
    <mergeCell ref="V638:Z639"/>
    <mergeCell ref="A642:C643"/>
    <mergeCell ref="V642:X643"/>
    <mergeCell ref="D642:E643"/>
    <mergeCell ref="Y642:Z643"/>
    <mergeCell ref="A644:C645"/>
    <mergeCell ref="V644:X645"/>
    <mergeCell ref="D644:E645"/>
    <mergeCell ref="Y644:Z645"/>
    <mergeCell ref="F659:M660"/>
    <mergeCell ref="N659:U660"/>
    <mergeCell ref="AA659:AH660"/>
    <mergeCell ref="AI659:AP660"/>
    <mergeCell ref="F689:M690"/>
    <mergeCell ref="N689:U690"/>
    <mergeCell ref="AA689:AH690"/>
    <mergeCell ref="AI689:AP690"/>
    <mergeCell ref="F708:J710"/>
    <mergeCell ref="K708:Q710"/>
    <mergeCell ref="AF708:AL710"/>
    <mergeCell ref="AA708:AE710"/>
    <mergeCell ref="F724:L726"/>
    <mergeCell ref="AA724:AG726"/>
    <mergeCell ref="M724:Q726"/>
    <mergeCell ref="AH724:AL726"/>
    <mergeCell ref="A729:E730"/>
    <mergeCell ref="V729:Z730"/>
    <mergeCell ref="A733:C734"/>
    <mergeCell ref="V733:X734"/>
    <mergeCell ref="D733:E734"/>
    <mergeCell ref="Y733:Z734"/>
    <mergeCell ref="A735:C736"/>
    <mergeCell ref="V735:X736"/>
    <mergeCell ref="D735:E736"/>
    <mergeCell ref="Y735:Z736"/>
    <mergeCell ref="F750:M751"/>
    <mergeCell ref="N750:U751"/>
    <mergeCell ref="AA750:AH751"/>
    <mergeCell ref="AI750:AP751"/>
    <mergeCell ref="F780:M781"/>
    <mergeCell ref="N780:U781"/>
    <mergeCell ref="AA780:AH781"/>
    <mergeCell ref="AI780:AP781"/>
    <mergeCell ref="F799:J801"/>
    <mergeCell ref="K799:Q801"/>
    <mergeCell ref="AF799:AL801"/>
    <mergeCell ref="AA799:AE801"/>
    <mergeCell ref="F815:L817"/>
    <mergeCell ref="AA815:AG817"/>
    <mergeCell ref="M815:Q817"/>
    <mergeCell ref="AH815:AL8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C0哥伦比娅</vt:lpstr>
      <vt:lpstr>C2哥伦比娅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2025-12-24T10:39:24Z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78CB2BB7A7CB4076AF8E444BCB0E4283_12</vt:lpwstr>
  </property>
  <property fmtid="{D5CDD505-2E9C-101B-9397-08002B2CF9AE}" pid="4" name="CalculationRule">
    <vt:i4>0</vt:i4>
  </property>
</Properties>
</file>