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3"/>
  </bookViews>
  <sheets>
    <sheet name="法尔伽-尼可（C6杜林）" sheetId="7" r:id="rId1"/>
    <sheet name="法尔伽-尼可（C2杜林）" sheetId="6" r:id="rId2"/>
    <sheet name="法尔伽-尼可（C0杜林）" sheetId="5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<sst xmlns="http://schemas.openxmlformats.org/spreadsheetml/2006/main" count="4113" uniqueCount="83">
  <si>
    <t>[GI 6.6 Beta V1]</t>
  </si>
  <si>
    <t>0+1法尔伽  0+0尼可  6+1杜林  C6布伦妮</t>
  </si>
  <si>
    <t>0+1法尔伽  0+1尼可  6+1杜林  C6布伦妮</t>
  </si>
  <si>
    <t>0+1法尔伽  1+1尼可  6+1杜林  C6布伦妮</t>
  </si>
  <si>
    <t>0+1法尔伽  2+1尼可  6+1杜林  C6布伦妮</t>
  </si>
  <si>
    <t>0+1法尔伽  6+1尼可  6+1杜林  C6布伦妮</t>
  </si>
  <si>
    <t>DMG</t>
  </si>
  <si>
    <t>法尔伽（元素+风）</t>
  </si>
  <si>
    <t>time</t>
  </si>
  <si>
    <t>杜林</t>
  </si>
  <si>
    <t>DPS</t>
  </si>
  <si>
    <t>布伦妮&amp;尼可</t>
  </si>
  <si>
    <t>【不计入】</t>
  </si>
  <si>
    <t>法尔伽·元素</t>
  </si>
  <si>
    <t>基础乘区</t>
  </si>
  <si>
    <t>额外乘区</t>
  </si>
  <si>
    <t>减伤乘区</t>
  </si>
  <si>
    <t>伤害</t>
  </si>
  <si>
    <t>ATK/HP</t>
  </si>
  <si>
    <t>倍率</t>
  </si>
  <si>
    <t>独立1</t>
  </si>
  <si>
    <t>独立2</t>
  </si>
  <si>
    <t>数值增伤</t>
  </si>
  <si>
    <t>增伤区</t>
  </si>
  <si>
    <t>暴击率</t>
  </si>
  <si>
    <t>暴击伤害</t>
  </si>
  <si>
    <t>期望暴击区</t>
  </si>
  <si>
    <t>抗性乘区</t>
  </si>
  <si>
    <t>防御乘区</t>
  </si>
  <si>
    <t>法尔伽·风</t>
  </si>
  <si>
    <t>2+1法尔伽  0+0尼可  6+1杜林  C6布伦妮</t>
  </si>
  <si>
    <t>2+1法尔伽  0+1尼可  6+1杜林  C6布伦妮</t>
  </si>
  <si>
    <t>2+1法尔伽  1+1尼可  6+1杜林  C6布伦妮</t>
  </si>
  <si>
    <t>2+1法尔伽  2+1尼可  6+1杜林  C6布伦妮</t>
  </si>
  <si>
    <t>2+1法尔伽  6+1尼可  6+1杜林  C6布伦妮</t>
  </si>
  <si>
    <t>6+1法尔伽  0+0尼可  6+1杜林  C6布伦妮</t>
  </si>
  <si>
    <t>6+1法尔伽  0+1尼可  6+1杜林  C6布伦妮</t>
  </si>
  <si>
    <t>6+1法尔伽  1+1尼可  6+1杜林  C6布伦妮</t>
  </si>
  <si>
    <t>6+1法尔伽  2+1尼可  6+1杜林  C6布伦妮</t>
  </si>
  <si>
    <t>6+1法尔伽  6+1尼可  6+1杜林  C6布伦妮</t>
  </si>
  <si>
    <t>0+1法尔伽  C6班尼特  6+1杜林（风起）  0+0温迪</t>
  </si>
  <si>
    <t>0+1法尔伽  C6班尼特  6+1杜林（天美）  0+0温迪</t>
  </si>
  <si>
    <t>温迪</t>
  </si>
  <si>
    <t>2+1法尔伽  C6班尼特  6+1杜林  0+0温迪</t>
  </si>
  <si>
    <t>6+1法尔伽  C6班尼特  6+1杜林  0+0温迪</t>
  </si>
  <si>
    <t>0+1法尔伽  0+0尼可  2+1杜林  C6布伦妮</t>
  </si>
  <si>
    <t>0+1法尔伽  0+1尼可  2+1杜林  C6布伦妮</t>
  </si>
  <si>
    <t>0+1法尔伽  1+1尼可  2+1杜林  C6布伦妮</t>
  </si>
  <si>
    <t>0+1法尔伽  2+1尼可  2+1杜林  C6布伦妮</t>
  </si>
  <si>
    <t>0+1法尔伽  6+1尼可  2+1杜林  C6布伦妮</t>
  </si>
  <si>
    <t>2+1法尔伽  0+0尼可  2+1杜林  C6布伦妮</t>
  </si>
  <si>
    <t>2+1法尔伽  0+1尼可  2+1杜林  C6布伦妮</t>
  </si>
  <si>
    <t>2+1法尔伽  1+1尼可  2+1杜林  C6布伦妮</t>
  </si>
  <si>
    <t>2+1法尔伽  2+1尼可  2+1杜林  C6布伦妮</t>
  </si>
  <si>
    <t>2+1法尔伽  6+1尼可  2+1杜林  C6布伦妮</t>
  </si>
  <si>
    <t>6+1法尔伽  0+0尼可  2+1杜林  C6布伦妮</t>
  </si>
  <si>
    <t>6+1法尔伽  0+1尼可  2+1杜林  C6布伦妮</t>
  </si>
  <si>
    <t>6+1法尔伽  1+1尼可  2+1杜林  C6布伦妮</t>
  </si>
  <si>
    <t>6+1法尔伽  2+1尼可  2+1杜林  C6布伦妮</t>
  </si>
  <si>
    <t>6+1法尔伽  6+1尼可  2+1杜林  C6布伦妮</t>
  </si>
  <si>
    <t>0+1法尔伽  C6班尼特  2+1杜林（风起）  0+0温迪</t>
  </si>
  <si>
    <t>0+1法尔伽  C6班尼特  2+1杜林（天美）  0+0温迪</t>
  </si>
  <si>
    <t>2+1法尔伽  C6班尼特  2+1杜林  0+0温迪</t>
  </si>
  <si>
    <t>6+1法尔伽  C6班尼特  2+1杜林  0+0温迪</t>
  </si>
  <si>
    <t>0+1法尔伽  0+0尼可  0+0杜林  C6布伦妮</t>
  </si>
  <si>
    <t>0+1法尔伽  0+1尼可  0+0杜林  C6布伦妮</t>
  </si>
  <si>
    <t>0+1法尔伽  1+1尼可  0+0杜林  C6布伦妮</t>
  </si>
  <si>
    <t>0+1法尔伽  2+1尼可  0+0杜林  C6布伦妮</t>
  </si>
  <si>
    <t>0+1法尔伽  6+1尼可  0+0杜林  C6布伦妮</t>
  </si>
  <si>
    <t>2+1法尔伽  0+0尼可  0+0杜林  C6布伦妮</t>
  </si>
  <si>
    <t>2+1法尔伽  0+1尼可  0+0杜林  C6布伦妮</t>
  </si>
  <si>
    <t>2+1法尔伽  1+1尼可  0+0杜林  C6布伦妮</t>
  </si>
  <si>
    <t>2+1法尔伽  2+1尼可  0+0杜林  C6布伦妮</t>
  </si>
  <si>
    <t>2+1法尔伽  6+1尼可  0+0杜林  C6布伦妮</t>
  </si>
  <si>
    <t>6+1法尔伽  0+0尼可  0+0杜林  C6布伦妮</t>
  </si>
  <si>
    <t>6+1法尔伽  0+1尼可  0+0杜林  C6布伦妮</t>
  </si>
  <si>
    <t>6+1法尔伽  1+1尼可  0+0杜林  C6布伦妮</t>
  </si>
  <si>
    <t>6+1法尔伽  2+1尼可  0+0杜林  C6布伦妮</t>
  </si>
  <si>
    <t>6+1法尔伽  6+1尼可  0+0杜林  C6布伦妮</t>
  </si>
  <si>
    <t>0+1法尔伽  C6班尼特  0+0杜林（风起）  0+0温迪</t>
  </si>
  <si>
    <t>0+1法尔伽  C6班尼特  0+0杜林（天美）  0+0温迪</t>
  </si>
  <si>
    <t>2+1法尔伽  C6班尼特  0+0杜林  0+0温迪</t>
  </si>
  <si>
    <t>6+1法尔伽  C6班尼特  0+0杜林  0+0温迪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</si>
</sst>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9" tint="-0.25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0"/>
      <color rgb="FFFF0000"/>
      <name val="SDK_SC_Web"/>
      <charset val="134"/>
    </font>
    <font>
      <sz val="20"/>
      <color rgb="FF7030A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8" borderId="2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29">
      <alignment vertical="center"/>
    </xf>
    <xf numFmtId="0" fontId="17" fillId="0" borderId="29">
      <alignment vertical="center"/>
    </xf>
    <xf numFmtId="0" fontId="18" fillId="0" borderId="30">
      <alignment vertical="center"/>
    </xf>
    <xf numFmtId="0" fontId="18" fillId="0" borderId="0">
      <alignment vertical="center"/>
    </xf>
    <xf numFmtId="0" fontId="19" fillId="9" borderId="31">
      <alignment vertical="center"/>
    </xf>
    <xf numFmtId="0" fontId="20" fillId="10" borderId="32">
      <alignment vertical="center"/>
    </xf>
    <xf numFmtId="0" fontId="21" fillId="10" borderId="31">
      <alignment vertical="center"/>
    </xf>
    <xf numFmtId="0" fontId="22" fillId="11" borderId="33">
      <alignment vertical="center"/>
    </xf>
    <xf numFmtId="0" fontId="23" fillId="0" borderId="34">
      <alignment vertical="center"/>
    </xf>
    <xf numFmtId="0" fontId="24" fillId="0" borderId="35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28" fillId="38" borderId="0">
      <alignment vertical="center"/>
    </xf>
  </cellStyleXfs>
  <cellXfs count="7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76" fontId="1" fillId="6" borderId="3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8" fontId="1" fillId="4" borderId="19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76" fontId="1" fillId="6" borderId="21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1" fillId="6" borderId="22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3" fillId="7" borderId="23" xfId="0" applyNumberFormat="1" applyFont="1" applyFill="1" applyBorder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6" fontId="3" fillId="7" borderId="24" xfId="0" applyNumberFormat="1" applyFont="1" applyFill="1" applyBorder="1" applyAlignment="1">
      <alignment horizontal="center" vertical="center"/>
    </xf>
    <xf numFmtId="176" fontId="3" fillId="7" borderId="25" xfId="0" applyNumberFormat="1" applyFont="1" applyFill="1" applyBorder="1" applyAlignment="1">
      <alignment horizontal="center" vertical="center"/>
    </xf>
    <xf numFmtId="176" fontId="3" fillId="7" borderId="26" xfId="0" applyNumberFormat="1" applyFont="1" applyFill="1" applyBorder="1" applyAlignment="1">
      <alignment horizontal="center" vertical="center"/>
    </xf>
    <xf numFmtId="176" fontId="3" fillId="7" borderId="2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65"/>
  <sheetViews>
    <sheetView zoomScale="25" zoomScaleNormal="25" topLeftCell="AL193" workbookViewId="0">
      <selection activeCell="BG199" sqref="BG199:BI201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9" width="25.7777777777778" style="1"/>
    <col min="20" max="20" width="28.4444444444444" style="1"/>
    <col min="21" max="16384" width="25.7777777777778" style="1"/>
  </cols>
  <sheetData>
    <row r="1" customHeight="1" spans="1:69">
      <c r="A1" s="2" t="s">
        <v>0</v>
      </c>
      <c r="B1" s="3"/>
      <c r="C1" s="3"/>
      <c r="D1" s="3"/>
      <c r="E1" s="4"/>
      <c r="F1" s="2" t="s">
        <v>1</v>
      </c>
      <c r="G1" s="3"/>
      <c r="H1" s="3"/>
      <c r="I1" s="3"/>
      <c r="J1" s="3"/>
      <c r="K1" s="3"/>
      <c r="L1" s="3"/>
      <c r="M1" s="4"/>
      <c r="O1" s="2" t="s">
        <v>0</v>
      </c>
      <c r="P1" s="3"/>
      <c r="Q1" s="3"/>
      <c r="R1" s="3"/>
      <c r="S1" s="4"/>
      <c r="T1" s="2" t="s">
        <v>2</v>
      </c>
      <c r="U1" s="3"/>
      <c r="V1" s="3"/>
      <c r="W1" s="3"/>
      <c r="X1" s="3"/>
      <c r="Y1" s="3"/>
      <c r="Z1" s="3"/>
      <c r="AA1" s="4"/>
      <c r="AC1" s="2" t="s">
        <v>0</v>
      </c>
      <c r="AD1" s="3"/>
      <c r="AE1" s="3"/>
      <c r="AF1" s="3"/>
      <c r="AG1" s="4"/>
      <c r="AH1" s="2" t="s">
        <v>3</v>
      </c>
      <c r="AI1" s="3"/>
      <c r="AJ1" s="3"/>
      <c r="AK1" s="3"/>
      <c r="AL1" s="3"/>
      <c r="AM1" s="3"/>
      <c r="AN1" s="3"/>
      <c r="AO1" s="4"/>
      <c r="AQ1" s="2" t="s">
        <v>0</v>
      </c>
      <c r="AR1" s="3"/>
      <c r="AS1" s="3"/>
      <c r="AT1" s="3"/>
      <c r="AU1" s="4"/>
      <c r="AV1" s="2" t="s">
        <v>4</v>
      </c>
      <c r="AW1" s="3"/>
      <c r="AX1" s="3"/>
      <c r="AY1" s="3"/>
      <c r="AZ1" s="3"/>
      <c r="BA1" s="3"/>
      <c r="BB1" s="3"/>
      <c r="BC1" s="4"/>
      <c r="BE1" s="2" t="s">
        <v>0</v>
      </c>
      <c r="BF1" s="3"/>
      <c r="BG1" s="3"/>
      <c r="BH1" s="3"/>
      <c r="BI1" s="4"/>
      <c r="BJ1" s="2" t="s">
        <v>5</v>
      </c>
      <c r="BK1" s="3"/>
      <c r="BL1" s="3"/>
      <c r="BM1" s="3"/>
      <c r="BN1" s="3"/>
      <c r="BO1" s="3"/>
      <c r="BP1" s="3"/>
      <c r="BQ1" s="4"/>
    </row>
    <row r="2" customHeight="1" spans="1:69">
      <c r="A2" s="5"/>
      <c r="B2" s="6"/>
      <c r="C2" s="6"/>
      <c r="D2" s="6"/>
      <c r="E2" s="7"/>
      <c r="F2" s="5"/>
      <c r="G2" s="6"/>
      <c r="H2" s="6"/>
      <c r="I2" s="6"/>
      <c r="J2" s="6"/>
      <c r="K2" s="6"/>
      <c r="L2" s="6"/>
      <c r="M2" s="7"/>
      <c r="O2" s="5"/>
      <c r="P2" s="6"/>
      <c r="Q2" s="6"/>
      <c r="R2" s="6"/>
      <c r="S2" s="7"/>
      <c r="T2" s="5"/>
      <c r="U2" s="6"/>
      <c r="V2" s="6"/>
      <c r="W2" s="6"/>
      <c r="X2" s="6"/>
      <c r="Y2" s="6"/>
      <c r="Z2" s="6"/>
      <c r="AA2" s="7"/>
      <c r="AC2" s="5"/>
      <c r="AD2" s="6"/>
      <c r="AE2" s="6"/>
      <c r="AF2" s="6"/>
      <c r="AG2" s="7"/>
      <c r="AH2" s="5"/>
      <c r="AI2" s="6"/>
      <c r="AJ2" s="6"/>
      <c r="AK2" s="6"/>
      <c r="AL2" s="6"/>
      <c r="AM2" s="6"/>
      <c r="AN2" s="6"/>
      <c r="AO2" s="7"/>
      <c r="AQ2" s="5"/>
      <c r="AR2" s="6"/>
      <c r="AS2" s="6"/>
      <c r="AT2" s="6"/>
      <c r="AU2" s="7"/>
      <c r="AV2" s="5"/>
      <c r="AW2" s="6"/>
      <c r="AX2" s="6"/>
      <c r="AY2" s="6"/>
      <c r="AZ2" s="6"/>
      <c r="BA2" s="6"/>
      <c r="BB2" s="6"/>
      <c r="BC2" s="7"/>
      <c r="BE2" s="5"/>
      <c r="BF2" s="6"/>
      <c r="BG2" s="6"/>
      <c r="BH2" s="6"/>
      <c r="BI2" s="7"/>
      <c r="BJ2" s="5"/>
      <c r="BK2" s="6"/>
      <c r="BL2" s="6"/>
      <c r="BM2" s="6"/>
      <c r="BN2" s="6"/>
      <c r="BO2" s="6"/>
      <c r="BP2" s="6"/>
      <c r="BQ2" s="7"/>
    </row>
    <row r="3" customHeight="1" spans="1:69">
      <c r="A3" s="8"/>
      <c r="B3" s="9"/>
      <c r="C3" s="9"/>
      <c r="D3" s="9"/>
      <c r="E3" s="10"/>
      <c r="F3" s="8"/>
      <c r="G3" s="9"/>
      <c r="H3" s="9"/>
      <c r="I3" s="9"/>
      <c r="J3" s="9"/>
      <c r="K3" s="9"/>
      <c r="L3" s="9"/>
      <c r="M3" s="10"/>
      <c r="O3" s="8"/>
      <c r="P3" s="9"/>
      <c r="Q3" s="9"/>
      <c r="R3" s="9"/>
      <c r="S3" s="10"/>
      <c r="T3" s="8"/>
      <c r="U3" s="9"/>
      <c r="V3" s="9"/>
      <c r="W3" s="9"/>
      <c r="X3" s="9"/>
      <c r="Y3" s="9"/>
      <c r="Z3" s="9"/>
      <c r="AA3" s="10"/>
      <c r="AC3" s="8"/>
      <c r="AD3" s="9"/>
      <c r="AE3" s="9"/>
      <c r="AF3" s="9"/>
      <c r="AG3" s="10"/>
      <c r="AH3" s="8"/>
      <c r="AI3" s="9"/>
      <c r="AJ3" s="9"/>
      <c r="AK3" s="9"/>
      <c r="AL3" s="9"/>
      <c r="AM3" s="9"/>
      <c r="AN3" s="9"/>
      <c r="AO3" s="10"/>
      <c r="AQ3" s="8"/>
      <c r="AR3" s="9"/>
      <c r="AS3" s="9"/>
      <c r="AT3" s="9"/>
      <c r="AU3" s="10"/>
      <c r="AV3" s="8"/>
      <c r="AW3" s="9"/>
      <c r="AX3" s="9"/>
      <c r="AY3" s="9"/>
      <c r="AZ3" s="9"/>
      <c r="BA3" s="9"/>
      <c r="BB3" s="9"/>
      <c r="BC3" s="10"/>
      <c r="BE3" s="8"/>
      <c r="BF3" s="9"/>
      <c r="BG3" s="9"/>
      <c r="BH3" s="9"/>
      <c r="BI3" s="10"/>
      <c r="BJ3" s="8"/>
      <c r="BK3" s="9"/>
      <c r="BL3" s="9"/>
      <c r="BM3" s="9"/>
      <c r="BN3" s="9"/>
      <c r="BO3" s="9"/>
      <c r="BP3" s="9"/>
      <c r="BQ3" s="10"/>
    </row>
    <row r="4" customHeight="1" spans="1:69">
      <c r="A4" s="11" t="s">
        <v>6</v>
      </c>
      <c r="B4" s="11"/>
      <c r="C4" s="12">
        <f>H4+H6</f>
        <v>6315987.10241925</v>
      </c>
      <c r="D4" s="12"/>
      <c r="E4" s="12"/>
      <c r="F4" s="13" t="s">
        <v>7</v>
      </c>
      <c r="G4" s="13"/>
      <c r="H4" s="14">
        <f>A31+A60</f>
        <v>4621065.92998099</v>
      </c>
      <c r="I4" s="14"/>
      <c r="J4" s="15">
        <f>H4/C4</f>
        <v>0.731645878157503</v>
      </c>
      <c r="K4" s="15"/>
      <c r="L4" s="16" t="s">
        <v>8</v>
      </c>
      <c r="M4" s="16"/>
      <c r="O4" s="11" t="s">
        <v>6</v>
      </c>
      <c r="P4" s="11"/>
      <c r="Q4" s="12">
        <f>V4+V6</f>
        <v>6811721.16603919</v>
      </c>
      <c r="R4" s="12"/>
      <c r="S4" s="12"/>
      <c r="T4" s="13" t="s">
        <v>7</v>
      </c>
      <c r="U4" s="13"/>
      <c r="V4" s="14">
        <f>O31+O60</f>
        <v>5040725.63358228</v>
      </c>
      <c r="W4" s="14"/>
      <c r="X4" s="15">
        <f>V4/Q4</f>
        <v>0.740007629600803</v>
      </c>
      <c r="Y4" s="15"/>
      <c r="Z4" s="16" t="s">
        <v>8</v>
      </c>
      <c r="AA4" s="16"/>
      <c r="AC4" s="11" t="s">
        <v>6</v>
      </c>
      <c r="AD4" s="11"/>
      <c r="AE4" s="12">
        <f>AJ4+AJ6</f>
        <v>7492700.22938539</v>
      </c>
      <c r="AF4" s="12"/>
      <c r="AG4" s="12"/>
      <c r="AH4" s="13" t="s">
        <v>7</v>
      </c>
      <c r="AI4" s="13"/>
      <c r="AJ4" s="14">
        <f>AC31+AC60</f>
        <v>5528679.08019463</v>
      </c>
      <c r="AK4" s="14"/>
      <c r="AL4" s="15">
        <f>AJ4/AE4</f>
        <v>0.737875386834759</v>
      </c>
      <c r="AM4" s="15"/>
      <c r="AN4" s="16" t="s">
        <v>8</v>
      </c>
      <c r="AO4" s="16"/>
      <c r="AQ4" s="11" t="s">
        <v>6</v>
      </c>
      <c r="AR4" s="11"/>
      <c r="AS4" s="12">
        <f>AX4+AX6</f>
        <v>8487047.71660079</v>
      </c>
      <c r="AT4" s="12"/>
      <c r="AU4" s="12"/>
      <c r="AV4" s="13" t="s">
        <v>7</v>
      </c>
      <c r="AW4" s="13"/>
      <c r="AX4" s="14">
        <f>AQ31+AQ60</f>
        <v>6237367.32934632</v>
      </c>
      <c r="AY4" s="14"/>
      <c r="AZ4" s="15">
        <f>AX4/AS4</f>
        <v>0.734927802649906</v>
      </c>
      <c r="BA4" s="15"/>
      <c r="BB4" s="16" t="s">
        <v>8</v>
      </c>
      <c r="BC4" s="16"/>
      <c r="BE4" s="11" t="s">
        <v>6</v>
      </c>
      <c r="BF4" s="11"/>
      <c r="BG4" s="12">
        <f>BL4+BL6</f>
        <v>11497812.3522613</v>
      </c>
      <c r="BH4" s="12"/>
      <c r="BI4" s="12"/>
      <c r="BJ4" s="13" t="s">
        <v>7</v>
      </c>
      <c r="BK4" s="13"/>
      <c r="BL4" s="14">
        <f>BE31+BE60</f>
        <v>8123613.39052489</v>
      </c>
      <c r="BM4" s="14"/>
      <c r="BN4" s="15">
        <f>BL4/BG4</f>
        <v>0.706535568822986</v>
      </c>
      <c r="BO4" s="15"/>
      <c r="BP4" s="16" t="s">
        <v>8</v>
      </c>
      <c r="BQ4" s="16"/>
    </row>
    <row r="5" customHeight="1" spans="1:69">
      <c r="A5" s="11"/>
      <c r="B5" s="11"/>
      <c r="C5" s="12"/>
      <c r="D5" s="12"/>
      <c r="E5" s="12"/>
      <c r="F5" s="13"/>
      <c r="G5" s="13"/>
      <c r="H5" s="14"/>
      <c r="I5" s="14"/>
      <c r="J5" s="15"/>
      <c r="K5" s="15"/>
      <c r="L5" s="16"/>
      <c r="M5" s="16"/>
      <c r="O5" s="11"/>
      <c r="P5" s="11"/>
      <c r="Q5" s="12"/>
      <c r="R5" s="12"/>
      <c r="S5" s="12"/>
      <c r="T5" s="13"/>
      <c r="U5" s="13"/>
      <c r="V5" s="14"/>
      <c r="W5" s="14"/>
      <c r="X5" s="15"/>
      <c r="Y5" s="15"/>
      <c r="Z5" s="16"/>
      <c r="AA5" s="16"/>
      <c r="AC5" s="11"/>
      <c r="AD5" s="11"/>
      <c r="AE5" s="12"/>
      <c r="AF5" s="12"/>
      <c r="AG5" s="12"/>
      <c r="AH5" s="13"/>
      <c r="AI5" s="13"/>
      <c r="AJ5" s="14"/>
      <c r="AK5" s="14"/>
      <c r="AL5" s="15"/>
      <c r="AM5" s="15"/>
      <c r="AN5" s="16"/>
      <c r="AO5" s="16"/>
      <c r="AQ5" s="11"/>
      <c r="AR5" s="11"/>
      <c r="AS5" s="12"/>
      <c r="AT5" s="12"/>
      <c r="AU5" s="12"/>
      <c r="AV5" s="13"/>
      <c r="AW5" s="13"/>
      <c r="AX5" s="14"/>
      <c r="AY5" s="14"/>
      <c r="AZ5" s="15"/>
      <c r="BA5" s="15"/>
      <c r="BB5" s="16"/>
      <c r="BC5" s="16"/>
      <c r="BE5" s="11"/>
      <c r="BF5" s="11"/>
      <c r="BG5" s="12"/>
      <c r="BH5" s="12"/>
      <c r="BI5" s="12"/>
      <c r="BJ5" s="13"/>
      <c r="BK5" s="13"/>
      <c r="BL5" s="14"/>
      <c r="BM5" s="14"/>
      <c r="BN5" s="15"/>
      <c r="BO5" s="15"/>
      <c r="BP5" s="16"/>
      <c r="BQ5" s="16"/>
    </row>
    <row r="6" customHeight="1" spans="1:69">
      <c r="A6" s="11"/>
      <c r="B6" s="11"/>
      <c r="C6" s="12"/>
      <c r="D6" s="12"/>
      <c r="E6" s="12"/>
      <c r="F6" s="13" t="s">
        <v>9</v>
      </c>
      <c r="G6" s="13"/>
      <c r="H6" s="14">
        <f>A91</f>
        <v>1694921.17243826</v>
      </c>
      <c r="I6" s="14"/>
      <c r="J6" s="15">
        <f>H6/C4</f>
        <v>0.268354121842497</v>
      </c>
      <c r="K6" s="15"/>
      <c r="L6" s="16">
        <v>21</v>
      </c>
      <c r="M6" s="16"/>
      <c r="O6" s="11"/>
      <c r="P6" s="11"/>
      <c r="Q6" s="12"/>
      <c r="R6" s="12"/>
      <c r="S6" s="12"/>
      <c r="T6" s="13" t="s">
        <v>9</v>
      </c>
      <c r="U6" s="13"/>
      <c r="V6" s="14">
        <f>O91</f>
        <v>1770995.53245691</v>
      </c>
      <c r="W6" s="14"/>
      <c r="X6" s="15">
        <f>V6/Q4</f>
        <v>0.259992370399197</v>
      </c>
      <c r="Y6" s="15"/>
      <c r="Z6" s="16">
        <v>21</v>
      </c>
      <c r="AA6" s="16"/>
      <c r="AC6" s="11"/>
      <c r="AD6" s="11"/>
      <c r="AE6" s="12"/>
      <c r="AF6" s="12"/>
      <c r="AG6" s="12"/>
      <c r="AH6" s="13" t="s">
        <v>9</v>
      </c>
      <c r="AI6" s="13"/>
      <c r="AJ6" s="14">
        <f>AC91</f>
        <v>1964021.14919076</v>
      </c>
      <c r="AK6" s="14"/>
      <c r="AL6" s="15">
        <f>AJ6/AE4</f>
        <v>0.262124613165241</v>
      </c>
      <c r="AM6" s="15"/>
      <c r="AN6" s="16">
        <v>21</v>
      </c>
      <c r="AO6" s="16"/>
      <c r="AQ6" s="11"/>
      <c r="AR6" s="11"/>
      <c r="AS6" s="12"/>
      <c r="AT6" s="12"/>
      <c r="AU6" s="12"/>
      <c r="AV6" s="13" t="s">
        <v>9</v>
      </c>
      <c r="AW6" s="13"/>
      <c r="AX6" s="14">
        <f>AQ91</f>
        <v>2249680.38725447</v>
      </c>
      <c r="AY6" s="14"/>
      <c r="AZ6" s="15">
        <f>AX6/AS4</f>
        <v>0.265072197350095</v>
      </c>
      <c r="BA6" s="15"/>
      <c r="BB6" s="16">
        <v>21</v>
      </c>
      <c r="BC6" s="16"/>
      <c r="BE6" s="11"/>
      <c r="BF6" s="11"/>
      <c r="BG6" s="12"/>
      <c r="BH6" s="12"/>
      <c r="BI6" s="12"/>
      <c r="BJ6" s="13" t="s">
        <v>9</v>
      </c>
      <c r="BK6" s="13"/>
      <c r="BL6" s="14">
        <f>BE91</f>
        <v>3374198.96173641</v>
      </c>
      <c r="BM6" s="14"/>
      <c r="BN6" s="15">
        <f>BL6/BG4</f>
        <v>0.293464431177014</v>
      </c>
      <c r="BO6" s="15"/>
      <c r="BP6" s="16">
        <v>21</v>
      </c>
      <c r="BQ6" s="16"/>
    </row>
    <row r="7" customHeight="1" spans="1:69">
      <c r="A7" s="17" t="s">
        <v>10</v>
      </c>
      <c r="B7" s="17"/>
      <c r="C7" s="18">
        <f>C4/L6</f>
        <v>300761.290591393</v>
      </c>
      <c r="D7" s="18"/>
      <c r="E7" s="18"/>
      <c r="F7" s="13"/>
      <c r="G7" s="13"/>
      <c r="H7" s="14"/>
      <c r="I7" s="14"/>
      <c r="J7" s="15"/>
      <c r="K7" s="15"/>
      <c r="L7" s="16"/>
      <c r="M7" s="16"/>
      <c r="O7" s="17" t="s">
        <v>10</v>
      </c>
      <c r="P7" s="17"/>
      <c r="Q7" s="18">
        <f>Q4/Z6</f>
        <v>324367.674573295</v>
      </c>
      <c r="R7" s="18"/>
      <c r="S7" s="18"/>
      <c r="T7" s="13"/>
      <c r="U7" s="13"/>
      <c r="V7" s="14"/>
      <c r="W7" s="14"/>
      <c r="X7" s="15"/>
      <c r="Y7" s="15"/>
      <c r="Z7" s="16"/>
      <c r="AA7" s="16"/>
      <c r="AC7" s="17" t="s">
        <v>10</v>
      </c>
      <c r="AD7" s="17"/>
      <c r="AE7" s="18">
        <f>AE4/AN6</f>
        <v>356795.249018352</v>
      </c>
      <c r="AF7" s="18"/>
      <c r="AG7" s="18"/>
      <c r="AH7" s="13"/>
      <c r="AI7" s="13"/>
      <c r="AJ7" s="14"/>
      <c r="AK7" s="14"/>
      <c r="AL7" s="15"/>
      <c r="AM7" s="15"/>
      <c r="AN7" s="16"/>
      <c r="AO7" s="16"/>
      <c r="AQ7" s="17" t="s">
        <v>10</v>
      </c>
      <c r="AR7" s="17"/>
      <c r="AS7" s="18">
        <f>AS4/BB6</f>
        <v>404145.129361943</v>
      </c>
      <c r="AT7" s="18"/>
      <c r="AU7" s="18"/>
      <c r="AV7" s="13"/>
      <c r="AW7" s="13"/>
      <c r="AX7" s="14"/>
      <c r="AY7" s="14"/>
      <c r="AZ7" s="15"/>
      <c r="BA7" s="15"/>
      <c r="BB7" s="16"/>
      <c r="BC7" s="16"/>
      <c r="BE7" s="17" t="s">
        <v>10</v>
      </c>
      <c r="BF7" s="17"/>
      <c r="BG7" s="18">
        <f>BG4/BP6</f>
        <v>547514.873917205</v>
      </c>
      <c r="BH7" s="18"/>
      <c r="BI7" s="18"/>
      <c r="BJ7" s="13"/>
      <c r="BK7" s="13"/>
      <c r="BL7" s="14"/>
      <c r="BM7" s="14"/>
      <c r="BN7" s="15"/>
      <c r="BO7" s="15"/>
      <c r="BP7" s="16"/>
      <c r="BQ7" s="16"/>
    </row>
    <row r="8" customHeight="1" spans="1:69">
      <c r="A8" s="17"/>
      <c r="B8" s="17"/>
      <c r="C8" s="18"/>
      <c r="D8" s="18"/>
      <c r="E8" s="18"/>
      <c r="F8" s="13" t="s">
        <v>11</v>
      </c>
      <c r="G8" s="13"/>
      <c r="H8" s="14" t="s">
        <v>12</v>
      </c>
      <c r="I8" s="14"/>
      <c r="J8" s="15" t="s">
        <v>12</v>
      </c>
      <c r="K8" s="15"/>
      <c r="L8" s="16"/>
      <c r="M8" s="16"/>
      <c r="O8" s="17"/>
      <c r="P8" s="17"/>
      <c r="Q8" s="18"/>
      <c r="R8" s="18"/>
      <c r="S8" s="18"/>
      <c r="T8" s="13" t="s">
        <v>11</v>
      </c>
      <c r="U8" s="13"/>
      <c r="V8" s="14" t="s">
        <v>12</v>
      </c>
      <c r="W8" s="14"/>
      <c r="X8" s="15" t="s">
        <v>12</v>
      </c>
      <c r="Y8" s="15"/>
      <c r="Z8" s="16"/>
      <c r="AA8" s="16"/>
      <c r="AC8" s="17"/>
      <c r="AD8" s="17"/>
      <c r="AE8" s="18"/>
      <c r="AF8" s="18"/>
      <c r="AG8" s="18"/>
      <c r="AH8" s="13" t="s">
        <v>11</v>
      </c>
      <c r="AI8" s="13"/>
      <c r="AJ8" s="14" t="s">
        <v>12</v>
      </c>
      <c r="AK8" s="14"/>
      <c r="AL8" s="15" t="s">
        <v>12</v>
      </c>
      <c r="AM8" s="15"/>
      <c r="AN8" s="16"/>
      <c r="AO8" s="16"/>
      <c r="AQ8" s="17"/>
      <c r="AR8" s="17"/>
      <c r="AS8" s="18"/>
      <c r="AT8" s="18"/>
      <c r="AU8" s="18"/>
      <c r="AV8" s="13" t="s">
        <v>11</v>
      </c>
      <c r="AW8" s="13"/>
      <c r="AX8" s="14" t="s">
        <v>12</v>
      </c>
      <c r="AY8" s="14"/>
      <c r="AZ8" s="15" t="s">
        <v>12</v>
      </c>
      <c r="BA8" s="15"/>
      <c r="BB8" s="16"/>
      <c r="BC8" s="16"/>
      <c r="BE8" s="17"/>
      <c r="BF8" s="17"/>
      <c r="BG8" s="18"/>
      <c r="BH8" s="18"/>
      <c r="BI8" s="18"/>
      <c r="BJ8" s="13" t="s">
        <v>11</v>
      </c>
      <c r="BK8" s="13"/>
      <c r="BL8" s="14" t="s">
        <v>12</v>
      </c>
      <c r="BM8" s="14"/>
      <c r="BN8" s="15" t="s">
        <v>12</v>
      </c>
      <c r="BO8" s="15"/>
      <c r="BP8" s="16"/>
      <c r="BQ8" s="16"/>
    </row>
    <row r="9" customHeight="1" spans="1:69">
      <c r="A9" s="19"/>
      <c r="B9" s="19"/>
      <c r="C9" s="20"/>
      <c r="D9" s="20"/>
      <c r="E9" s="20"/>
      <c r="F9" s="21"/>
      <c r="G9" s="21"/>
      <c r="H9" s="22"/>
      <c r="I9" s="22"/>
      <c r="J9" s="23"/>
      <c r="K9" s="23"/>
      <c r="L9" s="24"/>
      <c r="M9" s="24"/>
      <c r="O9" s="19"/>
      <c r="P9" s="19"/>
      <c r="Q9" s="20"/>
      <c r="R9" s="20"/>
      <c r="S9" s="20"/>
      <c r="T9" s="21"/>
      <c r="U9" s="21"/>
      <c r="V9" s="22"/>
      <c r="W9" s="22"/>
      <c r="X9" s="23"/>
      <c r="Y9" s="23"/>
      <c r="Z9" s="24"/>
      <c r="AA9" s="24"/>
      <c r="AC9" s="19"/>
      <c r="AD9" s="19"/>
      <c r="AE9" s="20"/>
      <c r="AF9" s="20"/>
      <c r="AG9" s="20"/>
      <c r="AH9" s="21"/>
      <c r="AI9" s="21"/>
      <c r="AJ9" s="22"/>
      <c r="AK9" s="22"/>
      <c r="AL9" s="23"/>
      <c r="AM9" s="23"/>
      <c r="AN9" s="24"/>
      <c r="AO9" s="24"/>
      <c r="AQ9" s="19"/>
      <c r="AR9" s="19"/>
      <c r="AS9" s="20"/>
      <c r="AT9" s="20"/>
      <c r="AU9" s="20"/>
      <c r="AV9" s="21"/>
      <c r="AW9" s="21"/>
      <c r="AX9" s="22"/>
      <c r="AY9" s="22"/>
      <c r="AZ9" s="23"/>
      <c r="BA9" s="23"/>
      <c r="BB9" s="24"/>
      <c r="BC9" s="24"/>
      <c r="BE9" s="19"/>
      <c r="BF9" s="19"/>
      <c r="BG9" s="20"/>
      <c r="BH9" s="20"/>
      <c r="BI9" s="20"/>
      <c r="BJ9" s="21"/>
      <c r="BK9" s="21"/>
      <c r="BL9" s="22"/>
      <c r="BM9" s="22"/>
      <c r="BN9" s="23"/>
      <c r="BO9" s="23"/>
      <c r="BP9" s="24"/>
      <c r="BQ9" s="24"/>
    </row>
    <row r="10" customHeight="1" spans="1:69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O10" s="25" t="s">
        <v>13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25" t="s">
        <v>13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Q10" s="25" t="s">
        <v>13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E10" s="25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7"/>
    </row>
    <row r="11" customHeight="1" spans="1:69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30"/>
      <c r="AQ11" s="28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30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30"/>
    </row>
    <row r="12" customHeight="1" spans="1:69">
      <c r="A12" s="31" t="s">
        <v>14</v>
      </c>
      <c r="B12" s="32"/>
      <c r="C12" s="32"/>
      <c r="D12" s="32"/>
      <c r="E12" s="32"/>
      <c r="F12" s="33"/>
      <c r="G12" s="34" t="s">
        <v>15</v>
      </c>
      <c r="H12" s="35"/>
      <c r="I12" s="35"/>
      <c r="J12" s="36"/>
      <c r="K12" s="37" t="s">
        <v>16</v>
      </c>
      <c r="L12" s="38"/>
      <c r="M12" s="39" t="s">
        <v>17</v>
      </c>
      <c r="O12" s="31" t="s">
        <v>14</v>
      </c>
      <c r="P12" s="32"/>
      <c r="Q12" s="32"/>
      <c r="R12" s="32"/>
      <c r="S12" s="32"/>
      <c r="T12" s="33"/>
      <c r="U12" s="34" t="s">
        <v>15</v>
      </c>
      <c r="V12" s="35"/>
      <c r="W12" s="35"/>
      <c r="X12" s="36"/>
      <c r="Y12" s="37" t="s">
        <v>16</v>
      </c>
      <c r="Z12" s="38"/>
      <c r="AA12" s="39" t="s">
        <v>17</v>
      </c>
      <c r="AC12" s="31" t="s">
        <v>14</v>
      </c>
      <c r="AD12" s="32"/>
      <c r="AE12" s="32"/>
      <c r="AF12" s="32"/>
      <c r="AG12" s="32"/>
      <c r="AH12" s="33"/>
      <c r="AI12" s="34" t="s">
        <v>15</v>
      </c>
      <c r="AJ12" s="35"/>
      <c r="AK12" s="35"/>
      <c r="AL12" s="36"/>
      <c r="AM12" s="37" t="s">
        <v>16</v>
      </c>
      <c r="AN12" s="38"/>
      <c r="AO12" s="39" t="s">
        <v>17</v>
      </c>
      <c r="AQ12" s="31" t="s">
        <v>14</v>
      </c>
      <c r="AR12" s="32"/>
      <c r="AS12" s="32"/>
      <c r="AT12" s="32"/>
      <c r="AU12" s="32"/>
      <c r="AV12" s="33"/>
      <c r="AW12" s="34" t="s">
        <v>15</v>
      </c>
      <c r="AX12" s="35"/>
      <c r="AY12" s="35"/>
      <c r="AZ12" s="36"/>
      <c r="BA12" s="37" t="s">
        <v>16</v>
      </c>
      <c r="BB12" s="38"/>
      <c r="BC12" s="39" t="s">
        <v>17</v>
      </c>
      <c r="BE12" s="31" t="s">
        <v>14</v>
      </c>
      <c r="BF12" s="32"/>
      <c r="BG12" s="32"/>
      <c r="BH12" s="32"/>
      <c r="BI12" s="32"/>
      <c r="BJ12" s="33"/>
      <c r="BK12" s="34" t="s">
        <v>15</v>
      </c>
      <c r="BL12" s="35"/>
      <c r="BM12" s="35"/>
      <c r="BN12" s="36"/>
      <c r="BO12" s="37" t="s">
        <v>16</v>
      </c>
      <c r="BP12" s="38"/>
      <c r="BQ12" s="39" t="s">
        <v>17</v>
      </c>
    </row>
    <row r="13" customHeight="1" spans="1:69">
      <c r="A13" s="40" t="s">
        <v>18</v>
      </c>
      <c r="B13" s="41" t="s">
        <v>19</v>
      </c>
      <c r="C13" s="41" t="s">
        <v>20</v>
      </c>
      <c r="D13" s="41" t="s">
        <v>21</v>
      </c>
      <c r="E13" s="41" t="s">
        <v>22</v>
      </c>
      <c r="F13" s="42" t="s">
        <v>14</v>
      </c>
      <c r="G13" s="43" t="s">
        <v>23</v>
      </c>
      <c r="H13" s="44" t="s">
        <v>24</v>
      </c>
      <c r="I13" s="44" t="s">
        <v>25</v>
      </c>
      <c r="J13" s="45" t="s">
        <v>26</v>
      </c>
      <c r="K13" s="46" t="s">
        <v>27</v>
      </c>
      <c r="L13" s="47" t="s">
        <v>28</v>
      </c>
      <c r="M13" s="48"/>
      <c r="O13" s="40" t="s">
        <v>18</v>
      </c>
      <c r="P13" s="41" t="s">
        <v>19</v>
      </c>
      <c r="Q13" s="41" t="s">
        <v>20</v>
      </c>
      <c r="R13" s="41" t="s">
        <v>21</v>
      </c>
      <c r="S13" s="41" t="s">
        <v>22</v>
      </c>
      <c r="T13" s="42" t="s">
        <v>14</v>
      </c>
      <c r="U13" s="43" t="s">
        <v>23</v>
      </c>
      <c r="V13" s="44" t="s">
        <v>24</v>
      </c>
      <c r="W13" s="44" t="s">
        <v>25</v>
      </c>
      <c r="X13" s="45" t="s">
        <v>26</v>
      </c>
      <c r="Y13" s="46" t="s">
        <v>27</v>
      </c>
      <c r="Z13" s="47" t="s">
        <v>28</v>
      </c>
      <c r="AA13" s="48"/>
      <c r="AC13" s="40" t="s">
        <v>18</v>
      </c>
      <c r="AD13" s="41" t="s">
        <v>19</v>
      </c>
      <c r="AE13" s="41" t="s">
        <v>20</v>
      </c>
      <c r="AF13" s="41" t="s">
        <v>21</v>
      </c>
      <c r="AG13" s="41" t="s">
        <v>22</v>
      </c>
      <c r="AH13" s="42" t="s">
        <v>14</v>
      </c>
      <c r="AI13" s="43" t="s">
        <v>23</v>
      </c>
      <c r="AJ13" s="44" t="s">
        <v>24</v>
      </c>
      <c r="AK13" s="44" t="s">
        <v>25</v>
      </c>
      <c r="AL13" s="45" t="s">
        <v>26</v>
      </c>
      <c r="AM13" s="46" t="s">
        <v>27</v>
      </c>
      <c r="AN13" s="47" t="s">
        <v>28</v>
      </c>
      <c r="AO13" s="48"/>
      <c r="AQ13" s="40" t="s">
        <v>18</v>
      </c>
      <c r="AR13" s="41" t="s">
        <v>19</v>
      </c>
      <c r="AS13" s="41" t="s">
        <v>20</v>
      </c>
      <c r="AT13" s="41" t="s">
        <v>21</v>
      </c>
      <c r="AU13" s="41" t="s">
        <v>22</v>
      </c>
      <c r="AV13" s="42" t="s">
        <v>14</v>
      </c>
      <c r="AW13" s="43" t="s">
        <v>23</v>
      </c>
      <c r="AX13" s="44" t="s">
        <v>24</v>
      </c>
      <c r="AY13" s="44" t="s">
        <v>25</v>
      </c>
      <c r="AZ13" s="45" t="s">
        <v>26</v>
      </c>
      <c r="BA13" s="46" t="s">
        <v>27</v>
      </c>
      <c r="BB13" s="47" t="s">
        <v>28</v>
      </c>
      <c r="BC13" s="48"/>
      <c r="BE13" s="40" t="s">
        <v>18</v>
      </c>
      <c r="BF13" s="41" t="s">
        <v>19</v>
      </c>
      <c r="BG13" s="41" t="s">
        <v>20</v>
      </c>
      <c r="BH13" s="41" t="s">
        <v>21</v>
      </c>
      <c r="BI13" s="41" t="s">
        <v>22</v>
      </c>
      <c r="BJ13" s="42" t="s">
        <v>14</v>
      </c>
      <c r="BK13" s="43" t="s">
        <v>23</v>
      </c>
      <c r="BL13" s="44" t="s">
        <v>24</v>
      </c>
      <c r="BM13" s="44" t="s">
        <v>25</v>
      </c>
      <c r="BN13" s="45" t="s">
        <v>26</v>
      </c>
      <c r="BO13" s="46" t="s">
        <v>27</v>
      </c>
      <c r="BP13" s="47" t="s">
        <v>28</v>
      </c>
      <c r="BQ13" s="48"/>
    </row>
    <row r="14" customHeight="1" spans="1:69">
      <c r="A14" s="65">
        <v>5224</v>
      </c>
      <c r="B14" s="50">
        <v>1.62</v>
      </c>
      <c r="C14" s="51">
        <v>2.2</v>
      </c>
      <c r="D14" s="51">
        <v>1</v>
      </c>
      <c r="E14" s="66">
        <f t="shared" ref="E14:E27" si="0">3921*0.6</f>
        <v>2352.6</v>
      </c>
      <c r="F14" s="42">
        <f t="shared" ref="F14:F30" si="1">A14*B14*C14*D14+E14</f>
        <v>20970.936</v>
      </c>
      <c r="G14" s="67">
        <v>3.05</v>
      </c>
      <c r="H14" s="51">
        <v>0.98</v>
      </c>
      <c r="I14" s="51">
        <v>2.47</v>
      </c>
      <c r="J14" s="45">
        <f t="shared" ref="J14:J30" si="2">H14*I14+1</f>
        <v>3.4206</v>
      </c>
      <c r="K14" s="53">
        <v>1.325</v>
      </c>
      <c r="L14" s="47">
        <v>0.5882</v>
      </c>
      <c r="M14" s="54">
        <f t="shared" ref="M14:M30" si="3">F14*G14*J14*K14*L14</f>
        <v>170514.314735031</v>
      </c>
      <c r="O14" s="65">
        <v>5224</v>
      </c>
      <c r="P14" s="50">
        <v>1.62</v>
      </c>
      <c r="Q14" s="51">
        <v>2.2</v>
      </c>
      <c r="R14" s="51">
        <v>1</v>
      </c>
      <c r="S14" s="66">
        <f t="shared" ref="S14:S27" si="4">3921*0.6</f>
        <v>2352.6</v>
      </c>
      <c r="T14" s="42">
        <f t="shared" ref="T14:T30" si="5">O14*P14*Q14*R14+S14</f>
        <v>20970.936</v>
      </c>
      <c r="U14" s="67">
        <f t="shared" ref="U14:U30" si="6">3.05+0.26</f>
        <v>3.31</v>
      </c>
      <c r="V14" s="51">
        <v>0.98</v>
      </c>
      <c r="W14" s="51">
        <v>2.47</v>
      </c>
      <c r="X14" s="45">
        <f t="shared" ref="X14:X30" si="7">V14*W14+1</f>
        <v>3.4206</v>
      </c>
      <c r="Y14" s="53">
        <v>1.325</v>
      </c>
      <c r="Z14" s="47">
        <v>0.5882</v>
      </c>
      <c r="AA14" s="54">
        <f t="shared" ref="AA14:AA30" si="8">T14*U14*X14*Y14*Z14</f>
        <v>185049.961237034</v>
      </c>
      <c r="AC14" s="65">
        <v>5224</v>
      </c>
      <c r="AD14" s="50">
        <v>1.62</v>
      </c>
      <c r="AE14" s="51">
        <v>2.2</v>
      </c>
      <c r="AF14" s="51">
        <v>1</v>
      </c>
      <c r="AG14" s="66">
        <f t="shared" ref="AG14:AG27" si="9">3921*0.6</f>
        <v>2352.6</v>
      </c>
      <c r="AH14" s="42">
        <f t="shared" ref="AH14:AH30" si="10">AC14*AD14*AE14*AF14+AG14</f>
        <v>20970.936</v>
      </c>
      <c r="AI14" s="67">
        <f t="shared" ref="AI14:AI30" si="11">3.05+0.26</f>
        <v>3.31</v>
      </c>
      <c r="AJ14" s="51">
        <v>0.98</v>
      </c>
      <c r="AK14" s="51">
        <v>2.47</v>
      </c>
      <c r="AL14" s="45">
        <f t="shared" ref="AL14:AL30" si="12">AJ14*AK14+1</f>
        <v>3.4206</v>
      </c>
      <c r="AM14" s="53">
        <v>1.325</v>
      </c>
      <c r="AN14" s="47">
        <v>0.5882</v>
      </c>
      <c r="AO14" s="54">
        <f t="shared" ref="AO14:AO30" si="13">AH14*AI14*AL14*AM14*AN14</f>
        <v>185049.961237034</v>
      </c>
      <c r="AQ14" s="65">
        <f t="shared" ref="AQ14:AQ25" si="14">5224+240</f>
        <v>5464</v>
      </c>
      <c r="AR14" s="50">
        <v>1.62</v>
      </c>
      <c r="AS14" s="51">
        <v>2.2</v>
      </c>
      <c r="AT14" s="51">
        <v>1</v>
      </c>
      <c r="AU14" s="66">
        <f t="shared" ref="AU14:AU27" si="15">4161*0.6</f>
        <v>2496.6</v>
      </c>
      <c r="AV14" s="42">
        <f t="shared" ref="AV14:AV30" si="16">AQ14*AR14*AS14*AT14+AU14</f>
        <v>21970.296</v>
      </c>
      <c r="AW14" s="67">
        <f t="shared" ref="AW14:AW30" si="17">3.05+0.26</f>
        <v>3.31</v>
      </c>
      <c r="AX14" s="51">
        <v>0.98</v>
      </c>
      <c r="AY14" s="51">
        <v>2.47</v>
      </c>
      <c r="AZ14" s="45">
        <f t="shared" ref="AZ14:AZ30" si="18">AX14*AY14+1</f>
        <v>3.4206</v>
      </c>
      <c r="BA14" s="53">
        <v>1.425</v>
      </c>
      <c r="BB14" s="47">
        <v>0.5882</v>
      </c>
      <c r="BC14" s="54">
        <f t="shared" ref="BC14:BC30" si="19">AV14*AW14*AZ14*BA14*BB14</f>
        <v>208500.008864444</v>
      </c>
      <c r="BE14" s="65">
        <f t="shared" ref="BE14:BE25" si="20">5224+240+108</f>
        <v>5572</v>
      </c>
      <c r="BF14" s="50">
        <v>1.62</v>
      </c>
      <c r="BG14" s="51">
        <v>2.2</v>
      </c>
      <c r="BH14" s="51">
        <v>1</v>
      </c>
      <c r="BI14" s="51">
        <f t="shared" ref="BI14:BI17" si="21">5968*0.7+4569*0.6</f>
        <v>6919</v>
      </c>
      <c r="BJ14" s="42">
        <f t="shared" ref="BJ14:BJ30" si="22">BE14*BF14*BG14*BH14+BI14</f>
        <v>26777.608</v>
      </c>
      <c r="BK14" s="67">
        <f t="shared" ref="BK14:BK30" si="23">3.05+0.26</f>
        <v>3.31</v>
      </c>
      <c r="BL14" s="51">
        <v>0.98</v>
      </c>
      <c r="BM14" s="51">
        <v>2.47</v>
      </c>
      <c r="BN14" s="45">
        <f t="shared" ref="BN14:BN30" si="24">BL14*BM14+1</f>
        <v>3.4206</v>
      </c>
      <c r="BO14" s="53">
        <v>1.425</v>
      </c>
      <c r="BP14" s="47">
        <v>0.7042</v>
      </c>
      <c r="BQ14" s="54">
        <f t="shared" ref="BQ14:BQ30" si="25">BJ14*BK14*BN14*BO14*BP14</f>
        <v>304237.644399651</v>
      </c>
    </row>
    <row r="15" customHeight="1" spans="1:69">
      <c r="A15" s="65">
        <v>5224</v>
      </c>
      <c r="B15" s="50">
        <v>1.1</v>
      </c>
      <c r="C15" s="51">
        <v>2.2</v>
      </c>
      <c r="D15" s="51">
        <v>1</v>
      </c>
      <c r="E15" s="66">
        <f t="shared" si="0"/>
        <v>2352.6</v>
      </c>
      <c r="F15" s="42">
        <f t="shared" si="1"/>
        <v>14994.68</v>
      </c>
      <c r="G15" s="67">
        <v>3.05</v>
      </c>
      <c r="H15" s="51">
        <v>0.98</v>
      </c>
      <c r="I15" s="51">
        <v>2.47</v>
      </c>
      <c r="J15" s="45">
        <f t="shared" si="2"/>
        <v>3.4206</v>
      </c>
      <c r="K15" s="53">
        <v>1.325</v>
      </c>
      <c r="L15" s="47">
        <v>0.5882</v>
      </c>
      <c r="M15" s="54">
        <f t="shared" si="3"/>
        <v>121921.481467068</v>
      </c>
      <c r="O15" s="65">
        <v>5224</v>
      </c>
      <c r="P15" s="50">
        <v>1.1</v>
      </c>
      <c r="Q15" s="51">
        <v>2.2</v>
      </c>
      <c r="R15" s="51">
        <v>1</v>
      </c>
      <c r="S15" s="66">
        <f t="shared" si="4"/>
        <v>2352.6</v>
      </c>
      <c r="T15" s="42">
        <f t="shared" si="5"/>
        <v>14994.68</v>
      </c>
      <c r="U15" s="67">
        <f t="shared" si="6"/>
        <v>3.31</v>
      </c>
      <c r="V15" s="51">
        <v>0.98</v>
      </c>
      <c r="W15" s="51">
        <v>2.47</v>
      </c>
      <c r="X15" s="45">
        <f t="shared" si="7"/>
        <v>3.4206</v>
      </c>
      <c r="Y15" s="53">
        <v>1.325</v>
      </c>
      <c r="Z15" s="47">
        <v>0.5882</v>
      </c>
      <c r="AA15" s="54">
        <f t="shared" si="8"/>
        <v>132314.788083933</v>
      </c>
      <c r="AC15" s="65">
        <v>5224</v>
      </c>
      <c r="AD15" s="50">
        <v>1.1</v>
      </c>
      <c r="AE15" s="51">
        <v>2.2</v>
      </c>
      <c r="AF15" s="51">
        <v>1</v>
      </c>
      <c r="AG15" s="66">
        <f t="shared" si="9"/>
        <v>2352.6</v>
      </c>
      <c r="AH15" s="42">
        <f t="shared" si="10"/>
        <v>14994.68</v>
      </c>
      <c r="AI15" s="67">
        <f t="shared" si="11"/>
        <v>3.31</v>
      </c>
      <c r="AJ15" s="51">
        <v>0.98</v>
      </c>
      <c r="AK15" s="51">
        <v>2.47</v>
      </c>
      <c r="AL15" s="45">
        <f t="shared" si="12"/>
        <v>3.4206</v>
      </c>
      <c r="AM15" s="53">
        <v>1.325</v>
      </c>
      <c r="AN15" s="47">
        <v>0.5882</v>
      </c>
      <c r="AO15" s="54">
        <f t="shared" si="13"/>
        <v>132314.788083933</v>
      </c>
      <c r="AQ15" s="65">
        <f t="shared" si="14"/>
        <v>5464</v>
      </c>
      <c r="AR15" s="50">
        <v>1.1</v>
      </c>
      <c r="AS15" s="51">
        <v>2.2</v>
      </c>
      <c r="AT15" s="51">
        <v>1</v>
      </c>
      <c r="AU15" s="66">
        <f t="shared" si="15"/>
        <v>2496.6</v>
      </c>
      <c r="AV15" s="42">
        <f t="shared" si="16"/>
        <v>15719.48</v>
      </c>
      <c r="AW15" s="67">
        <f t="shared" si="17"/>
        <v>3.31</v>
      </c>
      <c r="AX15" s="51">
        <v>0.98</v>
      </c>
      <c r="AY15" s="51">
        <v>2.47</v>
      </c>
      <c r="AZ15" s="45">
        <f t="shared" si="18"/>
        <v>3.4206</v>
      </c>
      <c r="BA15" s="53">
        <v>1.425</v>
      </c>
      <c r="BB15" s="47">
        <v>0.5882</v>
      </c>
      <c r="BC15" s="54">
        <f t="shared" si="19"/>
        <v>149179.22450132</v>
      </c>
      <c r="BE15" s="65">
        <f t="shared" si="20"/>
        <v>5572</v>
      </c>
      <c r="BF15" s="50">
        <v>1.1</v>
      </c>
      <c r="BG15" s="51">
        <v>2.2</v>
      </c>
      <c r="BH15" s="51">
        <v>1</v>
      </c>
      <c r="BI15" s="51">
        <f t="shared" si="21"/>
        <v>6919</v>
      </c>
      <c r="BJ15" s="42">
        <f t="shared" si="22"/>
        <v>20403.24</v>
      </c>
      <c r="BK15" s="67">
        <f t="shared" si="23"/>
        <v>3.31</v>
      </c>
      <c r="BL15" s="51">
        <v>0.98</v>
      </c>
      <c r="BM15" s="51">
        <v>2.47</v>
      </c>
      <c r="BN15" s="45">
        <f t="shared" si="24"/>
        <v>3.4206</v>
      </c>
      <c r="BO15" s="53">
        <v>1.425</v>
      </c>
      <c r="BP15" s="47">
        <v>0.7042</v>
      </c>
      <c r="BQ15" s="54">
        <f t="shared" si="25"/>
        <v>231814.345617455</v>
      </c>
    </row>
    <row r="16" customHeight="1" spans="1:69">
      <c r="A16" s="65">
        <v>5224</v>
      </c>
      <c r="B16" s="50">
        <v>1.49</v>
      </c>
      <c r="C16" s="51">
        <v>2.2</v>
      </c>
      <c r="D16" s="51">
        <v>1</v>
      </c>
      <c r="E16" s="66">
        <f t="shared" si="0"/>
        <v>2352.6</v>
      </c>
      <c r="F16" s="42">
        <f t="shared" si="1"/>
        <v>19476.872</v>
      </c>
      <c r="G16" s="67">
        <v>3.05</v>
      </c>
      <c r="H16" s="51">
        <v>0.98</v>
      </c>
      <c r="I16" s="51">
        <v>2.47</v>
      </c>
      <c r="J16" s="45">
        <f t="shared" si="2"/>
        <v>3.4206</v>
      </c>
      <c r="K16" s="53">
        <v>1.325</v>
      </c>
      <c r="L16" s="47">
        <v>0.5882</v>
      </c>
      <c r="M16" s="54">
        <f t="shared" si="3"/>
        <v>158366.10641804</v>
      </c>
      <c r="O16" s="65">
        <v>5224</v>
      </c>
      <c r="P16" s="50">
        <v>1.49</v>
      </c>
      <c r="Q16" s="51">
        <v>2.2</v>
      </c>
      <c r="R16" s="51">
        <v>1</v>
      </c>
      <c r="S16" s="66">
        <f t="shared" si="4"/>
        <v>2352.6</v>
      </c>
      <c r="T16" s="42">
        <f t="shared" si="5"/>
        <v>19476.872</v>
      </c>
      <c r="U16" s="67">
        <f t="shared" si="6"/>
        <v>3.31</v>
      </c>
      <c r="V16" s="51">
        <v>0.98</v>
      </c>
      <c r="W16" s="51">
        <v>2.47</v>
      </c>
      <c r="X16" s="45">
        <f t="shared" si="7"/>
        <v>3.4206</v>
      </c>
      <c r="Y16" s="53">
        <v>1.325</v>
      </c>
      <c r="Z16" s="47">
        <v>0.5882</v>
      </c>
      <c r="AA16" s="54">
        <f t="shared" si="8"/>
        <v>171866.167948759</v>
      </c>
      <c r="AC16" s="65">
        <v>5224</v>
      </c>
      <c r="AD16" s="50">
        <v>1.49</v>
      </c>
      <c r="AE16" s="51">
        <v>2.2</v>
      </c>
      <c r="AF16" s="51">
        <v>1</v>
      </c>
      <c r="AG16" s="66">
        <f t="shared" si="9"/>
        <v>2352.6</v>
      </c>
      <c r="AH16" s="42">
        <f t="shared" si="10"/>
        <v>19476.872</v>
      </c>
      <c r="AI16" s="67">
        <f t="shared" si="11"/>
        <v>3.31</v>
      </c>
      <c r="AJ16" s="51">
        <v>0.98</v>
      </c>
      <c r="AK16" s="51">
        <v>2.47</v>
      </c>
      <c r="AL16" s="45">
        <f t="shared" si="12"/>
        <v>3.4206</v>
      </c>
      <c r="AM16" s="53">
        <v>1.325</v>
      </c>
      <c r="AN16" s="47">
        <v>0.5882</v>
      </c>
      <c r="AO16" s="54">
        <f t="shared" si="13"/>
        <v>171866.167948759</v>
      </c>
      <c r="AQ16" s="65">
        <f t="shared" si="14"/>
        <v>5464</v>
      </c>
      <c r="AR16" s="50">
        <v>1.49</v>
      </c>
      <c r="AS16" s="51">
        <v>2.2</v>
      </c>
      <c r="AT16" s="51">
        <v>1</v>
      </c>
      <c r="AU16" s="66">
        <f t="shared" si="15"/>
        <v>2496.6</v>
      </c>
      <c r="AV16" s="42">
        <f t="shared" si="16"/>
        <v>20407.592</v>
      </c>
      <c r="AW16" s="67">
        <f t="shared" si="17"/>
        <v>3.31</v>
      </c>
      <c r="AX16" s="51">
        <v>0.98</v>
      </c>
      <c r="AY16" s="51">
        <v>2.47</v>
      </c>
      <c r="AZ16" s="45">
        <f t="shared" si="18"/>
        <v>3.4206</v>
      </c>
      <c r="BA16" s="53">
        <v>1.425</v>
      </c>
      <c r="BB16" s="47">
        <v>0.5882</v>
      </c>
      <c r="BC16" s="54">
        <f t="shared" si="19"/>
        <v>193669.812773663</v>
      </c>
      <c r="BE16" s="65">
        <f t="shared" si="20"/>
        <v>5572</v>
      </c>
      <c r="BF16" s="50">
        <v>1.49</v>
      </c>
      <c r="BG16" s="51">
        <v>2.2</v>
      </c>
      <c r="BH16" s="51">
        <v>1</v>
      </c>
      <c r="BI16" s="51">
        <f t="shared" si="21"/>
        <v>6919</v>
      </c>
      <c r="BJ16" s="42">
        <f t="shared" si="22"/>
        <v>25184.016</v>
      </c>
      <c r="BK16" s="67">
        <f t="shared" si="23"/>
        <v>3.31</v>
      </c>
      <c r="BL16" s="51">
        <v>0.98</v>
      </c>
      <c r="BM16" s="51">
        <v>2.47</v>
      </c>
      <c r="BN16" s="45">
        <f t="shared" si="24"/>
        <v>3.4206</v>
      </c>
      <c r="BO16" s="53">
        <v>1.425</v>
      </c>
      <c r="BP16" s="47">
        <v>0.7042</v>
      </c>
      <c r="BQ16" s="54">
        <f t="shared" si="25"/>
        <v>286131.819704102</v>
      </c>
    </row>
    <row r="17" customHeight="1" spans="1:69">
      <c r="A17" s="65">
        <v>5224</v>
      </c>
      <c r="B17" s="50">
        <v>1.37</v>
      </c>
      <c r="C17" s="51">
        <v>2.2</v>
      </c>
      <c r="D17" s="51">
        <v>1</v>
      </c>
      <c r="E17" s="66">
        <f t="shared" si="0"/>
        <v>2352.6</v>
      </c>
      <c r="F17" s="42">
        <f t="shared" si="1"/>
        <v>18097.736</v>
      </c>
      <c r="G17" s="67">
        <v>3.05</v>
      </c>
      <c r="H17" s="51">
        <v>0.98</v>
      </c>
      <c r="I17" s="51">
        <v>2.47</v>
      </c>
      <c r="J17" s="45">
        <f t="shared" si="2"/>
        <v>3.4206</v>
      </c>
      <c r="K17" s="53">
        <v>1.325</v>
      </c>
      <c r="L17" s="47">
        <v>0.5882</v>
      </c>
      <c r="M17" s="54">
        <f t="shared" si="3"/>
        <v>147152.375663895</v>
      </c>
      <c r="O17" s="65">
        <v>5224</v>
      </c>
      <c r="P17" s="50">
        <v>1.37</v>
      </c>
      <c r="Q17" s="51">
        <v>2.2</v>
      </c>
      <c r="R17" s="51">
        <v>1</v>
      </c>
      <c r="S17" s="66">
        <f t="shared" si="4"/>
        <v>2352.6</v>
      </c>
      <c r="T17" s="42">
        <f t="shared" si="5"/>
        <v>18097.736</v>
      </c>
      <c r="U17" s="67">
        <f t="shared" si="6"/>
        <v>3.31</v>
      </c>
      <c r="V17" s="51">
        <v>0.98</v>
      </c>
      <c r="W17" s="51">
        <v>2.47</v>
      </c>
      <c r="X17" s="45">
        <f t="shared" si="7"/>
        <v>3.4206</v>
      </c>
      <c r="Y17" s="53">
        <v>1.325</v>
      </c>
      <c r="Z17" s="47">
        <v>0.5882</v>
      </c>
      <c r="AA17" s="54">
        <f t="shared" si="8"/>
        <v>159696.512605735</v>
      </c>
      <c r="AC17" s="65">
        <v>5224</v>
      </c>
      <c r="AD17" s="50">
        <v>1.37</v>
      </c>
      <c r="AE17" s="51">
        <v>2.2</v>
      </c>
      <c r="AF17" s="51">
        <v>1</v>
      </c>
      <c r="AG17" s="66">
        <f t="shared" si="9"/>
        <v>2352.6</v>
      </c>
      <c r="AH17" s="42">
        <f t="shared" si="10"/>
        <v>18097.736</v>
      </c>
      <c r="AI17" s="67">
        <f t="shared" si="11"/>
        <v>3.31</v>
      </c>
      <c r="AJ17" s="51">
        <v>0.98</v>
      </c>
      <c r="AK17" s="51">
        <v>2.47</v>
      </c>
      <c r="AL17" s="45">
        <f t="shared" si="12"/>
        <v>3.4206</v>
      </c>
      <c r="AM17" s="53">
        <v>1.325</v>
      </c>
      <c r="AN17" s="47">
        <v>0.5882</v>
      </c>
      <c r="AO17" s="54">
        <f t="shared" si="13"/>
        <v>159696.512605735</v>
      </c>
      <c r="AQ17" s="65">
        <f t="shared" si="14"/>
        <v>5464</v>
      </c>
      <c r="AR17" s="50">
        <v>1.37</v>
      </c>
      <c r="AS17" s="51">
        <v>2.2</v>
      </c>
      <c r="AT17" s="51">
        <v>1</v>
      </c>
      <c r="AU17" s="66">
        <f t="shared" si="15"/>
        <v>2496.6</v>
      </c>
      <c r="AV17" s="42">
        <f t="shared" si="16"/>
        <v>18965.096</v>
      </c>
      <c r="AW17" s="67">
        <f t="shared" si="17"/>
        <v>3.31</v>
      </c>
      <c r="AX17" s="51">
        <v>0.98</v>
      </c>
      <c r="AY17" s="51">
        <v>2.47</v>
      </c>
      <c r="AZ17" s="45">
        <f t="shared" si="18"/>
        <v>3.4206</v>
      </c>
      <c r="BA17" s="53">
        <v>1.425</v>
      </c>
      <c r="BB17" s="47">
        <v>0.5882</v>
      </c>
      <c r="BC17" s="54">
        <f t="shared" si="19"/>
        <v>179980.400997557</v>
      </c>
      <c r="BE17" s="65">
        <f t="shared" si="20"/>
        <v>5572</v>
      </c>
      <c r="BF17" s="50">
        <v>1.37</v>
      </c>
      <c r="BG17" s="51">
        <v>2.2</v>
      </c>
      <c r="BH17" s="51">
        <v>1</v>
      </c>
      <c r="BI17" s="51">
        <f t="shared" si="21"/>
        <v>6919</v>
      </c>
      <c r="BJ17" s="42">
        <f t="shared" si="22"/>
        <v>23713.008</v>
      </c>
      <c r="BK17" s="67">
        <f t="shared" si="23"/>
        <v>3.31</v>
      </c>
      <c r="BL17" s="51">
        <v>0.98</v>
      </c>
      <c r="BM17" s="51">
        <v>2.47</v>
      </c>
      <c r="BN17" s="45">
        <f t="shared" si="24"/>
        <v>3.4206</v>
      </c>
      <c r="BO17" s="53">
        <v>1.425</v>
      </c>
      <c r="BP17" s="47">
        <v>0.7042</v>
      </c>
      <c r="BQ17" s="54">
        <f t="shared" si="25"/>
        <v>269418.750754364</v>
      </c>
    </row>
    <row r="18" customHeight="1" spans="1:69">
      <c r="A18" s="65">
        <v>5224</v>
      </c>
      <c r="B18" s="50">
        <v>1.72</v>
      </c>
      <c r="C18" s="51">
        <v>2.2</v>
      </c>
      <c r="D18" s="51">
        <v>1</v>
      </c>
      <c r="E18" s="66">
        <f t="shared" si="0"/>
        <v>2352.6</v>
      </c>
      <c r="F18" s="42">
        <f t="shared" si="1"/>
        <v>22120.216</v>
      </c>
      <c r="G18" s="67">
        <v>3.05</v>
      </c>
      <c r="H18" s="51">
        <v>0.98</v>
      </c>
      <c r="I18" s="51">
        <v>2.47</v>
      </c>
      <c r="J18" s="45">
        <f t="shared" si="2"/>
        <v>3.4206</v>
      </c>
      <c r="K18" s="53">
        <v>1.325</v>
      </c>
      <c r="L18" s="47">
        <v>0.5882</v>
      </c>
      <c r="M18" s="54">
        <f t="shared" si="3"/>
        <v>179859.090363485</v>
      </c>
      <c r="O18" s="65">
        <v>5224</v>
      </c>
      <c r="P18" s="50">
        <v>1.72</v>
      </c>
      <c r="Q18" s="51">
        <v>2.2</v>
      </c>
      <c r="R18" s="51">
        <v>1</v>
      </c>
      <c r="S18" s="66">
        <f t="shared" si="4"/>
        <v>2352.6</v>
      </c>
      <c r="T18" s="42">
        <f t="shared" si="5"/>
        <v>22120.216</v>
      </c>
      <c r="U18" s="67">
        <f t="shared" si="6"/>
        <v>3.31</v>
      </c>
      <c r="V18" s="51">
        <v>0.98</v>
      </c>
      <c r="W18" s="51">
        <v>2.47</v>
      </c>
      <c r="X18" s="45">
        <f t="shared" si="7"/>
        <v>3.4206</v>
      </c>
      <c r="Y18" s="53">
        <v>1.325</v>
      </c>
      <c r="Z18" s="47">
        <v>0.5882</v>
      </c>
      <c r="AA18" s="54">
        <f t="shared" si="8"/>
        <v>195191.340689553</v>
      </c>
      <c r="AC18" s="65">
        <v>5224</v>
      </c>
      <c r="AD18" s="50">
        <v>1.72</v>
      </c>
      <c r="AE18" s="51">
        <v>2.2</v>
      </c>
      <c r="AF18" s="51">
        <v>1</v>
      </c>
      <c r="AG18" s="66">
        <f t="shared" si="9"/>
        <v>2352.6</v>
      </c>
      <c r="AH18" s="42">
        <f t="shared" si="10"/>
        <v>22120.216</v>
      </c>
      <c r="AI18" s="67">
        <f t="shared" si="11"/>
        <v>3.31</v>
      </c>
      <c r="AJ18" s="51">
        <v>0.98</v>
      </c>
      <c r="AK18" s="51">
        <v>2.47</v>
      </c>
      <c r="AL18" s="45">
        <f t="shared" si="12"/>
        <v>3.4206</v>
      </c>
      <c r="AM18" s="53">
        <v>1.325</v>
      </c>
      <c r="AN18" s="47">
        <v>0.5882</v>
      </c>
      <c r="AO18" s="54">
        <f t="shared" si="13"/>
        <v>195191.340689553</v>
      </c>
      <c r="AQ18" s="65">
        <f t="shared" si="14"/>
        <v>5464</v>
      </c>
      <c r="AR18" s="50">
        <v>1.72</v>
      </c>
      <c r="AS18" s="51">
        <v>2.2</v>
      </c>
      <c r="AT18" s="51">
        <v>1</v>
      </c>
      <c r="AU18" s="66">
        <f t="shared" si="15"/>
        <v>2496.6</v>
      </c>
      <c r="AV18" s="42">
        <f t="shared" si="16"/>
        <v>23172.376</v>
      </c>
      <c r="AW18" s="67">
        <f t="shared" si="17"/>
        <v>3.31</v>
      </c>
      <c r="AX18" s="51">
        <v>0.98</v>
      </c>
      <c r="AY18" s="51">
        <v>2.47</v>
      </c>
      <c r="AZ18" s="45">
        <f t="shared" si="18"/>
        <v>3.4206</v>
      </c>
      <c r="BA18" s="53">
        <v>1.425</v>
      </c>
      <c r="BB18" s="47">
        <v>0.5882</v>
      </c>
      <c r="BC18" s="54">
        <f t="shared" si="19"/>
        <v>219907.852011198</v>
      </c>
      <c r="BE18" s="65">
        <f t="shared" si="20"/>
        <v>5572</v>
      </c>
      <c r="BF18" s="50">
        <v>1.72</v>
      </c>
      <c r="BG18" s="51">
        <v>2.2</v>
      </c>
      <c r="BH18" s="51">
        <v>1</v>
      </c>
      <c r="BI18" s="51">
        <f t="shared" ref="BI18:BI27" si="26">4569*0.6</f>
        <v>2741.4</v>
      </c>
      <c r="BJ18" s="42">
        <f t="shared" si="22"/>
        <v>23825.848</v>
      </c>
      <c r="BK18" s="67">
        <f t="shared" si="23"/>
        <v>3.31</v>
      </c>
      <c r="BL18" s="51">
        <v>0.98</v>
      </c>
      <c r="BM18" s="51">
        <v>2.47</v>
      </c>
      <c r="BN18" s="45">
        <f t="shared" si="24"/>
        <v>3.4206</v>
      </c>
      <c r="BO18" s="53">
        <v>1.425</v>
      </c>
      <c r="BP18" s="47">
        <v>0.7042</v>
      </c>
      <c r="BQ18" s="54">
        <f t="shared" si="25"/>
        <v>270700.798642811</v>
      </c>
    </row>
    <row r="19" customHeight="1" spans="1:69">
      <c r="A19" s="65">
        <v>5224</v>
      </c>
      <c r="B19" s="55">
        <v>3.16</v>
      </c>
      <c r="C19" s="51">
        <v>2.2</v>
      </c>
      <c r="D19" s="51">
        <v>1</v>
      </c>
      <c r="E19" s="66">
        <f t="shared" si="0"/>
        <v>2352.6</v>
      </c>
      <c r="F19" s="42">
        <f t="shared" si="1"/>
        <v>38669.848</v>
      </c>
      <c r="G19" s="67">
        <v>3.05</v>
      </c>
      <c r="H19" s="51">
        <v>0.98</v>
      </c>
      <c r="I19" s="51">
        <v>2.47</v>
      </c>
      <c r="J19" s="45">
        <f t="shared" si="2"/>
        <v>3.4206</v>
      </c>
      <c r="K19" s="53">
        <v>1.325</v>
      </c>
      <c r="L19" s="47">
        <v>0.5882</v>
      </c>
      <c r="M19" s="54">
        <f t="shared" si="3"/>
        <v>314423.859413228</v>
      </c>
      <c r="O19" s="65">
        <v>5224</v>
      </c>
      <c r="P19" s="55">
        <v>3.16</v>
      </c>
      <c r="Q19" s="51">
        <v>2.2</v>
      </c>
      <c r="R19" s="51">
        <v>1</v>
      </c>
      <c r="S19" s="66">
        <f t="shared" si="4"/>
        <v>2352.6</v>
      </c>
      <c r="T19" s="42">
        <f t="shared" si="5"/>
        <v>38669.848</v>
      </c>
      <c r="U19" s="67">
        <f t="shared" si="6"/>
        <v>3.31</v>
      </c>
      <c r="V19" s="51">
        <v>0.98</v>
      </c>
      <c r="W19" s="51">
        <v>2.47</v>
      </c>
      <c r="X19" s="45">
        <f t="shared" si="7"/>
        <v>3.4206</v>
      </c>
      <c r="Y19" s="53">
        <v>1.325</v>
      </c>
      <c r="Z19" s="47">
        <v>0.5882</v>
      </c>
      <c r="AA19" s="54">
        <f t="shared" si="8"/>
        <v>341227.204805832</v>
      </c>
      <c r="AC19" s="65">
        <v>5224</v>
      </c>
      <c r="AD19" s="55">
        <v>3.16</v>
      </c>
      <c r="AE19" s="51">
        <v>2.2</v>
      </c>
      <c r="AF19" s="51">
        <v>1</v>
      </c>
      <c r="AG19" s="66">
        <f t="shared" si="9"/>
        <v>2352.6</v>
      </c>
      <c r="AH19" s="42">
        <f t="shared" si="10"/>
        <v>38669.848</v>
      </c>
      <c r="AI19" s="67">
        <f t="shared" si="11"/>
        <v>3.31</v>
      </c>
      <c r="AJ19" s="51">
        <v>0.98</v>
      </c>
      <c r="AK19" s="51">
        <v>2.47</v>
      </c>
      <c r="AL19" s="45">
        <f t="shared" si="12"/>
        <v>3.4206</v>
      </c>
      <c r="AM19" s="53">
        <v>1.325</v>
      </c>
      <c r="AN19" s="47">
        <v>0.5882</v>
      </c>
      <c r="AO19" s="54">
        <f t="shared" si="13"/>
        <v>341227.204805832</v>
      </c>
      <c r="AQ19" s="65">
        <f t="shared" si="14"/>
        <v>5464</v>
      </c>
      <c r="AR19" s="55">
        <v>3.16</v>
      </c>
      <c r="AS19" s="51">
        <v>2.2</v>
      </c>
      <c r="AT19" s="51">
        <v>1</v>
      </c>
      <c r="AU19" s="66">
        <f t="shared" si="15"/>
        <v>2496.6</v>
      </c>
      <c r="AV19" s="42">
        <f t="shared" si="16"/>
        <v>40482.328</v>
      </c>
      <c r="AW19" s="67">
        <f t="shared" si="17"/>
        <v>3.31</v>
      </c>
      <c r="AX19" s="51">
        <v>0.98</v>
      </c>
      <c r="AY19" s="51">
        <v>2.47</v>
      </c>
      <c r="AZ19" s="45">
        <f t="shared" si="18"/>
        <v>3.4206</v>
      </c>
      <c r="BA19" s="53">
        <v>1.425</v>
      </c>
      <c r="BB19" s="47">
        <v>0.5882</v>
      </c>
      <c r="BC19" s="54">
        <f t="shared" si="19"/>
        <v>384180.793324465</v>
      </c>
      <c r="BE19" s="65">
        <f t="shared" si="20"/>
        <v>5572</v>
      </c>
      <c r="BF19" s="55">
        <v>3.16</v>
      </c>
      <c r="BG19" s="51">
        <v>2.2</v>
      </c>
      <c r="BH19" s="51">
        <v>1</v>
      </c>
      <c r="BI19" s="51">
        <f t="shared" si="26"/>
        <v>2741.4</v>
      </c>
      <c r="BJ19" s="42">
        <f t="shared" si="22"/>
        <v>41477.944</v>
      </c>
      <c r="BK19" s="67">
        <f t="shared" si="23"/>
        <v>3.31</v>
      </c>
      <c r="BL19" s="51">
        <v>0.98</v>
      </c>
      <c r="BM19" s="51">
        <v>2.47</v>
      </c>
      <c r="BN19" s="45">
        <f t="shared" si="24"/>
        <v>3.4206</v>
      </c>
      <c r="BO19" s="53">
        <v>1.425</v>
      </c>
      <c r="BP19" s="47">
        <v>0.7042</v>
      </c>
      <c r="BQ19" s="54">
        <f t="shared" si="25"/>
        <v>471257.626039661</v>
      </c>
    </row>
    <row r="20" customHeight="1" spans="1:69">
      <c r="A20" s="65">
        <v>5224</v>
      </c>
      <c r="B20" s="50">
        <v>1.62</v>
      </c>
      <c r="C20" s="51">
        <v>2.2</v>
      </c>
      <c r="D20" s="51">
        <v>1</v>
      </c>
      <c r="E20" s="66">
        <f t="shared" si="0"/>
        <v>2352.6</v>
      </c>
      <c r="F20" s="42">
        <f t="shared" si="1"/>
        <v>20970.936</v>
      </c>
      <c r="G20" s="67">
        <v>3.05</v>
      </c>
      <c r="H20" s="51">
        <v>0.98</v>
      </c>
      <c r="I20" s="51">
        <v>2.47</v>
      </c>
      <c r="J20" s="45">
        <f t="shared" si="2"/>
        <v>3.4206</v>
      </c>
      <c r="K20" s="53">
        <v>1.325</v>
      </c>
      <c r="L20" s="47">
        <v>0.5882</v>
      </c>
      <c r="M20" s="54">
        <f t="shared" si="3"/>
        <v>170514.314735031</v>
      </c>
      <c r="O20" s="65">
        <v>5224</v>
      </c>
      <c r="P20" s="50">
        <v>1.62</v>
      </c>
      <c r="Q20" s="51">
        <v>2.2</v>
      </c>
      <c r="R20" s="51">
        <v>1</v>
      </c>
      <c r="S20" s="66">
        <f t="shared" si="4"/>
        <v>2352.6</v>
      </c>
      <c r="T20" s="42">
        <f t="shared" si="5"/>
        <v>20970.936</v>
      </c>
      <c r="U20" s="67">
        <f t="shared" si="6"/>
        <v>3.31</v>
      </c>
      <c r="V20" s="51">
        <v>0.98</v>
      </c>
      <c r="W20" s="51">
        <v>2.47</v>
      </c>
      <c r="X20" s="45">
        <f t="shared" si="7"/>
        <v>3.4206</v>
      </c>
      <c r="Y20" s="53">
        <v>1.325</v>
      </c>
      <c r="Z20" s="47">
        <v>0.5882</v>
      </c>
      <c r="AA20" s="54">
        <f t="shared" si="8"/>
        <v>185049.961237034</v>
      </c>
      <c r="AC20" s="65">
        <v>5224</v>
      </c>
      <c r="AD20" s="50">
        <v>1.62</v>
      </c>
      <c r="AE20" s="51">
        <v>2.2</v>
      </c>
      <c r="AF20" s="51">
        <v>1</v>
      </c>
      <c r="AG20" s="66">
        <f t="shared" si="9"/>
        <v>2352.6</v>
      </c>
      <c r="AH20" s="42">
        <f t="shared" si="10"/>
        <v>20970.936</v>
      </c>
      <c r="AI20" s="67">
        <f t="shared" si="11"/>
        <v>3.31</v>
      </c>
      <c r="AJ20" s="51">
        <v>0.98</v>
      </c>
      <c r="AK20" s="51">
        <v>2.47</v>
      </c>
      <c r="AL20" s="45">
        <f t="shared" si="12"/>
        <v>3.4206</v>
      </c>
      <c r="AM20" s="53">
        <v>1.325</v>
      </c>
      <c r="AN20" s="47">
        <v>0.5882</v>
      </c>
      <c r="AO20" s="54">
        <f t="shared" si="13"/>
        <v>185049.961237034</v>
      </c>
      <c r="AQ20" s="65">
        <f t="shared" si="14"/>
        <v>5464</v>
      </c>
      <c r="AR20" s="50">
        <v>1.62</v>
      </c>
      <c r="AS20" s="51">
        <v>2.2</v>
      </c>
      <c r="AT20" s="51">
        <v>1</v>
      </c>
      <c r="AU20" s="66">
        <f t="shared" si="15"/>
        <v>2496.6</v>
      </c>
      <c r="AV20" s="42">
        <f t="shared" si="16"/>
        <v>21970.296</v>
      </c>
      <c r="AW20" s="67">
        <f t="shared" si="17"/>
        <v>3.31</v>
      </c>
      <c r="AX20" s="51">
        <v>0.98</v>
      </c>
      <c r="AY20" s="51">
        <v>2.47</v>
      </c>
      <c r="AZ20" s="45">
        <f t="shared" si="18"/>
        <v>3.4206</v>
      </c>
      <c r="BA20" s="53">
        <v>1.425</v>
      </c>
      <c r="BB20" s="47">
        <v>0.5882</v>
      </c>
      <c r="BC20" s="54">
        <f t="shared" si="19"/>
        <v>208500.008864444</v>
      </c>
      <c r="BE20" s="65">
        <f t="shared" si="20"/>
        <v>5572</v>
      </c>
      <c r="BF20" s="50">
        <v>1.62</v>
      </c>
      <c r="BG20" s="51">
        <v>2.2</v>
      </c>
      <c r="BH20" s="51">
        <v>1</v>
      </c>
      <c r="BI20" s="51">
        <f t="shared" si="26"/>
        <v>2741.4</v>
      </c>
      <c r="BJ20" s="42">
        <f t="shared" si="22"/>
        <v>22600.008</v>
      </c>
      <c r="BK20" s="67">
        <f t="shared" si="23"/>
        <v>3.31</v>
      </c>
      <c r="BL20" s="51">
        <v>0.98</v>
      </c>
      <c r="BM20" s="51">
        <v>2.47</v>
      </c>
      <c r="BN20" s="45">
        <f t="shared" si="24"/>
        <v>3.4206</v>
      </c>
      <c r="BO20" s="53">
        <v>1.425</v>
      </c>
      <c r="BP20" s="47">
        <v>0.7042</v>
      </c>
      <c r="BQ20" s="54">
        <f t="shared" si="25"/>
        <v>256773.241184697</v>
      </c>
    </row>
    <row r="21" customHeight="1" spans="1:69">
      <c r="A21" s="65">
        <v>5224</v>
      </c>
      <c r="B21" s="50">
        <v>1.1</v>
      </c>
      <c r="C21" s="51">
        <v>2.2</v>
      </c>
      <c r="D21" s="51">
        <v>1</v>
      </c>
      <c r="E21" s="66">
        <f t="shared" si="0"/>
        <v>2352.6</v>
      </c>
      <c r="F21" s="42">
        <f t="shared" si="1"/>
        <v>14994.68</v>
      </c>
      <c r="G21" s="67">
        <v>3.05</v>
      </c>
      <c r="H21" s="51">
        <v>0.98</v>
      </c>
      <c r="I21" s="51">
        <v>2.47</v>
      </c>
      <c r="J21" s="45">
        <f t="shared" si="2"/>
        <v>3.4206</v>
      </c>
      <c r="K21" s="53">
        <v>1.325</v>
      </c>
      <c r="L21" s="47">
        <v>0.5882</v>
      </c>
      <c r="M21" s="54">
        <f t="shared" si="3"/>
        <v>121921.481467068</v>
      </c>
      <c r="O21" s="65">
        <v>5224</v>
      </c>
      <c r="P21" s="50">
        <v>1.1</v>
      </c>
      <c r="Q21" s="51">
        <v>2.2</v>
      </c>
      <c r="R21" s="51">
        <v>1</v>
      </c>
      <c r="S21" s="66">
        <f t="shared" si="4"/>
        <v>2352.6</v>
      </c>
      <c r="T21" s="42">
        <f t="shared" si="5"/>
        <v>14994.68</v>
      </c>
      <c r="U21" s="67">
        <f t="shared" si="6"/>
        <v>3.31</v>
      </c>
      <c r="V21" s="51">
        <v>0.98</v>
      </c>
      <c r="W21" s="51">
        <v>2.47</v>
      </c>
      <c r="X21" s="45">
        <f t="shared" si="7"/>
        <v>3.4206</v>
      </c>
      <c r="Y21" s="53">
        <v>1.325</v>
      </c>
      <c r="Z21" s="47">
        <v>0.5882</v>
      </c>
      <c r="AA21" s="54">
        <f t="shared" si="8"/>
        <v>132314.788083933</v>
      </c>
      <c r="AC21" s="65">
        <v>5224</v>
      </c>
      <c r="AD21" s="50">
        <v>1.1</v>
      </c>
      <c r="AE21" s="51">
        <v>2.2</v>
      </c>
      <c r="AF21" s="51">
        <v>1</v>
      </c>
      <c r="AG21" s="66">
        <f t="shared" si="9"/>
        <v>2352.6</v>
      </c>
      <c r="AH21" s="42">
        <f t="shared" si="10"/>
        <v>14994.68</v>
      </c>
      <c r="AI21" s="67">
        <f t="shared" si="11"/>
        <v>3.31</v>
      </c>
      <c r="AJ21" s="51">
        <v>0.98</v>
      </c>
      <c r="AK21" s="51">
        <v>2.47</v>
      </c>
      <c r="AL21" s="45">
        <f t="shared" si="12"/>
        <v>3.4206</v>
      </c>
      <c r="AM21" s="53">
        <v>1.325</v>
      </c>
      <c r="AN21" s="47">
        <v>0.5882</v>
      </c>
      <c r="AO21" s="54">
        <f t="shared" si="13"/>
        <v>132314.788083933</v>
      </c>
      <c r="AQ21" s="65">
        <f t="shared" si="14"/>
        <v>5464</v>
      </c>
      <c r="AR21" s="50">
        <v>1.1</v>
      </c>
      <c r="AS21" s="51">
        <v>2.2</v>
      </c>
      <c r="AT21" s="51">
        <v>1</v>
      </c>
      <c r="AU21" s="66">
        <f t="shared" si="15"/>
        <v>2496.6</v>
      </c>
      <c r="AV21" s="42">
        <f t="shared" si="16"/>
        <v>15719.48</v>
      </c>
      <c r="AW21" s="67">
        <f t="shared" si="17"/>
        <v>3.31</v>
      </c>
      <c r="AX21" s="51">
        <v>0.98</v>
      </c>
      <c r="AY21" s="51">
        <v>2.47</v>
      </c>
      <c r="AZ21" s="45">
        <f t="shared" si="18"/>
        <v>3.4206</v>
      </c>
      <c r="BA21" s="53">
        <v>1.425</v>
      </c>
      <c r="BB21" s="47">
        <v>0.5882</v>
      </c>
      <c r="BC21" s="54">
        <f t="shared" si="19"/>
        <v>149179.22450132</v>
      </c>
      <c r="BE21" s="65">
        <f t="shared" si="20"/>
        <v>5572</v>
      </c>
      <c r="BF21" s="50">
        <v>1.1</v>
      </c>
      <c r="BG21" s="51">
        <v>2.2</v>
      </c>
      <c r="BH21" s="51">
        <v>1</v>
      </c>
      <c r="BI21" s="51">
        <f t="shared" si="26"/>
        <v>2741.4</v>
      </c>
      <c r="BJ21" s="42">
        <f t="shared" si="22"/>
        <v>16225.64</v>
      </c>
      <c r="BK21" s="67">
        <f t="shared" si="23"/>
        <v>3.31</v>
      </c>
      <c r="BL21" s="51">
        <v>0.98</v>
      </c>
      <c r="BM21" s="51">
        <v>2.47</v>
      </c>
      <c r="BN21" s="45">
        <f t="shared" si="24"/>
        <v>3.4206</v>
      </c>
      <c r="BO21" s="53">
        <v>1.425</v>
      </c>
      <c r="BP21" s="47">
        <v>0.7042</v>
      </c>
      <c r="BQ21" s="54">
        <f t="shared" si="25"/>
        <v>184349.942402501</v>
      </c>
    </row>
    <row r="22" customHeight="1" spans="1:69">
      <c r="A22" s="65">
        <v>5224</v>
      </c>
      <c r="B22" s="50">
        <v>1.49</v>
      </c>
      <c r="C22" s="51">
        <v>2.2</v>
      </c>
      <c r="D22" s="51">
        <v>1</v>
      </c>
      <c r="E22" s="66">
        <f t="shared" si="0"/>
        <v>2352.6</v>
      </c>
      <c r="F22" s="42">
        <f t="shared" si="1"/>
        <v>19476.872</v>
      </c>
      <c r="G22" s="67">
        <v>3.05</v>
      </c>
      <c r="H22" s="51">
        <v>0.98</v>
      </c>
      <c r="I22" s="51">
        <v>2.47</v>
      </c>
      <c r="J22" s="45">
        <f t="shared" si="2"/>
        <v>3.4206</v>
      </c>
      <c r="K22" s="53">
        <v>1.325</v>
      </c>
      <c r="L22" s="47">
        <v>0.5882</v>
      </c>
      <c r="M22" s="54">
        <f t="shared" si="3"/>
        <v>158366.10641804</v>
      </c>
      <c r="O22" s="65">
        <v>5224</v>
      </c>
      <c r="P22" s="50">
        <v>1.49</v>
      </c>
      <c r="Q22" s="51">
        <v>2.2</v>
      </c>
      <c r="R22" s="51">
        <v>1</v>
      </c>
      <c r="S22" s="66">
        <f t="shared" si="4"/>
        <v>2352.6</v>
      </c>
      <c r="T22" s="42">
        <f t="shared" si="5"/>
        <v>19476.872</v>
      </c>
      <c r="U22" s="67">
        <f t="shared" si="6"/>
        <v>3.31</v>
      </c>
      <c r="V22" s="51">
        <v>0.98</v>
      </c>
      <c r="W22" s="51">
        <v>2.47</v>
      </c>
      <c r="X22" s="45">
        <f t="shared" si="7"/>
        <v>3.4206</v>
      </c>
      <c r="Y22" s="53">
        <v>1.325</v>
      </c>
      <c r="Z22" s="47">
        <v>0.5882</v>
      </c>
      <c r="AA22" s="54">
        <f t="shared" si="8"/>
        <v>171866.167948759</v>
      </c>
      <c r="AC22" s="65">
        <v>5224</v>
      </c>
      <c r="AD22" s="50">
        <v>1.49</v>
      </c>
      <c r="AE22" s="51">
        <v>2.2</v>
      </c>
      <c r="AF22" s="51">
        <v>1</v>
      </c>
      <c r="AG22" s="66">
        <f t="shared" si="9"/>
        <v>2352.6</v>
      </c>
      <c r="AH22" s="42">
        <f t="shared" si="10"/>
        <v>19476.872</v>
      </c>
      <c r="AI22" s="67">
        <f t="shared" si="11"/>
        <v>3.31</v>
      </c>
      <c r="AJ22" s="51">
        <v>0.98</v>
      </c>
      <c r="AK22" s="51">
        <v>2.47</v>
      </c>
      <c r="AL22" s="45">
        <f t="shared" si="12"/>
        <v>3.4206</v>
      </c>
      <c r="AM22" s="53">
        <v>1.325</v>
      </c>
      <c r="AN22" s="47">
        <v>0.5882</v>
      </c>
      <c r="AO22" s="54">
        <f t="shared" si="13"/>
        <v>171866.167948759</v>
      </c>
      <c r="AQ22" s="65">
        <f t="shared" si="14"/>
        <v>5464</v>
      </c>
      <c r="AR22" s="50">
        <v>1.49</v>
      </c>
      <c r="AS22" s="51">
        <v>2.2</v>
      </c>
      <c r="AT22" s="51">
        <v>1</v>
      </c>
      <c r="AU22" s="66">
        <f t="shared" si="15"/>
        <v>2496.6</v>
      </c>
      <c r="AV22" s="42">
        <f t="shared" si="16"/>
        <v>20407.592</v>
      </c>
      <c r="AW22" s="67">
        <f t="shared" si="17"/>
        <v>3.31</v>
      </c>
      <c r="AX22" s="51">
        <v>0.98</v>
      </c>
      <c r="AY22" s="51">
        <v>2.47</v>
      </c>
      <c r="AZ22" s="45">
        <f t="shared" si="18"/>
        <v>3.4206</v>
      </c>
      <c r="BA22" s="53">
        <v>1.425</v>
      </c>
      <c r="BB22" s="47">
        <v>0.5882</v>
      </c>
      <c r="BC22" s="54">
        <f t="shared" si="19"/>
        <v>193669.812773663</v>
      </c>
      <c r="BE22" s="65">
        <f t="shared" si="20"/>
        <v>5572</v>
      </c>
      <c r="BF22" s="50">
        <v>1.49</v>
      </c>
      <c r="BG22" s="51">
        <v>2.2</v>
      </c>
      <c r="BH22" s="51">
        <v>1</v>
      </c>
      <c r="BI22" s="51">
        <f t="shared" si="26"/>
        <v>2741.4</v>
      </c>
      <c r="BJ22" s="42">
        <f t="shared" si="22"/>
        <v>21006.416</v>
      </c>
      <c r="BK22" s="67">
        <f t="shared" si="23"/>
        <v>3.31</v>
      </c>
      <c r="BL22" s="51">
        <v>0.98</v>
      </c>
      <c r="BM22" s="51">
        <v>2.47</v>
      </c>
      <c r="BN22" s="45">
        <f t="shared" si="24"/>
        <v>3.4206</v>
      </c>
      <c r="BO22" s="53">
        <v>1.425</v>
      </c>
      <c r="BP22" s="47">
        <v>0.7042</v>
      </c>
      <c r="BQ22" s="54">
        <f t="shared" si="25"/>
        <v>238667.416489148</v>
      </c>
    </row>
    <row r="23" customHeight="1" spans="1:69">
      <c r="A23" s="65">
        <v>5224</v>
      </c>
      <c r="B23" s="50">
        <v>1.37</v>
      </c>
      <c r="C23" s="51">
        <v>2.2</v>
      </c>
      <c r="D23" s="51">
        <v>1</v>
      </c>
      <c r="E23" s="66">
        <f t="shared" si="0"/>
        <v>2352.6</v>
      </c>
      <c r="F23" s="42">
        <f t="shared" si="1"/>
        <v>18097.736</v>
      </c>
      <c r="G23" s="67">
        <v>3.05</v>
      </c>
      <c r="H23" s="51">
        <v>0.98</v>
      </c>
      <c r="I23" s="51">
        <v>2.47</v>
      </c>
      <c r="J23" s="45">
        <f t="shared" si="2"/>
        <v>3.4206</v>
      </c>
      <c r="K23" s="53">
        <v>1.325</v>
      </c>
      <c r="L23" s="47">
        <v>0.5882</v>
      </c>
      <c r="M23" s="54">
        <f t="shared" si="3"/>
        <v>147152.375663895</v>
      </c>
      <c r="O23" s="65">
        <v>5224</v>
      </c>
      <c r="P23" s="50">
        <v>1.37</v>
      </c>
      <c r="Q23" s="51">
        <v>2.2</v>
      </c>
      <c r="R23" s="51">
        <v>1</v>
      </c>
      <c r="S23" s="66">
        <f t="shared" si="4"/>
        <v>2352.6</v>
      </c>
      <c r="T23" s="42">
        <f t="shared" si="5"/>
        <v>18097.736</v>
      </c>
      <c r="U23" s="67">
        <f t="shared" si="6"/>
        <v>3.31</v>
      </c>
      <c r="V23" s="51">
        <v>0.98</v>
      </c>
      <c r="W23" s="51">
        <v>2.47</v>
      </c>
      <c r="X23" s="45">
        <f t="shared" si="7"/>
        <v>3.4206</v>
      </c>
      <c r="Y23" s="53">
        <v>1.325</v>
      </c>
      <c r="Z23" s="47">
        <v>0.5882</v>
      </c>
      <c r="AA23" s="54">
        <f t="shared" si="8"/>
        <v>159696.512605735</v>
      </c>
      <c r="AC23" s="65">
        <v>5224</v>
      </c>
      <c r="AD23" s="50">
        <v>1.37</v>
      </c>
      <c r="AE23" s="51">
        <v>2.2</v>
      </c>
      <c r="AF23" s="51">
        <v>1</v>
      </c>
      <c r="AG23" s="66">
        <f t="shared" si="9"/>
        <v>2352.6</v>
      </c>
      <c r="AH23" s="42">
        <f t="shared" si="10"/>
        <v>18097.736</v>
      </c>
      <c r="AI23" s="67">
        <f t="shared" si="11"/>
        <v>3.31</v>
      </c>
      <c r="AJ23" s="51">
        <v>0.98</v>
      </c>
      <c r="AK23" s="51">
        <v>2.47</v>
      </c>
      <c r="AL23" s="45">
        <f t="shared" si="12"/>
        <v>3.4206</v>
      </c>
      <c r="AM23" s="53">
        <v>1.325</v>
      </c>
      <c r="AN23" s="47">
        <v>0.5882</v>
      </c>
      <c r="AO23" s="54">
        <f t="shared" si="13"/>
        <v>159696.512605735</v>
      </c>
      <c r="AQ23" s="65">
        <f t="shared" si="14"/>
        <v>5464</v>
      </c>
      <c r="AR23" s="50">
        <v>1.37</v>
      </c>
      <c r="AS23" s="51">
        <v>2.2</v>
      </c>
      <c r="AT23" s="51">
        <v>1</v>
      </c>
      <c r="AU23" s="66">
        <f t="shared" si="15"/>
        <v>2496.6</v>
      </c>
      <c r="AV23" s="42">
        <f t="shared" si="16"/>
        <v>18965.096</v>
      </c>
      <c r="AW23" s="67">
        <f t="shared" si="17"/>
        <v>3.31</v>
      </c>
      <c r="AX23" s="51">
        <v>0.98</v>
      </c>
      <c r="AY23" s="51">
        <v>2.47</v>
      </c>
      <c r="AZ23" s="45">
        <f t="shared" si="18"/>
        <v>3.4206</v>
      </c>
      <c r="BA23" s="53">
        <v>1.425</v>
      </c>
      <c r="BB23" s="47">
        <v>0.5882</v>
      </c>
      <c r="BC23" s="54">
        <f t="shared" si="19"/>
        <v>179980.400997557</v>
      </c>
      <c r="BE23" s="65">
        <f t="shared" si="20"/>
        <v>5572</v>
      </c>
      <c r="BF23" s="50">
        <v>1.37</v>
      </c>
      <c r="BG23" s="51">
        <v>2.2</v>
      </c>
      <c r="BH23" s="51">
        <v>1</v>
      </c>
      <c r="BI23" s="51">
        <f t="shared" si="26"/>
        <v>2741.4</v>
      </c>
      <c r="BJ23" s="42">
        <f t="shared" si="22"/>
        <v>19535.408</v>
      </c>
      <c r="BK23" s="67">
        <f t="shared" si="23"/>
        <v>3.31</v>
      </c>
      <c r="BL23" s="51">
        <v>0.98</v>
      </c>
      <c r="BM23" s="51">
        <v>2.47</v>
      </c>
      <c r="BN23" s="45">
        <f t="shared" si="24"/>
        <v>3.4206</v>
      </c>
      <c r="BO23" s="53">
        <v>1.425</v>
      </c>
      <c r="BP23" s="47">
        <v>0.7042</v>
      </c>
      <c r="BQ23" s="54">
        <f t="shared" si="25"/>
        <v>221954.34753941</v>
      </c>
    </row>
    <row r="24" customHeight="1" spans="1:69">
      <c r="A24" s="65">
        <v>5224</v>
      </c>
      <c r="B24" s="50">
        <v>1.72</v>
      </c>
      <c r="C24" s="51">
        <v>2.2</v>
      </c>
      <c r="D24" s="51">
        <v>1</v>
      </c>
      <c r="E24" s="66">
        <f t="shared" si="0"/>
        <v>2352.6</v>
      </c>
      <c r="F24" s="42">
        <f t="shared" si="1"/>
        <v>22120.216</v>
      </c>
      <c r="G24" s="67">
        <v>3.05</v>
      </c>
      <c r="H24" s="51">
        <v>0.98</v>
      </c>
      <c r="I24" s="51">
        <v>2.47</v>
      </c>
      <c r="J24" s="45">
        <f t="shared" si="2"/>
        <v>3.4206</v>
      </c>
      <c r="K24" s="53">
        <v>1.325</v>
      </c>
      <c r="L24" s="47">
        <v>0.5882</v>
      </c>
      <c r="M24" s="54">
        <f t="shared" si="3"/>
        <v>179859.090363485</v>
      </c>
      <c r="O24" s="65">
        <v>5224</v>
      </c>
      <c r="P24" s="50">
        <v>1.72</v>
      </c>
      <c r="Q24" s="51">
        <v>2.2</v>
      </c>
      <c r="R24" s="51">
        <v>1</v>
      </c>
      <c r="S24" s="66">
        <f t="shared" si="4"/>
        <v>2352.6</v>
      </c>
      <c r="T24" s="42">
        <f t="shared" si="5"/>
        <v>22120.216</v>
      </c>
      <c r="U24" s="67">
        <f t="shared" si="6"/>
        <v>3.31</v>
      </c>
      <c r="V24" s="51">
        <v>0.98</v>
      </c>
      <c r="W24" s="51">
        <v>2.47</v>
      </c>
      <c r="X24" s="45">
        <f t="shared" si="7"/>
        <v>3.4206</v>
      </c>
      <c r="Y24" s="53">
        <v>1.325</v>
      </c>
      <c r="Z24" s="47">
        <v>0.5882</v>
      </c>
      <c r="AA24" s="54">
        <f t="shared" si="8"/>
        <v>195191.340689553</v>
      </c>
      <c r="AC24" s="65">
        <v>5224</v>
      </c>
      <c r="AD24" s="50">
        <v>1.72</v>
      </c>
      <c r="AE24" s="51">
        <v>2.2</v>
      </c>
      <c r="AF24" s="51">
        <v>1</v>
      </c>
      <c r="AG24" s="66">
        <f t="shared" si="9"/>
        <v>2352.6</v>
      </c>
      <c r="AH24" s="42">
        <f t="shared" si="10"/>
        <v>22120.216</v>
      </c>
      <c r="AI24" s="67">
        <f t="shared" si="11"/>
        <v>3.31</v>
      </c>
      <c r="AJ24" s="51">
        <v>0.98</v>
      </c>
      <c r="AK24" s="51">
        <v>2.47</v>
      </c>
      <c r="AL24" s="45">
        <f t="shared" si="12"/>
        <v>3.4206</v>
      </c>
      <c r="AM24" s="53">
        <v>1.325</v>
      </c>
      <c r="AN24" s="47">
        <v>0.5882</v>
      </c>
      <c r="AO24" s="54">
        <f t="shared" si="13"/>
        <v>195191.340689553</v>
      </c>
      <c r="AQ24" s="65">
        <f t="shared" si="14"/>
        <v>5464</v>
      </c>
      <c r="AR24" s="50">
        <v>1.72</v>
      </c>
      <c r="AS24" s="51">
        <v>2.2</v>
      </c>
      <c r="AT24" s="51">
        <v>1</v>
      </c>
      <c r="AU24" s="66">
        <f t="shared" si="15"/>
        <v>2496.6</v>
      </c>
      <c r="AV24" s="42">
        <f t="shared" si="16"/>
        <v>23172.376</v>
      </c>
      <c r="AW24" s="67">
        <f t="shared" si="17"/>
        <v>3.31</v>
      </c>
      <c r="AX24" s="51">
        <v>0.98</v>
      </c>
      <c r="AY24" s="51">
        <v>2.47</v>
      </c>
      <c r="AZ24" s="45">
        <f t="shared" si="18"/>
        <v>3.4206</v>
      </c>
      <c r="BA24" s="53">
        <v>1.425</v>
      </c>
      <c r="BB24" s="47">
        <v>0.5882</v>
      </c>
      <c r="BC24" s="54">
        <f t="shared" si="19"/>
        <v>219907.852011198</v>
      </c>
      <c r="BE24" s="65">
        <f t="shared" si="20"/>
        <v>5572</v>
      </c>
      <c r="BF24" s="50">
        <v>1.72</v>
      </c>
      <c r="BG24" s="51">
        <v>2.2</v>
      </c>
      <c r="BH24" s="51">
        <v>1</v>
      </c>
      <c r="BI24" s="51">
        <f t="shared" si="26"/>
        <v>2741.4</v>
      </c>
      <c r="BJ24" s="42">
        <f t="shared" si="22"/>
        <v>23825.848</v>
      </c>
      <c r="BK24" s="67">
        <f t="shared" si="23"/>
        <v>3.31</v>
      </c>
      <c r="BL24" s="51">
        <v>0.98</v>
      </c>
      <c r="BM24" s="51">
        <v>2.47</v>
      </c>
      <c r="BN24" s="45">
        <f t="shared" si="24"/>
        <v>3.4206</v>
      </c>
      <c r="BO24" s="53">
        <v>1.425</v>
      </c>
      <c r="BP24" s="47">
        <v>0.7042</v>
      </c>
      <c r="BQ24" s="54">
        <f t="shared" si="25"/>
        <v>270700.798642811</v>
      </c>
    </row>
    <row r="25" customHeight="1" spans="1:69">
      <c r="A25" s="65">
        <v>5224</v>
      </c>
      <c r="B25" s="55">
        <v>3.16</v>
      </c>
      <c r="C25" s="51">
        <v>2.2</v>
      </c>
      <c r="D25" s="51">
        <v>1</v>
      </c>
      <c r="E25" s="66">
        <f t="shared" si="0"/>
        <v>2352.6</v>
      </c>
      <c r="F25" s="42">
        <f t="shared" si="1"/>
        <v>38669.848</v>
      </c>
      <c r="G25" s="67">
        <v>3.05</v>
      </c>
      <c r="H25" s="51">
        <v>0.98</v>
      </c>
      <c r="I25" s="51">
        <v>2.47</v>
      </c>
      <c r="J25" s="45">
        <f t="shared" si="2"/>
        <v>3.4206</v>
      </c>
      <c r="K25" s="53">
        <v>1.325</v>
      </c>
      <c r="L25" s="47">
        <v>0.5882</v>
      </c>
      <c r="M25" s="54">
        <f t="shared" si="3"/>
        <v>314423.859413228</v>
      </c>
      <c r="O25" s="65">
        <v>5224</v>
      </c>
      <c r="P25" s="55">
        <v>3.16</v>
      </c>
      <c r="Q25" s="51">
        <v>2.2</v>
      </c>
      <c r="R25" s="51">
        <v>1</v>
      </c>
      <c r="S25" s="66">
        <f t="shared" si="4"/>
        <v>2352.6</v>
      </c>
      <c r="T25" s="42">
        <f t="shared" si="5"/>
        <v>38669.848</v>
      </c>
      <c r="U25" s="67">
        <f t="shared" si="6"/>
        <v>3.31</v>
      </c>
      <c r="V25" s="51">
        <v>0.98</v>
      </c>
      <c r="W25" s="51">
        <v>2.47</v>
      </c>
      <c r="X25" s="45">
        <f t="shared" si="7"/>
        <v>3.4206</v>
      </c>
      <c r="Y25" s="53">
        <v>1.325</v>
      </c>
      <c r="Z25" s="47">
        <v>0.5882</v>
      </c>
      <c r="AA25" s="54">
        <f t="shared" si="8"/>
        <v>341227.204805832</v>
      </c>
      <c r="AC25" s="65">
        <v>5224</v>
      </c>
      <c r="AD25" s="55">
        <v>3.16</v>
      </c>
      <c r="AE25" s="51">
        <v>2.2</v>
      </c>
      <c r="AF25" s="51">
        <v>1</v>
      </c>
      <c r="AG25" s="66">
        <f t="shared" si="9"/>
        <v>2352.6</v>
      </c>
      <c r="AH25" s="42">
        <f t="shared" si="10"/>
        <v>38669.848</v>
      </c>
      <c r="AI25" s="67">
        <f t="shared" si="11"/>
        <v>3.31</v>
      </c>
      <c r="AJ25" s="51">
        <v>0.98</v>
      </c>
      <c r="AK25" s="51">
        <v>2.47</v>
      </c>
      <c r="AL25" s="45">
        <f t="shared" si="12"/>
        <v>3.4206</v>
      </c>
      <c r="AM25" s="53">
        <v>1.325</v>
      </c>
      <c r="AN25" s="47">
        <v>0.5882</v>
      </c>
      <c r="AO25" s="54">
        <f t="shared" si="13"/>
        <v>341227.204805832</v>
      </c>
      <c r="AQ25" s="65">
        <f t="shared" si="14"/>
        <v>5464</v>
      </c>
      <c r="AR25" s="55">
        <v>3.16</v>
      </c>
      <c r="AS25" s="51">
        <v>2.2</v>
      </c>
      <c r="AT25" s="51">
        <v>1</v>
      </c>
      <c r="AU25" s="66">
        <f t="shared" si="15"/>
        <v>2496.6</v>
      </c>
      <c r="AV25" s="42">
        <f t="shared" si="16"/>
        <v>40482.328</v>
      </c>
      <c r="AW25" s="67">
        <f t="shared" si="17"/>
        <v>3.31</v>
      </c>
      <c r="AX25" s="51">
        <v>0.98</v>
      </c>
      <c r="AY25" s="51">
        <v>2.47</v>
      </c>
      <c r="AZ25" s="45">
        <f t="shared" si="18"/>
        <v>3.4206</v>
      </c>
      <c r="BA25" s="53">
        <v>1.425</v>
      </c>
      <c r="BB25" s="47">
        <v>0.5882</v>
      </c>
      <c r="BC25" s="54">
        <f t="shared" si="19"/>
        <v>384180.793324465</v>
      </c>
      <c r="BE25" s="65">
        <f t="shared" si="20"/>
        <v>5572</v>
      </c>
      <c r="BF25" s="55">
        <v>3.16</v>
      </c>
      <c r="BG25" s="51">
        <v>2.2</v>
      </c>
      <c r="BH25" s="51">
        <v>1</v>
      </c>
      <c r="BI25" s="51">
        <f t="shared" si="26"/>
        <v>2741.4</v>
      </c>
      <c r="BJ25" s="42">
        <f t="shared" si="22"/>
        <v>41477.944</v>
      </c>
      <c r="BK25" s="67">
        <f t="shared" si="23"/>
        <v>3.31</v>
      </c>
      <c r="BL25" s="51">
        <v>0.98</v>
      </c>
      <c r="BM25" s="51">
        <v>2.47</v>
      </c>
      <c r="BN25" s="45">
        <f t="shared" si="24"/>
        <v>3.4206</v>
      </c>
      <c r="BO25" s="53">
        <v>1.425</v>
      </c>
      <c r="BP25" s="47">
        <v>0.7042</v>
      </c>
      <c r="BQ25" s="54">
        <f t="shared" si="25"/>
        <v>471257.626039661</v>
      </c>
    </row>
    <row r="26" customHeight="1" spans="1:69">
      <c r="A26" s="68">
        <v>4763</v>
      </c>
      <c r="B26" s="50">
        <v>1.62</v>
      </c>
      <c r="C26" s="51">
        <v>2.2</v>
      </c>
      <c r="D26" s="51">
        <v>1</v>
      </c>
      <c r="E26" s="66">
        <f t="shared" si="0"/>
        <v>2352.6</v>
      </c>
      <c r="F26" s="42">
        <f t="shared" si="1"/>
        <v>19327.932</v>
      </c>
      <c r="G26" s="67">
        <v>3.05</v>
      </c>
      <c r="H26" s="51">
        <v>0.98</v>
      </c>
      <c r="I26" s="51">
        <v>2.47</v>
      </c>
      <c r="J26" s="45">
        <f t="shared" si="2"/>
        <v>3.4206</v>
      </c>
      <c r="K26" s="52">
        <v>1.125</v>
      </c>
      <c r="L26" s="47">
        <v>0.5882</v>
      </c>
      <c r="M26" s="54">
        <f t="shared" si="3"/>
        <v>133433.556687683</v>
      </c>
      <c r="O26" s="68">
        <v>4763</v>
      </c>
      <c r="P26" s="50">
        <v>1.62</v>
      </c>
      <c r="Q26" s="51">
        <v>2.2</v>
      </c>
      <c r="R26" s="51">
        <v>1</v>
      </c>
      <c r="S26" s="66">
        <f t="shared" si="4"/>
        <v>2352.6</v>
      </c>
      <c r="T26" s="42">
        <f t="shared" si="5"/>
        <v>19327.932</v>
      </c>
      <c r="U26" s="67">
        <f t="shared" si="6"/>
        <v>3.31</v>
      </c>
      <c r="V26" s="51">
        <v>0.98</v>
      </c>
      <c r="W26" s="51">
        <v>2.47</v>
      </c>
      <c r="X26" s="45">
        <f t="shared" si="7"/>
        <v>3.4206</v>
      </c>
      <c r="Y26" s="52">
        <v>1.125</v>
      </c>
      <c r="Z26" s="47">
        <v>0.5882</v>
      </c>
      <c r="AA26" s="54">
        <f t="shared" si="8"/>
        <v>144808.220536469</v>
      </c>
      <c r="AC26" s="68">
        <v>4763</v>
      </c>
      <c r="AD26" s="50">
        <v>1.62</v>
      </c>
      <c r="AE26" s="51">
        <v>2.2</v>
      </c>
      <c r="AF26" s="51">
        <v>1</v>
      </c>
      <c r="AG26" s="66">
        <f t="shared" si="9"/>
        <v>2352.6</v>
      </c>
      <c r="AH26" s="42">
        <f t="shared" si="10"/>
        <v>19327.932</v>
      </c>
      <c r="AI26" s="67">
        <f t="shared" si="11"/>
        <v>3.31</v>
      </c>
      <c r="AJ26" s="51">
        <v>0.98</v>
      </c>
      <c r="AK26" s="51">
        <v>2.47</v>
      </c>
      <c r="AL26" s="45">
        <f t="shared" si="12"/>
        <v>3.4206</v>
      </c>
      <c r="AM26" s="52">
        <v>1.125</v>
      </c>
      <c r="AN26" s="47">
        <v>0.5882</v>
      </c>
      <c r="AO26" s="54">
        <f t="shared" si="13"/>
        <v>144808.220536469</v>
      </c>
      <c r="AQ26" s="68">
        <f t="shared" ref="AQ26:AQ30" si="27">4763+240</f>
        <v>5003</v>
      </c>
      <c r="AR26" s="50">
        <v>1.62</v>
      </c>
      <c r="AS26" s="51">
        <v>2.2</v>
      </c>
      <c r="AT26" s="51">
        <v>1</v>
      </c>
      <c r="AU26" s="66">
        <f t="shared" si="15"/>
        <v>2496.6</v>
      </c>
      <c r="AV26" s="42">
        <f t="shared" si="16"/>
        <v>20327.292</v>
      </c>
      <c r="AW26" s="67">
        <f t="shared" si="17"/>
        <v>3.31</v>
      </c>
      <c r="AX26" s="51">
        <v>0.98</v>
      </c>
      <c r="AY26" s="51">
        <v>2.47</v>
      </c>
      <c r="AZ26" s="45">
        <f t="shared" si="18"/>
        <v>3.4206</v>
      </c>
      <c r="BA26" s="52">
        <v>1.225</v>
      </c>
      <c r="BB26" s="47">
        <v>0.5882</v>
      </c>
      <c r="BC26" s="54">
        <f t="shared" si="19"/>
        <v>165832.985660815</v>
      </c>
      <c r="BE26" s="68">
        <f t="shared" ref="BE26:BE30" si="28">4763+240+108</f>
        <v>5111</v>
      </c>
      <c r="BF26" s="50">
        <v>1.62</v>
      </c>
      <c r="BG26" s="51">
        <v>2.2</v>
      </c>
      <c r="BH26" s="51">
        <v>1</v>
      </c>
      <c r="BI26" s="51">
        <f t="shared" si="26"/>
        <v>2741.4</v>
      </c>
      <c r="BJ26" s="42">
        <f t="shared" si="22"/>
        <v>20957.004</v>
      </c>
      <c r="BK26" s="67">
        <f t="shared" si="23"/>
        <v>3.31</v>
      </c>
      <c r="BL26" s="51">
        <v>0.98</v>
      </c>
      <c r="BM26" s="51">
        <v>2.47</v>
      </c>
      <c r="BN26" s="45">
        <f t="shared" si="24"/>
        <v>3.4206</v>
      </c>
      <c r="BO26" s="52">
        <v>1.225</v>
      </c>
      <c r="BP26" s="47">
        <v>0.7042</v>
      </c>
      <c r="BQ26" s="54">
        <f t="shared" si="25"/>
        <v>204687.626882374</v>
      </c>
    </row>
    <row r="27" customHeight="1" spans="1:69">
      <c r="A27" s="68">
        <v>4763</v>
      </c>
      <c r="B27" s="50">
        <v>1.1</v>
      </c>
      <c r="C27" s="51">
        <v>2.2</v>
      </c>
      <c r="D27" s="51">
        <v>1</v>
      </c>
      <c r="E27" s="66">
        <f t="shared" si="0"/>
        <v>2352.6</v>
      </c>
      <c r="F27" s="42">
        <f t="shared" si="1"/>
        <v>13879.06</v>
      </c>
      <c r="G27" s="67">
        <v>3.05</v>
      </c>
      <c r="H27" s="51">
        <v>0.98</v>
      </c>
      <c r="I27" s="51">
        <v>2.47</v>
      </c>
      <c r="J27" s="45">
        <f t="shared" si="2"/>
        <v>3.4206</v>
      </c>
      <c r="K27" s="52">
        <v>1.125</v>
      </c>
      <c r="L27" s="47">
        <v>0.5882</v>
      </c>
      <c r="M27" s="54">
        <f t="shared" si="3"/>
        <v>95816.3728681242</v>
      </c>
      <c r="O27" s="68">
        <v>4763</v>
      </c>
      <c r="P27" s="50">
        <v>1.1</v>
      </c>
      <c r="Q27" s="51">
        <v>2.2</v>
      </c>
      <c r="R27" s="51">
        <v>1</v>
      </c>
      <c r="S27" s="66">
        <f t="shared" si="4"/>
        <v>2352.6</v>
      </c>
      <c r="T27" s="42">
        <f t="shared" si="5"/>
        <v>13879.06</v>
      </c>
      <c r="U27" s="67">
        <f t="shared" si="6"/>
        <v>3.31</v>
      </c>
      <c r="V27" s="51">
        <v>0.98</v>
      </c>
      <c r="W27" s="51">
        <v>2.47</v>
      </c>
      <c r="X27" s="45">
        <f t="shared" si="7"/>
        <v>3.4206</v>
      </c>
      <c r="Y27" s="52">
        <v>1.125</v>
      </c>
      <c r="Z27" s="47">
        <v>0.5882</v>
      </c>
      <c r="AA27" s="54">
        <f t="shared" si="8"/>
        <v>103984.325965079</v>
      </c>
      <c r="AC27" s="68">
        <v>4763</v>
      </c>
      <c r="AD27" s="50">
        <v>1.1</v>
      </c>
      <c r="AE27" s="51">
        <v>2.2</v>
      </c>
      <c r="AF27" s="51">
        <v>1</v>
      </c>
      <c r="AG27" s="66">
        <f t="shared" si="9"/>
        <v>2352.6</v>
      </c>
      <c r="AH27" s="42">
        <f t="shared" si="10"/>
        <v>13879.06</v>
      </c>
      <c r="AI27" s="67">
        <f t="shared" si="11"/>
        <v>3.31</v>
      </c>
      <c r="AJ27" s="51">
        <v>0.98</v>
      </c>
      <c r="AK27" s="51">
        <v>2.47</v>
      </c>
      <c r="AL27" s="45">
        <f t="shared" si="12"/>
        <v>3.4206</v>
      </c>
      <c r="AM27" s="52">
        <v>1.125</v>
      </c>
      <c r="AN27" s="47">
        <v>0.5882</v>
      </c>
      <c r="AO27" s="54">
        <f t="shared" si="13"/>
        <v>103984.325965079</v>
      </c>
      <c r="AQ27" s="68">
        <f t="shared" si="27"/>
        <v>5003</v>
      </c>
      <c r="AR27" s="50">
        <v>1.1</v>
      </c>
      <c r="AS27" s="51">
        <v>2.2</v>
      </c>
      <c r="AT27" s="51">
        <v>1</v>
      </c>
      <c r="AU27" s="66">
        <f t="shared" si="15"/>
        <v>2496.6</v>
      </c>
      <c r="AV27" s="42">
        <f t="shared" si="16"/>
        <v>14603.86</v>
      </c>
      <c r="AW27" s="67">
        <f t="shared" si="17"/>
        <v>3.31</v>
      </c>
      <c r="AX27" s="51">
        <v>0.98</v>
      </c>
      <c r="AY27" s="51">
        <v>2.47</v>
      </c>
      <c r="AZ27" s="45">
        <f t="shared" si="18"/>
        <v>3.4206</v>
      </c>
      <c r="BA27" s="52">
        <v>1.225</v>
      </c>
      <c r="BB27" s="47">
        <v>0.5882</v>
      </c>
      <c r="BC27" s="54">
        <f t="shared" si="19"/>
        <v>119140.400303816</v>
      </c>
      <c r="BE27" s="68">
        <f t="shared" si="28"/>
        <v>5111</v>
      </c>
      <c r="BF27" s="50">
        <v>1.1</v>
      </c>
      <c r="BG27" s="51">
        <v>2.2</v>
      </c>
      <c r="BH27" s="51">
        <v>1</v>
      </c>
      <c r="BI27" s="51">
        <f t="shared" si="26"/>
        <v>2741.4</v>
      </c>
      <c r="BJ27" s="42">
        <f t="shared" si="22"/>
        <v>15110.02</v>
      </c>
      <c r="BK27" s="67">
        <f t="shared" si="23"/>
        <v>3.31</v>
      </c>
      <c r="BL27" s="51">
        <v>0.98</v>
      </c>
      <c r="BM27" s="51">
        <v>2.47</v>
      </c>
      <c r="BN27" s="45">
        <f t="shared" si="24"/>
        <v>3.4206</v>
      </c>
      <c r="BO27" s="52">
        <v>1.225</v>
      </c>
      <c r="BP27" s="47">
        <v>0.7042</v>
      </c>
      <c r="BQ27" s="54">
        <f t="shared" si="25"/>
        <v>147579.97545571</v>
      </c>
    </row>
    <row r="28" customHeight="1" spans="1:69">
      <c r="A28" s="68">
        <v>4763</v>
      </c>
      <c r="B28" s="50">
        <v>1.49</v>
      </c>
      <c r="C28" s="51">
        <v>2.2</v>
      </c>
      <c r="D28" s="51">
        <v>1</v>
      </c>
      <c r="E28" s="51">
        <v>0</v>
      </c>
      <c r="F28" s="42">
        <f t="shared" si="1"/>
        <v>15613.114</v>
      </c>
      <c r="G28" s="67">
        <v>3.05</v>
      </c>
      <c r="H28" s="51">
        <v>0.98</v>
      </c>
      <c r="I28" s="51">
        <v>2.47</v>
      </c>
      <c r="J28" s="45">
        <f t="shared" si="2"/>
        <v>3.4206</v>
      </c>
      <c r="K28" s="52">
        <v>1.125</v>
      </c>
      <c r="L28" s="47">
        <v>0.5882</v>
      </c>
      <c r="M28" s="54">
        <f t="shared" si="3"/>
        <v>107787.699790658</v>
      </c>
      <c r="O28" s="68">
        <v>4763</v>
      </c>
      <c r="P28" s="50">
        <v>1.49</v>
      </c>
      <c r="Q28" s="51">
        <v>2.2</v>
      </c>
      <c r="R28" s="51">
        <v>1</v>
      </c>
      <c r="S28" s="51">
        <v>0</v>
      </c>
      <c r="T28" s="42">
        <f t="shared" si="5"/>
        <v>15613.114</v>
      </c>
      <c r="U28" s="67">
        <f t="shared" si="6"/>
        <v>3.31</v>
      </c>
      <c r="V28" s="51">
        <v>0.98</v>
      </c>
      <c r="W28" s="51">
        <v>2.47</v>
      </c>
      <c r="X28" s="45">
        <f t="shared" si="7"/>
        <v>3.4206</v>
      </c>
      <c r="Y28" s="52">
        <v>1.125</v>
      </c>
      <c r="Z28" s="47">
        <v>0.5882</v>
      </c>
      <c r="AA28" s="54">
        <f t="shared" si="8"/>
        <v>116976.159444944</v>
      </c>
      <c r="AC28" s="68">
        <v>4763</v>
      </c>
      <c r="AD28" s="50">
        <v>1.49</v>
      </c>
      <c r="AE28" s="51">
        <v>2.2</v>
      </c>
      <c r="AF28" s="51">
        <v>1</v>
      </c>
      <c r="AG28" s="51">
        <v>0</v>
      </c>
      <c r="AH28" s="42">
        <f t="shared" si="10"/>
        <v>15613.114</v>
      </c>
      <c r="AI28" s="67">
        <f t="shared" si="11"/>
        <v>3.31</v>
      </c>
      <c r="AJ28" s="51">
        <v>0.98</v>
      </c>
      <c r="AK28" s="51">
        <v>2.47</v>
      </c>
      <c r="AL28" s="45">
        <f t="shared" si="12"/>
        <v>3.4206</v>
      </c>
      <c r="AM28" s="52">
        <v>1.125</v>
      </c>
      <c r="AN28" s="47">
        <v>0.5882</v>
      </c>
      <c r="AO28" s="54">
        <f t="shared" si="13"/>
        <v>116976.159444944</v>
      </c>
      <c r="AQ28" s="68">
        <f t="shared" si="27"/>
        <v>5003</v>
      </c>
      <c r="AR28" s="50">
        <v>1.49</v>
      </c>
      <c r="AS28" s="51">
        <v>2.2</v>
      </c>
      <c r="AT28" s="51">
        <v>1</v>
      </c>
      <c r="AU28" s="51">
        <v>0</v>
      </c>
      <c r="AV28" s="42">
        <f t="shared" si="16"/>
        <v>16399.834</v>
      </c>
      <c r="AW28" s="67">
        <f t="shared" si="17"/>
        <v>3.31</v>
      </c>
      <c r="AX28" s="51">
        <v>0.98</v>
      </c>
      <c r="AY28" s="51">
        <v>2.47</v>
      </c>
      <c r="AZ28" s="45">
        <f t="shared" si="18"/>
        <v>3.4206</v>
      </c>
      <c r="BA28" s="52">
        <v>1.225</v>
      </c>
      <c r="BB28" s="47">
        <v>0.5882</v>
      </c>
      <c r="BC28" s="54">
        <f t="shared" si="19"/>
        <v>133792.215734479</v>
      </c>
      <c r="BE28" s="68">
        <f t="shared" si="28"/>
        <v>5111</v>
      </c>
      <c r="BF28" s="50">
        <v>1.49</v>
      </c>
      <c r="BG28" s="51">
        <v>2.2</v>
      </c>
      <c r="BH28" s="51">
        <v>1</v>
      </c>
      <c r="BI28" s="51">
        <v>0</v>
      </c>
      <c r="BJ28" s="42">
        <f t="shared" si="22"/>
        <v>16753.858</v>
      </c>
      <c r="BK28" s="67">
        <f t="shared" si="23"/>
        <v>3.31</v>
      </c>
      <c r="BL28" s="51">
        <v>0.98</v>
      </c>
      <c r="BM28" s="51">
        <v>2.47</v>
      </c>
      <c r="BN28" s="45">
        <f t="shared" si="24"/>
        <v>3.4206</v>
      </c>
      <c r="BO28" s="52">
        <v>1.225</v>
      </c>
      <c r="BP28" s="47">
        <v>0.7042</v>
      </c>
      <c r="BQ28" s="54">
        <f t="shared" si="25"/>
        <v>163635.385818711</v>
      </c>
    </row>
    <row r="29" customHeight="1" spans="1:69">
      <c r="A29" s="68">
        <v>4763</v>
      </c>
      <c r="B29" s="50">
        <v>1.37</v>
      </c>
      <c r="C29" s="51">
        <v>2.2</v>
      </c>
      <c r="D29" s="51">
        <v>1</v>
      </c>
      <c r="E29" s="51">
        <v>0</v>
      </c>
      <c r="F29" s="42">
        <f t="shared" si="1"/>
        <v>14355.682</v>
      </c>
      <c r="G29" s="67">
        <v>3.05</v>
      </c>
      <c r="H29" s="51">
        <v>0.98</v>
      </c>
      <c r="I29" s="51">
        <v>2.47</v>
      </c>
      <c r="J29" s="45">
        <f t="shared" si="2"/>
        <v>3.4206</v>
      </c>
      <c r="K29" s="52">
        <v>1.125</v>
      </c>
      <c r="L29" s="47">
        <v>0.5882</v>
      </c>
      <c r="M29" s="54">
        <f t="shared" si="3"/>
        <v>99106.8112169137</v>
      </c>
      <c r="O29" s="68">
        <v>4763</v>
      </c>
      <c r="P29" s="50">
        <v>1.37</v>
      </c>
      <c r="Q29" s="51">
        <v>2.2</v>
      </c>
      <c r="R29" s="51">
        <v>1</v>
      </c>
      <c r="S29" s="51">
        <v>0</v>
      </c>
      <c r="T29" s="42">
        <f t="shared" si="5"/>
        <v>14355.682</v>
      </c>
      <c r="U29" s="67">
        <f t="shared" si="6"/>
        <v>3.31</v>
      </c>
      <c r="V29" s="51">
        <v>0.98</v>
      </c>
      <c r="W29" s="51">
        <v>2.47</v>
      </c>
      <c r="X29" s="45">
        <f t="shared" si="7"/>
        <v>3.4206</v>
      </c>
      <c r="Y29" s="52">
        <v>1.125</v>
      </c>
      <c r="Z29" s="47">
        <v>0.5882</v>
      </c>
      <c r="AA29" s="54">
        <f t="shared" si="8"/>
        <v>107555.2606977</v>
      </c>
      <c r="AC29" s="68">
        <v>4763</v>
      </c>
      <c r="AD29" s="50">
        <v>1.37</v>
      </c>
      <c r="AE29" s="51">
        <v>2.2</v>
      </c>
      <c r="AF29" s="51">
        <v>1</v>
      </c>
      <c r="AG29" s="51">
        <v>0</v>
      </c>
      <c r="AH29" s="42">
        <f t="shared" si="10"/>
        <v>14355.682</v>
      </c>
      <c r="AI29" s="67">
        <f t="shared" si="11"/>
        <v>3.31</v>
      </c>
      <c r="AJ29" s="51">
        <v>0.98</v>
      </c>
      <c r="AK29" s="51">
        <v>2.47</v>
      </c>
      <c r="AL29" s="45">
        <f t="shared" si="12"/>
        <v>3.4206</v>
      </c>
      <c r="AM29" s="52">
        <v>1.125</v>
      </c>
      <c r="AN29" s="47">
        <v>0.5882</v>
      </c>
      <c r="AO29" s="54">
        <f t="shared" si="13"/>
        <v>107555.2606977</v>
      </c>
      <c r="AQ29" s="68">
        <f t="shared" si="27"/>
        <v>5003</v>
      </c>
      <c r="AR29" s="50">
        <v>1.37</v>
      </c>
      <c r="AS29" s="51">
        <v>2.2</v>
      </c>
      <c r="AT29" s="51">
        <v>1</v>
      </c>
      <c r="AU29" s="51">
        <v>0</v>
      </c>
      <c r="AV29" s="42">
        <f t="shared" si="16"/>
        <v>15079.042</v>
      </c>
      <c r="AW29" s="67">
        <f t="shared" si="17"/>
        <v>3.31</v>
      </c>
      <c r="AX29" s="51">
        <v>0.98</v>
      </c>
      <c r="AY29" s="51">
        <v>2.47</v>
      </c>
      <c r="AZ29" s="45">
        <f t="shared" si="18"/>
        <v>3.4206</v>
      </c>
      <c r="BA29" s="52">
        <v>1.225</v>
      </c>
      <c r="BB29" s="47">
        <v>0.5882</v>
      </c>
      <c r="BC29" s="54">
        <f t="shared" si="19"/>
        <v>123017.003729018</v>
      </c>
      <c r="BE29" s="68">
        <f t="shared" si="28"/>
        <v>5111</v>
      </c>
      <c r="BF29" s="50">
        <v>1.37</v>
      </c>
      <c r="BG29" s="51">
        <v>2.2</v>
      </c>
      <c r="BH29" s="51">
        <v>1</v>
      </c>
      <c r="BI29" s="51">
        <v>0</v>
      </c>
      <c r="BJ29" s="42">
        <f t="shared" si="22"/>
        <v>15404.554</v>
      </c>
      <c r="BK29" s="67">
        <f t="shared" si="23"/>
        <v>3.31</v>
      </c>
      <c r="BL29" s="51">
        <v>0.98</v>
      </c>
      <c r="BM29" s="51">
        <v>2.47</v>
      </c>
      <c r="BN29" s="45">
        <f t="shared" si="24"/>
        <v>3.4206</v>
      </c>
      <c r="BO29" s="52">
        <v>1.225</v>
      </c>
      <c r="BP29" s="47">
        <v>0.7042</v>
      </c>
      <c r="BQ29" s="54">
        <f t="shared" si="25"/>
        <v>150456.697027943</v>
      </c>
    </row>
    <row r="30" customHeight="1" spans="1:69">
      <c r="A30" s="68">
        <v>4763</v>
      </c>
      <c r="B30" s="50">
        <v>1.72</v>
      </c>
      <c r="C30" s="51">
        <v>2.2</v>
      </c>
      <c r="D30" s="51">
        <v>1</v>
      </c>
      <c r="E30" s="51">
        <v>0</v>
      </c>
      <c r="F30" s="42">
        <f t="shared" si="1"/>
        <v>18023.192</v>
      </c>
      <c r="G30" s="67">
        <v>3.05</v>
      </c>
      <c r="H30" s="51">
        <v>0.98</v>
      </c>
      <c r="I30" s="51">
        <v>2.47</v>
      </c>
      <c r="J30" s="45">
        <f t="shared" si="2"/>
        <v>3.4206</v>
      </c>
      <c r="K30" s="52">
        <v>1.125</v>
      </c>
      <c r="L30" s="47">
        <v>0.5882</v>
      </c>
      <c r="M30" s="54">
        <f t="shared" si="3"/>
        <v>124426.069557001</v>
      </c>
      <c r="O30" s="68">
        <v>4763</v>
      </c>
      <c r="P30" s="50">
        <v>1.72</v>
      </c>
      <c r="Q30" s="51">
        <v>2.2</v>
      </c>
      <c r="R30" s="51">
        <v>1</v>
      </c>
      <c r="S30" s="51">
        <v>0</v>
      </c>
      <c r="T30" s="42">
        <f t="shared" si="5"/>
        <v>18023.192</v>
      </c>
      <c r="U30" s="67">
        <f t="shared" si="6"/>
        <v>3.31</v>
      </c>
      <c r="V30" s="51">
        <v>0.98</v>
      </c>
      <c r="W30" s="51">
        <v>2.47</v>
      </c>
      <c r="X30" s="45">
        <f t="shared" si="7"/>
        <v>3.4206</v>
      </c>
      <c r="Y30" s="52">
        <v>1.125</v>
      </c>
      <c r="Z30" s="47">
        <v>0.5882</v>
      </c>
      <c r="AA30" s="54">
        <f t="shared" si="8"/>
        <v>135032.882043827</v>
      </c>
      <c r="AC30" s="68">
        <v>4763</v>
      </c>
      <c r="AD30" s="50">
        <v>1.72</v>
      </c>
      <c r="AE30" s="51">
        <v>2.2</v>
      </c>
      <c r="AF30" s="51">
        <v>1</v>
      </c>
      <c r="AG30" s="51">
        <v>0</v>
      </c>
      <c r="AH30" s="42">
        <f t="shared" si="10"/>
        <v>18023.192</v>
      </c>
      <c r="AI30" s="67">
        <f t="shared" si="11"/>
        <v>3.31</v>
      </c>
      <c r="AJ30" s="51">
        <v>0.98</v>
      </c>
      <c r="AK30" s="51">
        <v>2.47</v>
      </c>
      <c r="AL30" s="45">
        <f t="shared" si="12"/>
        <v>3.4206</v>
      </c>
      <c r="AM30" s="52">
        <v>1.125</v>
      </c>
      <c r="AN30" s="47">
        <v>0.5882</v>
      </c>
      <c r="AO30" s="54">
        <f t="shared" si="13"/>
        <v>135032.882043827</v>
      </c>
      <c r="AQ30" s="68">
        <f t="shared" si="27"/>
        <v>5003</v>
      </c>
      <c r="AR30" s="50">
        <v>1.72</v>
      </c>
      <c r="AS30" s="51">
        <v>2.2</v>
      </c>
      <c r="AT30" s="51">
        <v>1</v>
      </c>
      <c r="AU30" s="51">
        <v>0</v>
      </c>
      <c r="AV30" s="42">
        <f t="shared" si="16"/>
        <v>18931.352</v>
      </c>
      <c r="AW30" s="67">
        <f t="shared" si="17"/>
        <v>3.31</v>
      </c>
      <c r="AX30" s="51">
        <v>0.98</v>
      </c>
      <c r="AY30" s="51">
        <v>2.47</v>
      </c>
      <c r="AZ30" s="45">
        <f t="shared" si="18"/>
        <v>3.4206</v>
      </c>
      <c r="BA30" s="52">
        <v>1.225</v>
      </c>
      <c r="BB30" s="47">
        <v>0.5882</v>
      </c>
      <c r="BC30" s="54">
        <f t="shared" si="19"/>
        <v>154444.705411613</v>
      </c>
      <c r="BE30" s="68">
        <f t="shared" si="28"/>
        <v>5111</v>
      </c>
      <c r="BF30" s="50">
        <v>1.72</v>
      </c>
      <c r="BG30" s="51">
        <v>2.2</v>
      </c>
      <c r="BH30" s="51">
        <v>1</v>
      </c>
      <c r="BI30" s="51">
        <v>0</v>
      </c>
      <c r="BJ30" s="42">
        <f t="shared" si="22"/>
        <v>19340.024</v>
      </c>
      <c r="BK30" s="67">
        <f t="shared" si="23"/>
        <v>3.31</v>
      </c>
      <c r="BL30" s="51">
        <v>0.98</v>
      </c>
      <c r="BM30" s="51">
        <v>2.47</v>
      </c>
      <c r="BN30" s="45">
        <f t="shared" si="24"/>
        <v>3.4206</v>
      </c>
      <c r="BO30" s="52">
        <v>1.225</v>
      </c>
      <c r="BP30" s="47">
        <v>0.7042</v>
      </c>
      <c r="BQ30" s="54">
        <f t="shared" si="25"/>
        <v>188894.539334351</v>
      </c>
    </row>
    <row r="31" customHeight="1" spans="1:69">
      <c r="A31" s="57">
        <f>SUM(M14:M30)</f>
        <v>2745044.96624188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O31" s="57">
        <f>SUM(AA14:AA30)</f>
        <v>2979048.79942971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9"/>
      <c r="AC31" s="57">
        <f>SUM(AO14:AO30)</f>
        <v>2979048.79942971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9"/>
      <c r="AQ31" s="57">
        <f>SUM(BC14:BC30)</f>
        <v>3367063.49578503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E31" s="57">
        <f>SUM(BQ14:BQ30)</f>
        <v>4332518.58197536</v>
      </c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9"/>
    </row>
    <row r="32" customHeight="1" spans="1:69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O32" s="57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9"/>
      <c r="AC32" s="5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57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E32" s="57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</row>
    <row r="33" customHeight="1" spans="1:6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Q33" s="6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2"/>
    </row>
    <row r="34" customHeight="1" spans="1:69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O34" s="25" t="s">
        <v>29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  <c r="AC34" s="25" t="s">
        <v>29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Q34" s="25" t="s">
        <v>29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7"/>
      <c r="BE34" s="25" t="s">
        <v>29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customHeight="1" spans="1:6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C35" s="28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30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E35" s="28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30"/>
    </row>
    <row r="36" customHeight="1" spans="1:69">
      <c r="A36" s="31" t="s">
        <v>14</v>
      </c>
      <c r="B36" s="32"/>
      <c r="C36" s="32"/>
      <c r="D36" s="32"/>
      <c r="E36" s="32"/>
      <c r="F36" s="33"/>
      <c r="G36" s="34" t="s">
        <v>15</v>
      </c>
      <c r="H36" s="35"/>
      <c r="I36" s="35"/>
      <c r="J36" s="36"/>
      <c r="K36" s="37" t="s">
        <v>16</v>
      </c>
      <c r="L36" s="38"/>
      <c r="M36" s="39" t="s">
        <v>17</v>
      </c>
      <c r="O36" s="31" t="s">
        <v>14</v>
      </c>
      <c r="P36" s="32"/>
      <c r="Q36" s="32"/>
      <c r="R36" s="32"/>
      <c r="S36" s="32"/>
      <c r="T36" s="33"/>
      <c r="U36" s="34" t="s">
        <v>15</v>
      </c>
      <c r="V36" s="35"/>
      <c r="W36" s="35"/>
      <c r="X36" s="36"/>
      <c r="Y36" s="37" t="s">
        <v>16</v>
      </c>
      <c r="Z36" s="38"/>
      <c r="AA36" s="39" t="s">
        <v>17</v>
      </c>
      <c r="AC36" s="31" t="s">
        <v>14</v>
      </c>
      <c r="AD36" s="32"/>
      <c r="AE36" s="32"/>
      <c r="AF36" s="32"/>
      <c r="AG36" s="32"/>
      <c r="AH36" s="33"/>
      <c r="AI36" s="34" t="s">
        <v>15</v>
      </c>
      <c r="AJ36" s="35"/>
      <c r="AK36" s="35"/>
      <c r="AL36" s="36"/>
      <c r="AM36" s="37" t="s">
        <v>16</v>
      </c>
      <c r="AN36" s="38"/>
      <c r="AO36" s="39" t="s">
        <v>17</v>
      </c>
      <c r="AQ36" s="31" t="s">
        <v>14</v>
      </c>
      <c r="AR36" s="32"/>
      <c r="AS36" s="32"/>
      <c r="AT36" s="32"/>
      <c r="AU36" s="32"/>
      <c r="AV36" s="33"/>
      <c r="AW36" s="34" t="s">
        <v>15</v>
      </c>
      <c r="AX36" s="35"/>
      <c r="AY36" s="35"/>
      <c r="AZ36" s="36"/>
      <c r="BA36" s="37" t="s">
        <v>16</v>
      </c>
      <c r="BB36" s="38"/>
      <c r="BC36" s="39" t="s">
        <v>17</v>
      </c>
      <c r="BE36" s="31" t="s">
        <v>14</v>
      </c>
      <c r="BF36" s="32"/>
      <c r="BG36" s="32"/>
      <c r="BH36" s="32"/>
      <c r="BI36" s="32"/>
      <c r="BJ36" s="33"/>
      <c r="BK36" s="34" t="s">
        <v>15</v>
      </c>
      <c r="BL36" s="35"/>
      <c r="BM36" s="35"/>
      <c r="BN36" s="36"/>
      <c r="BO36" s="37" t="s">
        <v>16</v>
      </c>
      <c r="BP36" s="38"/>
      <c r="BQ36" s="39" t="s">
        <v>17</v>
      </c>
    </row>
    <row r="37" customHeight="1" spans="1:69">
      <c r="A37" s="40" t="s">
        <v>18</v>
      </c>
      <c r="B37" s="41" t="s">
        <v>19</v>
      </c>
      <c r="C37" s="41" t="s">
        <v>20</v>
      </c>
      <c r="D37" s="41" t="s">
        <v>21</v>
      </c>
      <c r="E37" s="41" t="s">
        <v>22</v>
      </c>
      <c r="F37" s="42" t="s">
        <v>14</v>
      </c>
      <c r="G37" s="43" t="s">
        <v>23</v>
      </c>
      <c r="H37" s="44" t="s">
        <v>24</v>
      </c>
      <c r="I37" s="44" t="s">
        <v>25</v>
      </c>
      <c r="J37" s="45" t="s">
        <v>26</v>
      </c>
      <c r="K37" s="46" t="s">
        <v>27</v>
      </c>
      <c r="L37" s="47" t="s">
        <v>28</v>
      </c>
      <c r="M37" s="48"/>
      <c r="O37" s="40" t="s">
        <v>18</v>
      </c>
      <c r="P37" s="41" t="s">
        <v>19</v>
      </c>
      <c r="Q37" s="41" t="s">
        <v>20</v>
      </c>
      <c r="R37" s="41" t="s">
        <v>21</v>
      </c>
      <c r="S37" s="41" t="s">
        <v>22</v>
      </c>
      <c r="T37" s="42" t="s">
        <v>14</v>
      </c>
      <c r="U37" s="43" t="s">
        <v>23</v>
      </c>
      <c r="V37" s="44" t="s">
        <v>24</v>
      </c>
      <c r="W37" s="44" t="s">
        <v>25</v>
      </c>
      <c r="X37" s="45" t="s">
        <v>26</v>
      </c>
      <c r="Y37" s="46" t="s">
        <v>27</v>
      </c>
      <c r="Z37" s="47" t="s">
        <v>28</v>
      </c>
      <c r="AA37" s="48"/>
      <c r="AC37" s="40" t="s">
        <v>18</v>
      </c>
      <c r="AD37" s="41" t="s">
        <v>19</v>
      </c>
      <c r="AE37" s="41" t="s">
        <v>20</v>
      </c>
      <c r="AF37" s="41" t="s">
        <v>21</v>
      </c>
      <c r="AG37" s="41" t="s">
        <v>22</v>
      </c>
      <c r="AH37" s="42" t="s">
        <v>14</v>
      </c>
      <c r="AI37" s="43" t="s">
        <v>23</v>
      </c>
      <c r="AJ37" s="44" t="s">
        <v>24</v>
      </c>
      <c r="AK37" s="44" t="s">
        <v>25</v>
      </c>
      <c r="AL37" s="45" t="s">
        <v>26</v>
      </c>
      <c r="AM37" s="46" t="s">
        <v>27</v>
      </c>
      <c r="AN37" s="47" t="s">
        <v>28</v>
      </c>
      <c r="AO37" s="48"/>
      <c r="AQ37" s="40" t="s">
        <v>18</v>
      </c>
      <c r="AR37" s="41" t="s">
        <v>19</v>
      </c>
      <c r="AS37" s="41" t="s">
        <v>20</v>
      </c>
      <c r="AT37" s="41" t="s">
        <v>21</v>
      </c>
      <c r="AU37" s="41" t="s">
        <v>22</v>
      </c>
      <c r="AV37" s="42" t="s">
        <v>14</v>
      </c>
      <c r="AW37" s="43" t="s">
        <v>23</v>
      </c>
      <c r="AX37" s="44" t="s">
        <v>24</v>
      </c>
      <c r="AY37" s="44" t="s">
        <v>25</v>
      </c>
      <c r="AZ37" s="45" t="s">
        <v>26</v>
      </c>
      <c r="BA37" s="46" t="s">
        <v>27</v>
      </c>
      <c r="BB37" s="47" t="s">
        <v>28</v>
      </c>
      <c r="BC37" s="48"/>
      <c r="BE37" s="40" t="s">
        <v>18</v>
      </c>
      <c r="BF37" s="41" t="s">
        <v>19</v>
      </c>
      <c r="BG37" s="41" t="s">
        <v>20</v>
      </c>
      <c r="BH37" s="41" t="s">
        <v>21</v>
      </c>
      <c r="BI37" s="41" t="s">
        <v>22</v>
      </c>
      <c r="BJ37" s="42" t="s">
        <v>14</v>
      </c>
      <c r="BK37" s="43" t="s">
        <v>23</v>
      </c>
      <c r="BL37" s="44" t="s">
        <v>24</v>
      </c>
      <c r="BM37" s="44" t="s">
        <v>25</v>
      </c>
      <c r="BN37" s="45" t="s">
        <v>26</v>
      </c>
      <c r="BO37" s="46" t="s">
        <v>27</v>
      </c>
      <c r="BP37" s="47" t="s">
        <v>28</v>
      </c>
      <c r="BQ37" s="48"/>
    </row>
    <row r="38" customHeight="1" spans="1:69">
      <c r="A38" s="65">
        <v>5224</v>
      </c>
      <c r="B38" s="63">
        <v>2</v>
      </c>
      <c r="C38" s="51">
        <v>1</v>
      </c>
      <c r="D38" s="51">
        <v>1</v>
      </c>
      <c r="E38" s="51">
        <f t="shared" ref="E38:E42" si="29">5292*1.5</f>
        <v>7938</v>
      </c>
      <c r="F38" s="42">
        <f t="shared" ref="F38:F42" si="30">A38*B38*C38*D38+E38</f>
        <v>18386</v>
      </c>
      <c r="G38" s="69">
        <v>2.45</v>
      </c>
      <c r="H38" s="51">
        <v>0.98</v>
      </c>
      <c r="I38" s="51">
        <v>2.47</v>
      </c>
      <c r="J38" s="45">
        <f t="shared" ref="J38:J42" si="31">H38*I38+1</f>
        <v>3.4206</v>
      </c>
      <c r="K38" s="52">
        <v>1.125</v>
      </c>
      <c r="L38" s="47">
        <v>0.5882</v>
      </c>
      <c r="M38" s="54">
        <f t="shared" ref="M38:M42" si="32">F38*G38*J38*K38*L38</f>
        <v>101960.78586665</v>
      </c>
      <c r="O38" s="65">
        <v>5224</v>
      </c>
      <c r="P38" s="63">
        <v>2</v>
      </c>
      <c r="Q38" s="51">
        <v>1</v>
      </c>
      <c r="R38" s="51">
        <v>1</v>
      </c>
      <c r="S38" s="51">
        <f t="shared" ref="S38:S42" si="33">5620*1.5</f>
        <v>8430</v>
      </c>
      <c r="T38" s="42">
        <f t="shared" ref="T38:T42" si="34">O38*P38*Q38*R38+S38</f>
        <v>18878</v>
      </c>
      <c r="U38" s="69">
        <f t="shared" ref="U38:U42" si="35">2.45+0.26</f>
        <v>2.71</v>
      </c>
      <c r="V38" s="51">
        <v>0.98</v>
      </c>
      <c r="W38" s="51">
        <v>2.47</v>
      </c>
      <c r="X38" s="45">
        <f t="shared" ref="X38:X42" si="36">V38*W38+1</f>
        <v>3.4206</v>
      </c>
      <c r="Y38" s="52">
        <v>1.125</v>
      </c>
      <c r="Z38" s="47">
        <v>0.5882</v>
      </c>
      <c r="AA38" s="54">
        <f t="shared" ref="AA38:AA42" si="37">T38*U38*X38*Y38*Z38</f>
        <v>115799.079362748</v>
      </c>
      <c r="AC38" s="65">
        <v>5224</v>
      </c>
      <c r="AD38" s="63">
        <v>2</v>
      </c>
      <c r="AE38" s="51">
        <v>1</v>
      </c>
      <c r="AF38" s="51">
        <v>1</v>
      </c>
      <c r="AG38" s="51">
        <f t="shared" ref="AG38:AG44" si="38">5620*1.5</f>
        <v>8430</v>
      </c>
      <c r="AH38" s="42">
        <f t="shared" ref="AH38:AH59" si="39">AC38*AD38*AE38*AF38+AG38</f>
        <v>18878</v>
      </c>
      <c r="AI38" s="69">
        <f t="shared" ref="AI38:AI44" si="40">2.45+0.26</f>
        <v>2.71</v>
      </c>
      <c r="AJ38" s="51">
        <v>0.98</v>
      </c>
      <c r="AK38" s="51">
        <v>2.47</v>
      </c>
      <c r="AL38" s="45">
        <f t="shared" ref="AL38:AL59" si="41">AJ38*AK38+1</f>
        <v>3.4206</v>
      </c>
      <c r="AM38" s="52">
        <v>1.125</v>
      </c>
      <c r="AN38" s="47">
        <v>0.5882</v>
      </c>
      <c r="AO38" s="54">
        <f t="shared" ref="AO38:AO59" si="42">AH38*AI38*AL38*AM38*AN38</f>
        <v>115799.079362748</v>
      </c>
      <c r="AQ38" s="65">
        <f t="shared" ref="AQ38:AQ55" si="43">5224+240</f>
        <v>5464</v>
      </c>
      <c r="AR38" s="63">
        <v>2</v>
      </c>
      <c r="AS38" s="51">
        <v>1</v>
      </c>
      <c r="AT38" s="51">
        <v>1</v>
      </c>
      <c r="AU38" s="51">
        <f t="shared" ref="AU38:AU44" si="44">5620*1.5</f>
        <v>8430</v>
      </c>
      <c r="AV38" s="42">
        <f t="shared" ref="AV38:AV59" si="45">AQ38*AR38*AS38*AT38+AU38</f>
        <v>19358</v>
      </c>
      <c r="AW38" s="69">
        <f t="shared" ref="AW38:AW44" si="46">2.45+0.26</f>
        <v>2.71</v>
      </c>
      <c r="AX38" s="51">
        <v>0.98</v>
      </c>
      <c r="AY38" s="51">
        <v>2.47</v>
      </c>
      <c r="AZ38" s="45">
        <f t="shared" ref="AZ38:AZ59" si="47">AX38*AY38+1</f>
        <v>3.4206</v>
      </c>
      <c r="BA38" s="52">
        <v>1.225</v>
      </c>
      <c r="BB38" s="47">
        <v>0.5882</v>
      </c>
      <c r="BC38" s="54">
        <f t="shared" ref="BC38:BC59" si="48">AV38*AW38*AZ38*BA38*BB38</f>
        <v>129298.407713741</v>
      </c>
      <c r="BE38" s="65">
        <f t="shared" ref="BE38:BE55" si="49">5224+240+108</f>
        <v>5572</v>
      </c>
      <c r="BF38" s="63">
        <v>2.36</v>
      </c>
      <c r="BG38" s="51">
        <v>1</v>
      </c>
      <c r="BH38" s="51">
        <v>1</v>
      </c>
      <c r="BI38" s="51">
        <f t="shared" ref="BI38:BI44" si="50">5968*1.5</f>
        <v>8952</v>
      </c>
      <c r="BJ38" s="42">
        <f t="shared" ref="BJ38:BJ59" si="51">BE38*BF38*BG38*BH38+BI38</f>
        <v>22101.92</v>
      </c>
      <c r="BK38" s="69">
        <f t="shared" ref="BK38:BK44" si="52">2.45+0.26</f>
        <v>2.71</v>
      </c>
      <c r="BL38" s="51">
        <v>0.98</v>
      </c>
      <c r="BM38" s="51">
        <v>2.47</v>
      </c>
      <c r="BN38" s="45">
        <f t="shared" ref="BN38:BN59" si="53">BL38*BM38+1</f>
        <v>3.4206</v>
      </c>
      <c r="BO38" s="52">
        <v>1.225</v>
      </c>
      <c r="BP38" s="47">
        <v>0.7042</v>
      </c>
      <c r="BQ38" s="54">
        <f t="shared" ref="BQ38:BQ59" si="54">BJ38*BK38*BN38*BO38*BP38</f>
        <v>176739.529412493</v>
      </c>
    </row>
    <row r="39" customHeight="1" spans="1:69">
      <c r="A39" s="65">
        <v>5224</v>
      </c>
      <c r="B39" s="63">
        <v>2</v>
      </c>
      <c r="C39" s="51">
        <v>1</v>
      </c>
      <c r="D39" s="51">
        <v>1</v>
      </c>
      <c r="E39" s="51">
        <f t="shared" si="29"/>
        <v>7938</v>
      </c>
      <c r="F39" s="42">
        <f t="shared" si="30"/>
        <v>18386</v>
      </c>
      <c r="G39" s="69">
        <v>2.45</v>
      </c>
      <c r="H39" s="51">
        <v>0.98</v>
      </c>
      <c r="I39" s="51">
        <v>2.47</v>
      </c>
      <c r="J39" s="45">
        <f t="shared" si="31"/>
        <v>3.4206</v>
      </c>
      <c r="K39" s="52">
        <v>1.125</v>
      </c>
      <c r="L39" s="47">
        <v>0.5882</v>
      </c>
      <c r="M39" s="54">
        <f t="shared" si="32"/>
        <v>101960.78586665</v>
      </c>
      <c r="O39" s="65">
        <v>5224</v>
      </c>
      <c r="P39" s="63">
        <v>2</v>
      </c>
      <c r="Q39" s="51">
        <v>1</v>
      </c>
      <c r="R39" s="51">
        <v>1</v>
      </c>
      <c r="S39" s="51">
        <f t="shared" si="33"/>
        <v>8430</v>
      </c>
      <c r="T39" s="42">
        <f t="shared" si="34"/>
        <v>18878</v>
      </c>
      <c r="U39" s="69">
        <f t="shared" si="35"/>
        <v>2.71</v>
      </c>
      <c r="V39" s="51">
        <v>0.98</v>
      </c>
      <c r="W39" s="51">
        <v>2.47</v>
      </c>
      <c r="X39" s="45">
        <f t="shared" si="36"/>
        <v>3.4206</v>
      </c>
      <c r="Y39" s="52">
        <v>1.125</v>
      </c>
      <c r="Z39" s="47">
        <v>0.5882</v>
      </c>
      <c r="AA39" s="54">
        <f t="shared" si="37"/>
        <v>115799.079362748</v>
      </c>
      <c r="AC39" s="65">
        <v>5224</v>
      </c>
      <c r="AD39" s="63">
        <v>2</v>
      </c>
      <c r="AE39" s="51">
        <v>1</v>
      </c>
      <c r="AF39" s="51">
        <v>1</v>
      </c>
      <c r="AG39" s="51">
        <f t="shared" si="38"/>
        <v>8430</v>
      </c>
      <c r="AH39" s="42">
        <f t="shared" si="39"/>
        <v>18878</v>
      </c>
      <c r="AI39" s="69">
        <f t="shared" si="40"/>
        <v>2.71</v>
      </c>
      <c r="AJ39" s="51">
        <v>0.98</v>
      </c>
      <c r="AK39" s="51">
        <v>2.47</v>
      </c>
      <c r="AL39" s="45">
        <f t="shared" si="41"/>
        <v>3.4206</v>
      </c>
      <c r="AM39" s="52">
        <v>1.125</v>
      </c>
      <c r="AN39" s="47">
        <v>0.5882</v>
      </c>
      <c r="AO39" s="54">
        <f t="shared" si="42"/>
        <v>115799.079362748</v>
      </c>
      <c r="AQ39" s="65">
        <f t="shared" si="43"/>
        <v>5464</v>
      </c>
      <c r="AR39" s="63">
        <v>2</v>
      </c>
      <c r="AS39" s="51">
        <v>1</v>
      </c>
      <c r="AT39" s="51">
        <v>1</v>
      </c>
      <c r="AU39" s="51">
        <f t="shared" si="44"/>
        <v>8430</v>
      </c>
      <c r="AV39" s="42">
        <f t="shared" si="45"/>
        <v>19358</v>
      </c>
      <c r="AW39" s="69">
        <f t="shared" si="46"/>
        <v>2.71</v>
      </c>
      <c r="AX39" s="51">
        <v>0.98</v>
      </c>
      <c r="AY39" s="51">
        <v>2.47</v>
      </c>
      <c r="AZ39" s="45">
        <f t="shared" si="47"/>
        <v>3.4206</v>
      </c>
      <c r="BA39" s="52">
        <v>1.225</v>
      </c>
      <c r="BB39" s="47">
        <v>0.5882</v>
      </c>
      <c r="BC39" s="54">
        <f t="shared" si="48"/>
        <v>129298.407713741</v>
      </c>
      <c r="BE39" s="65">
        <f t="shared" si="49"/>
        <v>5572</v>
      </c>
      <c r="BF39" s="63">
        <v>2.36</v>
      </c>
      <c r="BG39" s="51">
        <v>1</v>
      </c>
      <c r="BH39" s="51">
        <v>1</v>
      </c>
      <c r="BI39" s="51">
        <f t="shared" si="50"/>
        <v>8952</v>
      </c>
      <c r="BJ39" s="42">
        <f t="shared" si="51"/>
        <v>22101.92</v>
      </c>
      <c r="BK39" s="69">
        <f t="shared" si="52"/>
        <v>2.71</v>
      </c>
      <c r="BL39" s="51">
        <v>0.98</v>
      </c>
      <c r="BM39" s="51">
        <v>2.47</v>
      </c>
      <c r="BN39" s="45">
        <f t="shared" si="53"/>
        <v>3.4206</v>
      </c>
      <c r="BO39" s="52">
        <v>1.225</v>
      </c>
      <c r="BP39" s="47">
        <v>0.7042</v>
      </c>
      <c r="BQ39" s="54">
        <f t="shared" si="54"/>
        <v>176739.529412493</v>
      </c>
    </row>
    <row r="40" customHeight="1" spans="1:69">
      <c r="A40" s="65">
        <v>5224</v>
      </c>
      <c r="B40" s="63">
        <v>2</v>
      </c>
      <c r="C40" s="51">
        <v>1</v>
      </c>
      <c r="D40" s="51">
        <v>1</v>
      </c>
      <c r="E40" s="51">
        <f t="shared" si="29"/>
        <v>7938</v>
      </c>
      <c r="F40" s="42">
        <f t="shared" si="30"/>
        <v>18386</v>
      </c>
      <c r="G40" s="69">
        <v>2.45</v>
      </c>
      <c r="H40" s="51">
        <v>0.98</v>
      </c>
      <c r="I40" s="51">
        <v>2.47</v>
      </c>
      <c r="J40" s="45">
        <f t="shared" si="31"/>
        <v>3.4206</v>
      </c>
      <c r="K40" s="52">
        <v>1.125</v>
      </c>
      <c r="L40" s="47">
        <v>0.5882</v>
      </c>
      <c r="M40" s="54">
        <f t="shared" si="32"/>
        <v>101960.78586665</v>
      </c>
      <c r="O40" s="65">
        <v>5224</v>
      </c>
      <c r="P40" s="63">
        <v>2</v>
      </c>
      <c r="Q40" s="51">
        <v>1</v>
      </c>
      <c r="R40" s="51">
        <v>1</v>
      </c>
      <c r="S40" s="51">
        <f t="shared" si="33"/>
        <v>8430</v>
      </c>
      <c r="T40" s="42">
        <f t="shared" si="34"/>
        <v>18878</v>
      </c>
      <c r="U40" s="69">
        <f t="shared" si="35"/>
        <v>2.71</v>
      </c>
      <c r="V40" s="51">
        <v>0.98</v>
      </c>
      <c r="W40" s="51">
        <v>2.47</v>
      </c>
      <c r="X40" s="45">
        <f t="shared" si="36"/>
        <v>3.4206</v>
      </c>
      <c r="Y40" s="52">
        <v>1.125</v>
      </c>
      <c r="Z40" s="47">
        <v>0.5882</v>
      </c>
      <c r="AA40" s="54">
        <f t="shared" si="37"/>
        <v>115799.079362748</v>
      </c>
      <c r="AC40" s="65">
        <v>5224</v>
      </c>
      <c r="AD40" s="63">
        <v>2</v>
      </c>
      <c r="AE40" s="51">
        <v>1</v>
      </c>
      <c r="AF40" s="51">
        <v>1</v>
      </c>
      <c r="AG40" s="51">
        <f t="shared" si="38"/>
        <v>8430</v>
      </c>
      <c r="AH40" s="42">
        <f t="shared" si="39"/>
        <v>18878</v>
      </c>
      <c r="AI40" s="69">
        <f t="shared" si="40"/>
        <v>2.71</v>
      </c>
      <c r="AJ40" s="51">
        <v>0.98</v>
      </c>
      <c r="AK40" s="51">
        <v>2.47</v>
      </c>
      <c r="AL40" s="45">
        <f t="shared" si="41"/>
        <v>3.4206</v>
      </c>
      <c r="AM40" s="52">
        <v>1.125</v>
      </c>
      <c r="AN40" s="47">
        <v>0.5882</v>
      </c>
      <c r="AO40" s="54">
        <f t="shared" si="42"/>
        <v>115799.079362748</v>
      </c>
      <c r="AQ40" s="65">
        <f t="shared" si="43"/>
        <v>5464</v>
      </c>
      <c r="AR40" s="63">
        <v>2</v>
      </c>
      <c r="AS40" s="51">
        <v>1</v>
      </c>
      <c r="AT40" s="51">
        <v>1</v>
      </c>
      <c r="AU40" s="51">
        <f t="shared" si="44"/>
        <v>8430</v>
      </c>
      <c r="AV40" s="42">
        <f t="shared" si="45"/>
        <v>19358</v>
      </c>
      <c r="AW40" s="69">
        <f t="shared" si="46"/>
        <v>2.71</v>
      </c>
      <c r="AX40" s="51">
        <v>0.98</v>
      </c>
      <c r="AY40" s="51">
        <v>2.47</v>
      </c>
      <c r="AZ40" s="45">
        <f t="shared" si="47"/>
        <v>3.4206</v>
      </c>
      <c r="BA40" s="52">
        <v>1.225</v>
      </c>
      <c r="BB40" s="47">
        <v>0.5882</v>
      </c>
      <c r="BC40" s="54">
        <f t="shared" si="48"/>
        <v>129298.407713741</v>
      </c>
      <c r="BE40" s="65">
        <f t="shared" si="49"/>
        <v>5572</v>
      </c>
      <c r="BF40" s="63">
        <v>2.36</v>
      </c>
      <c r="BG40" s="51">
        <v>1</v>
      </c>
      <c r="BH40" s="51">
        <v>1</v>
      </c>
      <c r="BI40" s="51">
        <f t="shared" si="50"/>
        <v>8952</v>
      </c>
      <c r="BJ40" s="42">
        <f t="shared" si="51"/>
        <v>22101.92</v>
      </c>
      <c r="BK40" s="69">
        <f t="shared" si="52"/>
        <v>2.71</v>
      </c>
      <c r="BL40" s="51">
        <v>0.98</v>
      </c>
      <c r="BM40" s="51">
        <v>2.47</v>
      </c>
      <c r="BN40" s="45">
        <f t="shared" si="53"/>
        <v>3.4206</v>
      </c>
      <c r="BO40" s="52">
        <v>1.225</v>
      </c>
      <c r="BP40" s="47">
        <v>0.7042</v>
      </c>
      <c r="BQ40" s="54">
        <f t="shared" si="54"/>
        <v>176739.529412493</v>
      </c>
    </row>
    <row r="41" customHeight="1" spans="1:69">
      <c r="A41" s="65">
        <v>5224</v>
      </c>
      <c r="B41" s="63">
        <v>2</v>
      </c>
      <c r="C41" s="51">
        <v>1</v>
      </c>
      <c r="D41" s="51">
        <v>1</v>
      </c>
      <c r="E41" s="51">
        <f t="shared" si="29"/>
        <v>7938</v>
      </c>
      <c r="F41" s="42">
        <f t="shared" si="30"/>
        <v>18386</v>
      </c>
      <c r="G41" s="69">
        <v>2.45</v>
      </c>
      <c r="H41" s="51">
        <v>0.98</v>
      </c>
      <c r="I41" s="51">
        <v>2.47</v>
      </c>
      <c r="J41" s="45">
        <f t="shared" si="31"/>
        <v>3.4206</v>
      </c>
      <c r="K41" s="52">
        <v>1.125</v>
      </c>
      <c r="L41" s="47">
        <v>0.5882</v>
      </c>
      <c r="M41" s="54">
        <f t="shared" si="32"/>
        <v>101960.78586665</v>
      </c>
      <c r="O41" s="65">
        <v>5224</v>
      </c>
      <c r="P41" s="63">
        <v>2</v>
      </c>
      <c r="Q41" s="51">
        <v>1</v>
      </c>
      <c r="R41" s="51">
        <v>1</v>
      </c>
      <c r="S41" s="51">
        <f t="shared" si="33"/>
        <v>8430</v>
      </c>
      <c r="T41" s="42">
        <f t="shared" si="34"/>
        <v>18878</v>
      </c>
      <c r="U41" s="69">
        <f t="shared" si="35"/>
        <v>2.71</v>
      </c>
      <c r="V41" s="51">
        <v>0.98</v>
      </c>
      <c r="W41" s="51">
        <v>2.47</v>
      </c>
      <c r="X41" s="45">
        <f t="shared" si="36"/>
        <v>3.4206</v>
      </c>
      <c r="Y41" s="52">
        <v>1.125</v>
      </c>
      <c r="Z41" s="47">
        <v>0.5882</v>
      </c>
      <c r="AA41" s="54">
        <f t="shared" si="37"/>
        <v>115799.079362748</v>
      </c>
      <c r="AC41" s="65">
        <v>5224</v>
      </c>
      <c r="AD41" s="63">
        <v>2</v>
      </c>
      <c r="AE41" s="51">
        <v>1</v>
      </c>
      <c r="AF41" s="51">
        <v>1</v>
      </c>
      <c r="AG41" s="51">
        <f t="shared" si="38"/>
        <v>8430</v>
      </c>
      <c r="AH41" s="42">
        <f t="shared" si="39"/>
        <v>18878</v>
      </c>
      <c r="AI41" s="69">
        <f t="shared" si="40"/>
        <v>2.71</v>
      </c>
      <c r="AJ41" s="51">
        <v>0.98</v>
      </c>
      <c r="AK41" s="51">
        <v>2.47</v>
      </c>
      <c r="AL41" s="45">
        <f t="shared" si="41"/>
        <v>3.4206</v>
      </c>
      <c r="AM41" s="52">
        <v>1.125</v>
      </c>
      <c r="AN41" s="47">
        <v>0.5882</v>
      </c>
      <c r="AO41" s="54">
        <f t="shared" si="42"/>
        <v>115799.079362748</v>
      </c>
      <c r="AQ41" s="65">
        <f t="shared" si="43"/>
        <v>5464</v>
      </c>
      <c r="AR41" s="63">
        <v>2</v>
      </c>
      <c r="AS41" s="51">
        <v>1</v>
      </c>
      <c r="AT41" s="51">
        <v>1</v>
      </c>
      <c r="AU41" s="51">
        <f t="shared" si="44"/>
        <v>8430</v>
      </c>
      <c r="AV41" s="42">
        <f t="shared" si="45"/>
        <v>19358</v>
      </c>
      <c r="AW41" s="69">
        <f t="shared" si="46"/>
        <v>2.71</v>
      </c>
      <c r="AX41" s="51">
        <v>0.98</v>
      </c>
      <c r="AY41" s="51">
        <v>2.47</v>
      </c>
      <c r="AZ41" s="45">
        <f t="shared" si="47"/>
        <v>3.4206</v>
      </c>
      <c r="BA41" s="52">
        <v>1.225</v>
      </c>
      <c r="BB41" s="47">
        <v>0.5882</v>
      </c>
      <c r="BC41" s="54">
        <f t="shared" si="48"/>
        <v>129298.407713741</v>
      </c>
      <c r="BE41" s="65">
        <f t="shared" si="49"/>
        <v>5572</v>
      </c>
      <c r="BF41" s="63">
        <v>2.36</v>
      </c>
      <c r="BG41" s="51">
        <v>1</v>
      </c>
      <c r="BH41" s="51">
        <v>1</v>
      </c>
      <c r="BI41" s="51">
        <f t="shared" si="50"/>
        <v>8952</v>
      </c>
      <c r="BJ41" s="42">
        <f t="shared" si="51"/>
        <v>22101.92</v>
      </c>
      <c r="BK41" s="69">
        <f t="shared" si="52"/>
        <v>2.71</v>
      </c>
      <c r="BL41" s="51">
        <v>0.98</v>
      </c>
      <c r="BM41" s="51">
        <v>2.47</v>
      </c>
      <c r="BN41" s="45">
        <f t="shared" si="53"/>
        <v>3.4206</v>
      </c>
      <c r="BO41" s="52">
        <v>1.225</v>
      </c>
      <c r="BP41" s="47">
        <v>0.7042</v>
      </c>
      <c r="BQ41" s="54">
        <f t="shared" si="54"/>
        <v>176739.529412493</v>
      </c>
    </row>
    <row r="42" customHeight="1" spans="1:69">
      <c r="A42" s="65">
        <v>5224</v>
      </c>
      <c r="B42" s="63">
        <v>2</v>
      </c>
      <c r="C42" s="51">
        <v>1</v>
      </c>
      <c r="D42" s="51">
        <v>1</v>
      </c>
      <c r="E42" s="51">
        <f t="shared" si="29"/>
        <v>7938</v>
      </c>
      <c r="F42" s="42">
        <f t="shared" si="30"/>
        <v>18386</v>
      </c>
      <c r="G42" s="69">
        <v>2.45</v>
      </c>
      <c r="H42" s="51">
        <v>0.98</v>
      </c>
      <c r="I42" s="51">
        <v>2.47</v>
      </c>
      <c r="J42" s="45">
        <f t="shared" si="31"/>
        <v>3.4206</v>
      </c>
      <c r="K42" s="52">
        <v>1.125</v>
      </c>
      <c r="L42" s="47">
        <v>0.5882</v>
      </c>
      <c r="M42" s="54">
        <f t="shared" si="32"/>
        <v>101960.78586665</v>
      </c>
      <c r="O42" s="65">
        <v>5224</v>
      </c>
      <c r="P42" s="63">
        <v>2</v>
      </c>
      <c r="Q42" s="51">
        <v>1</v>
      </c>
      <c r="R42" s="51">
        <v>1</v>
      </c>
      <c r="S42" s="51">
        <f t="shared" si="33"/>
        <v>8430</v>
      </c>
      <c r="T42" s="42">
        <f t="shared" si="34"/>
        <v>18878</v>
      </c>
      <c r="U42" s="69">
        <f t="shared" si="35"/>
        <v>2.71</v>
      </c>
      <c r="V42" s="51">
        <v>0.98</v>
      </c>
      <c r="W42" s="51">
        <v>2.47</v>
      </c>
      <c r="X42" s="45">
        <f t="shared" si="36"/>
        <v>3.4206</v>
      </c>
      <c r="Y42" s="52">
        <v>1.125</v>
      </c>
      <c r="Z42" s="47">
        <v>0.5882</v>
      </c>
      <c r="AA42" s="54">
        <f t="shared" si="37"/>
        <v>115799.079362748</v>
      </c>
      <c r="AC42" s="65">
        <v>5224</v>
      </c>
      <c r="AD42" s="63">
        <v>2</v>
      </c>
      <c r="AE42" s="51">
        <v>1</v>
      </c>
      <c r="AF42" s="51">
        <v>1</v>
      </c>
      <c r="AG42" s="51">
        <f t="shared" si="38"/>
        <v>8430</v>
      </c>
      <c r="AH42" s="42">
        <f t="shared" si="39"/>
        <v>18878</v>
      </c>
      <c r="AI42" s="69">
        <f t="shared" si="40"/>
        <v>2.71</v>
      </c>
      <c r="AJ42" s="51">
        <v>0.98</v>
      </c>
      <c r="AK42" s="51">
        <v>2.47</v>
      </c>
      <c r="AL42" s="45">
        <f t="shared" si="41"/>
        <v>3.4206</v>
      </c>
      <c r="AM42" s="52">
        <v>1.125</v>
      </c>
      <c r="AN42" s="47">
        <v>0.5882</v>
      </c>
      <c r="AO42" s="54">
        <f t="shared" si="42"/>
        <v>115799.079362748</v>
      </c>
      <c r="AQ42" s="65">
        <f t="shared" si="43"/>
        <v>5464</v>
      </c>
      <c r="AR42" s="63">
        <v>2</v>
      </c>
      <c r="AS42" s="51">
        <v>1</v>
      </c>
      <c r="AT42" s="51">
        <v>1</v>
      </c>
      <c r="AU42" s="51">
        <f t="shared" si="44"/>
        <v>8430</v>
      </c>
      <c r="AV42" s="42">
        <f t="shared" si="45"/>
        <v>19358</v>
      </c>
      <c r="AW42" s="69">
        <f t="shared" si="46"/>
        <v>2.71</v>
      </c>
      <c r="AX42" s="51">
        <v>0.98</v>
      </c>
      <c r="AY42" s="51">
        <v>2.47</v>
      </c>
      <c r="AZ42" s="45">
        <f t="shared" si="47"/>
        <v>3.4206</v>
      </c>
      <c r="BA42" s="52">
        <v>1.225</v>
      </c>
      <c r="BB42" s="47">
        <v>0.5882</v>
      </c>
      <c r="BC42" s="54">
        <f t="shared" si="48"/>
        <v>129298.407713741</v>
      </c>
      <c r="BE42" s="65">
        <f t="shared" si="49"/>
        <v>5572</v>
      </c>
      <c r="BF42" s="63">
        <v>2.36</v>
      </c>
      <c r="BG42" s="51">
        <v>1</v>
      </c>
      <c r="BH42" s="51">
        <v>1</v>
      </c>
      <c r="BI42" s="51">
        <f t="shared" si="50"/>
        <v>8952</v>
      </c>
      <c r="BJ42" s="42">
        <f t="shared" si="51"/>
        <v>22101.92</v>
      </c>
      <c r="BK42" s="69">
        <f t="shared" si="52"/>
        <v>2.71</v>
      </c>
      <c r="BL42" s="51">
        <v>0.98</v>
      </c>
      <c r="BM42" s="51">
        <v>2.47</v>
      </c>
      <c r="BN42" s="45">
        <f t="shared" si="53"/>
        <v>3.4206</v>
      </c>
      <c r="BO42" s="52">
        <v>1.225</v>
      </c>
      <c r="BP42" s="47">
        <v>0.7042</v>
      </c>
      <c r="BQ42" s="54">
        <f t="shared" si="54"/>
        <v>176739.529412493</v>
      </c>
    </row>
    <row r="43" customHeight="1" spans="1:69">
      <c r="A43" s="49"/>
      <c r="B43" s="41">
        <v>0</v>
      </c>
      <c r="C43" s="51"/>
      <c r="D43" s="51"/>
      <c r="E43" s="51"/>
      <c r="F43" s="42"/>
      <c r="G43" s="52"/>
      <c r="H43" s="51"/>
      <c r="I43" s="51"/>
      <c r="J43" s="45"/>
      <c r="K43" s="52"/>
      <c r="L43" s="47"/>
      <c r="M43" s="54"/>
      <c r="O43" s="49"/>
      <c r="P43" s="41">
        <v>0</v>
      </c>
      <c r="Q43" s="51"/>
      <c r="R43" s="51"/>
      <c r="S43" s="51"/>
      <c r="T43" s="42"/>
      <c r="U43" s="52"/>
      <c r="V43" s="51"/>
      <c r="W43" s="51"/>
      <c r="X43" s="45"/>
      <c r="Y43" s="52"/>
      <c r="Z43" s="47"/>
      <c r="AA43" s="54"/>
      <c r="AC43" s="65">
        <v>5224</v>
      </c>
      <c r="AD43" s="41">
        <v>6</v>
      </c>
      <c r="AE43" s="51">
        <v>1</v>
      </c>
      <c r="AF43" s="51">
        <v>1</v>
      </c>
      <c r="AG43" s="51">
        <f t="shared" si="38"/>
        <v>8430</v>
      </c>
      <c r="AH43" s="42">
        <f t="shared" si="39"/>
        <v>39774</v>
      </c>
      <c r="AI43" s="69">
        <f t="shared" si="40"/>
        <v>2.71</v>
      </c>
      <c r="AJ43" s="51">
        <v>0.98</v>
      </c>
      <c r="AK43" s="51">
        <v>2.47</v>
      </c>
      <c r="AL43" s="45">
        <f t="shared" si="41"/>
        <v>3.4206</v>
      </c>
      <c r="AM43" s="52">
        <v>1.125</v>
      </c>
      <c r="AN43" s="47">
        <v>0.5882</v>
      </c>
      <c r="AO43" s="54">
        <f t="shared" si="42"/>
        <v>243976.723306174</v>
      </c>
      <c r="AQ43" s="65">
        <f t="shared" si="43"/>
        <v>5464</v>
      </c>
      <c r="AR43" s="41">
        <v>6</v>
      </c>
      <c r="AS43" s="51">
        <v>1</v>
      </c>
      <c r="AT43" s="51">
        <v>1</v>
      </c>
      <c r="AU43" s="51">
        <f t="shared" si="44"/>
        <v>8430</v>
      </c>
      <c r="AV43" s="42">
        <f t="shared" si="45"/>
        <v>41214</v>
      </c>
      <c r="AW43" s="69">
        <f t="shared" si="46"/>
        <v>2.71</v>
      </c>
      <c r="AX43" s="51">
        <v>0.98</v>
      </c>
      <c r="AY43" s="51">
        <v>2.47</v>
      </c>
      <c r="AZ43" s="45">
        <f t="shared" si="47"/>
        <v>3.4206</v>
      </c>
      <c r="BA43" s="52">
        <v>1.225</v>
      </c>
      <c r="BB43" s="47">
        <v>0.5882</v>
      </c>
      <c r="BC43" s="54">
        <f t="shared" si="48"/>
        <v>275281.773711856</v>
      </c>
      <c r="BE43" s="65">
        <f t="shared" si="49"/>
        <v>5572</v>
      </c>
      <c r="BF43" s="41">
        <v>6</v>
      </c>
      <c r="BG43" s="51">
        <v>1</v>
      </c>
      <c r="BH43" s="51">
        <v>1</v>
      </c>
      <c r="BI43" s="51">
        <f t="shared" si="50"/>
        <v>8952</v>
      </c>
      <c r="BJ43" s="42">
        <f t="shared" si="51"/>
        <v>42384</v>
      </c>
      <c r="BK43" s="69">
        <f t="shared" si="52"/>
        <v>2.71</v>
      </c>
      <c r="BL43" s="51">
        <v>0.98</v>
      </c>
      <c r="BM43" s="51">
        <v>2.47</v>
      </c>
      <c r="BN43" s="45">
        <f t="shared" si="53"/>
        <v>3.4206</v>
      </c>
      <c r="BO43" s="52">
        <v>1.225</v>
      </c>
      <c r="BP43" s="47">
        <v>0.7042</v>
      </c>
      <c r="BQ43" s="54">
        <f t="shared" si="54"/>
        <v>338926.582605452</v>
      </c>
    </row>
    <row r="44" customHeight="1" spans="1:69">
      <c r="A44" s="49"/>
      <c r="B44" s="41">
        <v>0</v>
      </c>
      <c r="C44" s="51"/>
      <c r="D44" s="51"/>
      <c r="E44" s="51"/>
      <c r="F44" s="42"/>
      <c r="G44" s="52"/>
      <c r="H44" s="51"/>
      <c r="I44" s="51"/>
      <c r="J44" s="45"/>
      <c r="K44" s="52"/>
      <c r="L44" s="47"/>
      <c r="M44" s="54"/>
      <c r="O44" s="49"/>
      <c r="P44" s="41">
        <v>0</v>
      </c>
      <c r="Q44" s="51"/>
      <c r="R44" s="51"/>
      <c r="S44" s="51"/>
      <c r="T44" s="42"/>
      <c r="U44" s="52"/>
      <c r="V44" s="51"/>
      <c r="W44" s="51"/>
      <c r="X44" s="45"/>
      <c r="Y44" s="52"/>
      <c r="Z44" s="47"/>
      <c r="AA44" s="54"/>
      <c r="AC44" s="65">
        <v>5224</v>
      </c>
      <c r="AD44" s="41">
        <v>6</v>
      </c>
      <c r="AE44" s="51">
        <v>1</v>
      </c>
      <c r="AF44" s="51">
        <v>1</v>
      </c>
      <c r="AG44" s="51">
        <f t="shared" si="38"/>
        <v>8430</v>
      </c>
      <c r="AH44" s="42">
        <f t="shared" si="39"/>
        <v>39774</v>
      </c>
      <c r="AI44" s="69">
        <f t="shared" si="40"/>
        <v>2.71</v>
      </c>
      <c r="AJ44" s="51">
        <v>0.98</v>
      </c>
      <c r="AK44" s="51">
        <v>2.47</v>
      </c>
      <c r="AL44" s="45">
        <f t="shared" si="41"/>
        <v>3.4206</v>
      </c>
      <c r="AM44" s="52">
        <v>1.125</v>
      </c>
      <c r="AN44" s="47">
        <v>0.5882</v>
      </c>
      <c r="AO44" s="54">
        <f t="shared" si="42"/>
        <v>243976.723306174</v>
      </c>
      <c r="AQ44" s="65">
        <f t="shared" si="43"/>
        <v>5464</v>
      </c>
      <c r="AR44" s="41">
        <v>6</v>
      </c>
      <c r="AS44" s="51">
        <v>1</v>
      </c>
      <c r="AT44" s="51">
        <v>1</v>
      </c>
      <c r="AU44" s="51">
        <f t="shared" si="44"/>
        <v>8430</v>
      </c>
      <c r="AV44" s="42">
        <f t="shared" si="45"/>
        <v>41214</v>
      </c>
      <c r="AW44" s="69">
        <f t="shared" si="46"/>
        <v>2.71</v>
      </c>
      <c r="AX44" s="51">
        <v>0.98</v>
      </c>
      <c r="AY44" s="51">
        <v>2.47</v>
      </c>
      <c r="AZ44" s="45">
        <f t="shared" si="47"/>
        <v>3.4206</v>
      </c>
      <c r="BA44" s="52">
        <v>1.225</v>
      </c>
      <c r="BB44" s="47">
        <v>0.5882</v>
      </c>
      <c r="BC44" s="54">
        <f t="shared" si="48"/>
        <v>275281.773711856</v>
      </c>
      <c r="BE44" s="65">
        <f t="shared" si="49"/>
        <v>5572</v>
      </c>
      <c r="BF44" s="41">
        <v>6</v>
      </c>
      <c r="BG44" s="51">
        <v>1</v>
      </c>
      <c r="BH44" s="51">
        <v>1</v>
      </c>
      <c r="BI44" s="51">
        <f t="shared" si="50"/>
        <v>8952</v>
      </c>
      <c r="BJ44" s="42">
        <f t="shared" si="51"/>
        <v>42384</v>
      </c>
      <c r="BK44" s="69">
        <f t="shared" si="52"/>
        <v>2.71</v>
      </c>
      <c r="BL44" s="51">
        <v>0.98</v>
      </c>
      <c r="BM44" s="51">
        <v>2.47</v>
      </c>
      <c r="BN44" s="45">
        <f t="shared" si="53"/>
        <v>3.4206</v>
      </c>
      <c r="BO44" s="52">
        <v>1.225</v>
      </c>
      <c r="BP44" s="47">
        <v>0.7042</v>
      </c>
      <c r="BQ44" s="54">
        <f t="shared" si="54"/>
        <v>338926.582605452</v>
      </c>
    </row>
    <row r="45" customHeight="1" spans="1:69">
      <c r="A45" s="65">
        <v>5224</v>
      </c>
      <c r="B45" s="44">
        <v>5.01</v>
      </c>
      <c r="C45" s="51">
        <v>1</v>
      </c>
      <c r="D45" s="51">
        <v>1</v>
      </c>
      <c r="E45" s="66">
        <f t="shared" ref="E45:E57" si="55">3921*0.6</f>
        <v>2352.6</v>
      </c>
      <c r="F45" s="42">
        <f t="shared" ref="F45:F59" si="56">A45*B45*C45*D45+E45</f>
        <v>28524.84</v>
      </c>
      <c r="G45" s="67">
        <v>3.05</v>
      </c>
      <c r="H45" s="51">
        <v>0.98</v>
      </c>
      <c r="I45" s="51">
        <v>2.47</v>
      </c>
      <c r="J45" s="45">
        <f t="shared" ref="J45:J59" si="57">H45*I45+1</f>
        <v>3.4206</v>
      </c>
      <c r="K45" s="52">
        <v>1.125</v>
      </c>
      <c r="L45" s="47">
        <v>0.5882</v>
      </c>
      <c r="M45" s="54">
        <f t="shared" ref="M45:M59" si="58">F45*G45*J45*K45*L45</f>
        <v>196925.92332936</v>
      </c>
      <c r="O45" s="65">
        <v>5224</v>
      </c>
      <c r="P45" s="44">
        <v>5.01</v>
      </c>
      <c r="Q45" s="51">
        <v>1</v>
      </c>
      <c r="R45" s="51">
        <v>1</v>
      </c>
      <c r="S45" s="66">
        <f t="shared" ref="S45:S57" si="59">3921*0.6</f>
        <v>2352.6</v>
      </c>
      <c r="T45" s="42">
        <f t="shared" ref="T45:T59" si="60">O45*P45*Q45*R45+S45</f>
        <v>28524.84</v>
      </c>
      <c r="U45" s="67">
        <f t="shared" ref="U45:U59" si="61">3.05+0.26</f>
        <v>3.31</v>
      </c>
      <c r="V45" s="51">
        <v>0.98</v>
      </c>
      <c r="W45" s="51">
        <v>2.47</v>
      </c>
      <c r="X45" s="45">
        <f t="shared" ref="X45:X59" si="62">V45*W45+1</f>
        <v>3.4206</v>
      </c>
      <c r="Y45" s="52">
        <v>1.125</v>
      </c>
      <c r="Z45" s="47">
        <v>0.5882</v>
      </c>
      <c r="AA45" s="54">
        <f t="shared" ref="AA45:AA59" si="63">T45*U45*X45*Y45*Z45</f>
        <v>213713.051219731</v>
      </c>
      <c r="AC45" s="65">
        <v>5224</v>
      </c>
      <c r="AD45" s="44">
        <v>5.01</v>
      </c>
      <c r="AE45" s="51">
        <v>1</v>
      </c>
      <c r="AF45" s="51">
        <v>1</v>
      </c>
      <c r="AG45" s="66">
        <f t="shared" ref="AG45:AG57" si="64">3921*0.6</f>
        <v>2352.6</v>
      </c>
      <c r="AH45" s="42">
        <f t="shared" si="39"/>
        <v>28524.84</v>
      </c>
      <c r="AI45" s="67">
        <f t="shared" ref="AI45:AI59" si="65">3.05+0.26</f>
        <v>3.31</v>
      </c>
      <c r="AJ45" s="51">
        <v>0.98</v>
      </c>
      <c r="AK45" s="51">
        <v>2.47</v>
      </c>
      <c r="AL45" s="45">
        <f t="shared" si="41"/>
        <v>3.4206</v>
      </c>
      <c r="AM45" s="52">
        <v>1.125</v>
      </c>
      <c r="AN45" s="47">
        <v>0.5882</v>
      </c>
      <c r="AO45" s="54">
        <f t="shared" si="42"/>
        <v>213713.051219731</v>
      </c>
      <c r="AQ45" s="65">
        <f t="shared" si="43"/>
        <v>5464</v>
      </c>
      <c r="AR45" s="44">
        <v>5.01</v>
      </c>
      <c r="AS45" s="51">
        <v>1</v>
      </c>
      <c r="AT45" s="51">
        <v>1</v>
      </c>
      <c r="AU45" s="66">
        <f t="shared" ref="AU45:AU56" si="66">4161*0.6</f>
        <v>2496.6</v>
      </c>
      <c r="AV45" s="42">
        <f t="shared" si="45"/>
        <v>29871.24</v>
      </c>
      <c r="AW45" s="67">
        <f t="shared" ref="AW45:AW59" si="67">3.05+0.26</f>
        <v>3.31</v>
      </c>
      <c r="AX45" s="51">
        <v>0.98</v>
      </c>
      <c r="AY45" s="51">
        <v>2.47</v>
      </c>
      <c r="AZ45" s="45">
        <f t="shared" si="47"/>
        <v>3.4206</v>
      </c>
      <c r="BA45" s="52">
        <v>1.225</v>
      </c>
      <c r="BB45" s="47">
        <v>0.5882</v>
      </c>
      <c r="BC45" s="54">
        <f t="shared" si="48"/>
        <v>243693.892653816</v>
      </c>
      <c r="BE45" s="65">
        <f t="shared" si="49"/>
        <v>5572</v>
      </c>
      <c r="BF45" s="44">
        <v>5.01</v>
      </c>
      <c r="BG45" s="51">
        <v>1</v>
      </c>
      <c r="BH45" s="51">
        <v>1</v>
      </c>
      <c r="BI45" s="51">
        <f t="shared" ref="BI45:BI48" si="68">5968*0.7+4569*0.6</f>
        <v>6919</v>
      </c>
      <c r="BJ45" s="42">
        <f t="shared" si="51"/>
        <v>34834.72</v>
      </c>
      <c r="BK45" s="67">
        <f t="shared" ref="BK45:BK59" si="69">3.05+0.26</f>
        <v>3.31</v>
      </c>
      <c r="BL45" s="51">
        <v>0.98</v>
      </c>
      <c r="BM45" s="51">
        <v>2.47</v>
      </c>
      <c r="BN45" s="45">
        <f t="shared" si="53"/>
        <v>3.4206</v>
      </c>
      <c r="BO45" s="52">
        <v>1.225</v>
      </c>
      <c r="BP45" s="47">
        <v>0.7042</v>
      </c>
      <c r="BQ45" s="54">
        <f t="shared" si="54"/>
        <v>340231.655722925</v>
      </c>
    </row>
    <row r="46" customHeight="1" spans="1:69">
      <c r="A46" s="65">
        <v>5224</v>
      </c>
      <c r="B46" s="50">
        <v>0.59</v>
      </c>
      <c r="C46" s="51">
        <v>2.2</v>
      </c>
      <c r="D46" s="51">
        <v>1</v>
      </c>
      <c r="E46" s="66">
        <f t="shared" si="55"/>
        <v>2352.6</v>
      </c>
      <c r="F46" s="42">
        <f t="shared" si="56"/>
        <v>9133.352</v>
      </c>
      <c r="G46" s="67">
        <v>3.05</v>
      </c>
      <c r="H46" s="51">
        <v>0.98</v>
      </c>
      <c r="I46" s="51">
        <v>2.47</v>
      </c>
      <c r="J46" s="45">
        <f t="shared" si="57"/>
        <v>3.4206</v>
      </c>
      <c r="K46" s="52">
        <v>1.125</v>
      </c>
      <c r="L46" s="47">
        <v>0.5882</v>
      </c>
      <c r="M46" s="54">
        <f t="shared" si="58"/>
        <v>63053.5973450527</v>
      </c>
      <c r="O46" s="65">
        <v>5224</v>
      </c>
      <c r="P46" s="50">
        <v>0.59</v>
      </c>
      <c r="Q46" s="51">
        <v>2.2</v>
      </c>
      <c r="R46" s="51">
        <v>1</v>
      </c>
      <c r="S46" s="66">
        <f t="shared" si="59"/>
        <v>2352.6</v>
      </c>
      <c r="T46" s="42">
        <f t="shared" si="60"/>
        <v>9133.352</v>
      </c>
      <c r="U46" s="67">
        <f t="shared" si="61"/>
        <v>3.31</v>
      </c>
      <c r="V46" s="51">
        <v>0.98</v>
      </c>
      <c r="W46" s="51">
        <v>2.47</v>
      </c>
      <c r="X46" s="45">
        <f t="shared" si="62"/>
        <v>3.4206</v>
      </c>
      <c r="Y46" s="52">
        <v>1.125</v>
      </c>
      <c r="Z46" s="47">
        <v>0.5882</v>
      </c>
      <c r="AA46" s="54">
        <f t="shared" si="63"/>
        <v>68428.6581023359</v>
      </c>
      <c r="AC46" s="65">
        <v>5224</v>
      </c>
      <c r="AD46" s="50">
        <v>0.59</v>
      </c>
      <c r="AE46" s="51">
        <v>2.2</v>
      </c>
      <c r="AF46" s="51">
        <v>1</v>
      </c>
      <c r="AG46" s="66">
        <f t="shared" si="64"/>
        <v>2352.6</v>
      </c>
      <c r="AH46" s="42">
        <f t="shared" si="39"/>
        <v>9133.352</v>
      </c>
      <c r="AI46" s="67">
        <f t="shared" si="65"/>
        <v>3.31</v>
      </c>
      <c r="AJ46" s="51">
        <v>0.98</v>
      </c>
      <c r="AK46" s="51">
        <v>2.47</v>
      </c>
      <c r="AL46" s="45">
        <f t="shared" si="41"/>
        <v>3.4206</v>
      </c>
      <c r="AM46" s="52">
        <v>1.125</v>
      </c>
      <c r="AN46" s="47">
        <v>0.5882</v>
      </c>
      <c r="AO46" s="54">
        <f t="shared" si="42"/>
        <v>68428.6581023359</v>
      </c>
      <c r="AQ46" s="65">
        <f t="shared" si="43"/>
        <v>5464</v>
      </c>
      <c r="AR46" s="50">
        <v>0.59</v>
      </c>
      <c r="AS46" s="51">
        <v>2.2</v>
      </c>
      <c r="AT46" s="51">
        <v>1</v>
      </c>
      <c r="AU46" s="66">
        <f t="shared" si="66"/>
        <v>2496.6</v>
      </c>
      <c r="AV46" s="42">
        <f t="shared" si="45"/>
        <v>9588.872</v>
      </c>
      <c r="AW46" s="67">
        <f t="shared" si="67"/>
        <v>3.31</v>
      </c>
      <c r="AX46" s="51">
        <v>0.98</v>
      </c>
      <c r="AY46" s="51">
        <v>2.47</v>
      </c>
      <c r="AZ46" s="45">
        <f t="shared" si="47"/>
        <v>3.4206</v>
      </c>
      <c r="BA46" s="52">
        <v>1.225</v>
      </c>
      <c r="BB46" s="47">
        <v>0.5882</v>
      </c>
      <c r="BC46" s="54">
        <f t="shared" si="48"/>
        <v>78227.4034770295</v>
      </c>
      <c r="BE46" s="65">
        <f t="shared" si="49"/>
        <v>5572</v>
      </c>
      <c r="BF46" s="50">
        <v>0.59</v>
      </c>
      <c r="BG46" s="51">
        <v>2.2</v>
      </c>
      <c r="BH46" s="51">
        <v>1</v>
      </c>
      <c r="BI46" s="51">
        <f t="shared" si="68"/>
        <v>6919</v>
      </c>
      <c r="BJ46" s="42">
        <f t="shared" si="51"/>
        <v>14151.456</v>
      </c>
      <c r="BK46" s="67">
        <f t="shared" si="69"/>
        <v>3.31</v>
      </c>
      <c r="BL46" s="51">
        <v>0.98</v>
      </c>
      <c r="BM46" s="51">
        <v>2.47</v>
      </c>
      <c r="BN46" s="45">
        <f t="shared" si="53"/>
        <v>3.4206</v>
      </c>
      <c r="BO46" s="52">
        <v>1.225</v>
      </c>
      <c r="BP46" s="47">
        <v>0.7042</v>
      </c>
      <c r="BQ46" s="54">
        <f t="shared" si="54"/>
        <v>138217.654850394</v>
      </c>
    </row>
    <row r="47" customHeight="1" spans="1:69">
      <c r="A47" s="65">
        <v>5224</v>
      </c>
      <c r="B47" s="50">
        <v>0.8</v>
      </c>
      <c r="C47" s="51">
        <v>2.2</v>
      </c>
      <c r="D47" s="51">
        <v>1</v>
      </c>
      <c r="E47" s="66">
        <f t="shared" si="55"/>
        <v>2352.6</v>
      </c>
      <c r="F47" s="42">
        <f t="shared" si="56"/>
        <v>11546.84</v>
      </c>
      <c r="G47" s="67">
        <v>3.05</v>
      </c>
      <c r="H47" s="51">
        <v>0.98</v>
      </c>
      <c r="I47" s="51">
        <v>2.47</v>
      </c>
      <c r="J47" s="45">
        <f t="shared" si="57"/>
        <v>3.4206</v>
      </c>
      <c r="K47" s="52">
        <v>1.125</v>
      </c>
      <c r="L47" s="47">
        <v>0.5882</v>
      </c>
      <c r="M47" s="54">
        <f t="shared" si="58"/>
        <v>79715.5086071082</v>
      </c>
      <c r="O47" s="65">
        <v>5224</v>
      </c>
      <c r="P47" s="50">
        <v>0.8</v>
      </c>
      <c r="Q47" s="51">
        <v>2.2</v>
      </c>
      <c r="R47" s="51">
        <v>1</v>
      </c>
      <c r="S47" s="66">
        <f t="shared" si="59"/>
        <v>2352.6</v>
      </c>
      <c r="T47" s="42">
        <f t="shared" si="60"/>
        <v>11546.84</v>
      </c>
      <c r="U47" s="67">
        <f t="shared" si="61"/>
        <v>3.31</v>
      </c>
      <c r="V47" s="51">
        <v>0.98</v>
      </c>
      <c r="W47" s="51">
        <v>2.47</v>
      </c>
      <c r="X47" s="45">
        <f t="shared" si="62"/>
        <v>3.4206</v>
      </c>
      <c r="Y47" s="52">
        <v>1.125</v>
      </c>
      <c r="Z47" s="47">
        <v>0.5882</v>
      </c>
      <c r="AA47" s="54">
        <f t="shared" si="63"/>
        <v>86510.92901296</v>
      </c>
      <c r="AC47" s="65">
        <v>5224</v>
      </c>
      <c r="AD47" s="50">
        <v>0.8</v>
      </c>
      <c r="AE47" s="51">
        <v>2.2</v>
      </c>
      <c r="AF47" s="51">
        <v>1</v>
      </c>
      <c r="AG47" s="66">
        <f t="shared" si="64"/>
        <v>2352.6</v>
      </c>
      <c r="AH47" s="42">
        <f t="shared" si="39"/>
        <v>11546.84</v>
      </c>
      <c r="AI47" s="67">
        <f t="shared" si="65"/>
        <v>3.31</v>
      </c>
      <c r="AJ47" s="51">
        <v>0.98</v>
      </c>
      <c r="AK47" s="51">
        <v>2.47</v>
      </c>
      <c r="AL47" s="45">
        <f t="shared" si="41"/>
        <v>3.4206</v>
      </c>
      <c r="AM47" s="52">
        <v>1.125</v>
      </c>
      <c r="AN47" s="47">
        <v>0.5882</v>
      </c>
      <c r="AO47" s="54">
        <f t="shared" si="42"/>
        <v>86510.92901296</v>
      </c>
      <c r="AQ47" s="65">
        <f t="shared" si="43"/>
        <v>5464</v>
      </c>
      <c r="AR47" s="50">
        <v>0.8</v>
      </c>
      <c r="AS47" s="51">
        <v>2.2</v>
      </c>
      <c r="AT47" s="51">
        <v>1</v>
      </c>
      <c r="AU47" s="66">
        <f t="shared" si="66"/>
        <v>2496.6</v>
      </c>
      <c r="AV47" s="42">
        <f t="shared" si="45"/>
        <v>12113.24</v>
      </c>
      <c r="AW47" s="67">
        <f t="shared" si="67"/>
        <v>3.31</v>
      </c>
      <c r="AX47" s="51">
        <v>0.98</v>
      </c>
      <c r="AY47" s="51">
        <v>2.47</v>
      </c>
      <c r="AZ47" s="45">
        <f t="shared" si="47"/>
        <v>3.4206</v>
      </c>
      <c r="BA47" s="52">
        <v>1.225</v>
      </c>
      <c r="BB47" s="47">
        <v>0.5882</v>
      </c>
      <c r="BC47" s="54">
        <f t="shared" si="48"/>
        <v>98821.5624209075</v>
      </c>
      <c r="BE47" s="65">
        <f t="shared" si="49"/>
        <v>5572</v>
      </c>
      <c r="BF47" s="50">
        <v>0.8</v>
      </c>
      <c r="BG47" s="51">
        <v>2.2</v>
      </c>
      <c r="BH47" s="51">
        <v>1</v>
      </c>
      <c r="BI47" s="51">
        <f t="shared" si="68"/>
        <v>6919</v>
      </c>
      <c r="BJ47" s="42">
        <f t="shared" si="51"/>
        <v>16725.72</v>
      </c>
      <c r="BK47" s="67">
        <f t="shared" si="69"/>
        <v>3.31</v>
      </c>
      <c r="BL47" s="51">
        <v>0.98</v>
      </c>
      <c r="BM47" s="51">
        <v>2.47</v>
      </c>
      <c r="BN47" s="45">
        <f t="shared" si="53"/>
        <v>3.4206</v>
      </c>
      <c r="BO47" s="52">
        <v>1.225</v>
      </c>
      <c r="BP47" s="47">
        <v>0.7042</v>
      </c>
      <c r="BQ47" s="54">
        <f t="shared" si="54"/>
        <v>163360.56120899</v>
      </c>
    </row>
    <row r="48" customHeight="1" spans="1:69">
      <c r="A48" s="65">
        <v>5224</v>
      </c>
      <c r="B48" s="50">
        <v>0.74</v>
      </c>
      <c r="C48" s="51">
        <v>2.2</v>
      </c>
      <c r="D48" s="51">
        <v>1</v>
      </c>
      <c r="E48" s="66">
        <f t="shared" si="55"/>
        <v>2352.6</v>
      </c>
      <c r="F48" s="42">
        <f t="shared" si="56"/>
        <v>10857.272</v>
      </c>
      <c r="G48" s="67">
        <v>3.05</v>
      </c>
      <c r="H48" s="51">
        <v>0.98</v>
      </c>
      <c r="I48" s="51">
        <v>2.47</v>
      </c>
      <c r="J48" s="45">
        <f t="shared" si="57"/>
        <v>3.4206</v>
      </c>
      <c r="K48" s="52">
        <v>1.125</v>
      </c>
      <c r="L48" s="47">
        <v>0.5882</v>
      </c>
      <c r="M48" s="54">
        <f t="shared" si="58"/>
        <v>74954.9625322352</v>
      </c>
      <c r="O48" s="65">
        <v>5224</v>
      </c>
      <c r="P48" s="50">
        <v>0.74</v>
      </c>
      <c r="Q48" s="51">
        <v>2.2</v>
      </c>
      <c r="R48" s="51">
        <v>1</v>
      </c>
      <c r="S48" s="66">
        <f t="shared" si="59"/>
        <v>2352.6</v>
      </c>
      <c r="T48" s="42">
        <f t="shared" si="60"/>
        <v>10857.272</v>
      </c>
      <c r="U48" s="67">
        <f t="shared" si="61"/>
        <v>3.31</v>
      </c>
      <c r="V48" s="51">
        <v>0.98</v>
      </c>
      <c r="W48" s="51">
        <v>2.47</v>
      </c>
      <c r="X48" s="45">
        <f t="shared" si="62"/>
        <v>3.4206</v>
      </c>
      <c r="Y48" s="52">
        <v>1.125</v>
      </c>
      <c r="Z48" s="47">
        <v>0.5882</v>
      </c>
      <c r="AA48" s="54">
        <f t="shared" si="63"/>
        <v>81344.5658956389</v>
      </c>
      <c r="AC48" s="65">
        <v>5224</v>
      </c>
      <c r="AD48" s="50">
        <v>0.74</v>
      </c>
      <c r="AE48" s="51">
        <v>2.2</v>
      </c>
      <c r="AF48" s="51">
        <v>1</v>
      </c>
      <c r="AG48" s="66">
        <f t="shared" si="64"/>
        <v>2352.6</v>
      </c>
      <c r="AH48" s="42">
        <f t="shared" si="39"/>
        <v>10857.272</v>
      </c>
      <c r="AI48" s="67">
        <f t="shared" si="65"/>
        <v>3.31</v>
      </c>
      <c r="AJ48" s="51">
        <v>0.98</v>
      </c>
      <c r="AK48" s="51">
        <v>2.47</v>
      </c>
      <c r="AL48" s="45">
        <f t="shared" si="41"/>
        <v>3.4206</v>
      </c>
      <c r="AM48" s="52">
        <v>1.125</v>
      </c>
      <c r="AN48" s="47">
        <v>0.5882</v>
      </c>
      <c r="AO48" s="54">
        <f t="shared" si="42"/>
        <v>81344.5658956389</v>
      </c>
      <c r="AQ48" s="65">
        <f t="shared" si="43"/>
        <v>5464</v>
      </c>
      <c r="AR48" s="50">
        <v>0.74</v>
      </c>
      <c r="AS48" s="51">
        <v>2.2</v>
      </c>
      <c r="AT48" s="51">
        <v>1</v>
      </c>
      <c r="AU48" s="66">
        <f t="shared" si="66"/>
        <v>2496.6</v>
      </c>
      <c r="AV48" s="42">
        <f t="shared" si="45"/>
        <v>11391.992</v>
      </c>
      <c r="AW48" s="67">
        <f t="shared" si="67"/>
        <v>3.31</v>
      </c>
      <c r="AX48" s="51">
        <v>0.98</v>
      </c>
      <c r="AY48" s="51">
        <v>2.47</v>
      </c>
      <c r="AZ48" s="45">
        <f t="shared" si="47"/>
        <v>3.4206</v>
      </c>
      <c r="BA48" s="52">
        <v>1.225</v>
      </c>
      <c r="BB48" s="47">
        <v>0.5882</v>
      </c>
      <c r="BC48" s="54">
        <f t="shared" si="48"/>
        <v>92937.517008371</v>
      </c>
      <c r="BE48" s="65">
        <f t="shared" si="49"/>
        <v>5572</v>
      </c>
      <c r="BF48" s="50">
        <v>0.74</v>
      </c>
      <c r="BG48" s="51">
        <v>2.2</v>
      </c>
      <c r="BH48" s="51">
        <v>1</v>
      </c>
      <c r="BI48" s="51">
        <f t="shared" si="68"/>
        <v>6919</v>
      </c>
      <c r="BJ48" s="42">
        <f t="shared" si="51"/>
        <v>15990.216</v>
      </c>
      <c r="BK48" s="67">
        <f t="shared" si="69"/>
        <v>3.31</v>
      </c>
      <c r="BL48" s="51">
        <v>0.98</v>
      </c>
      <c r="BM48" s="51">
        <v>2.47</v>
      </c>
      <c r="BN48" s="45">
        <f t="shared" si="53"/>
        <v>3.4206</v>
      </c>
      <c r="BO48" s="52">
        <v>1.225</v>
      </c>
      <c r="BP48" s="47">
        <v>0.7042</v>
      </c>
      <c r="BQ48" s="54">
        <f t="shared" si="54"/>
        <v>156176.873677963</v>
      </c>
    </row>
    <row r="49" customHeight="1" spans="1:69">
      <c r="A49" s="65">
        <v>5224</v>
      </c>
      <c r="B49" s="50">
        <v>0.92</v>
      </c>
      <c r="C49" s="51">
        <v>2.2</v>
      </c>
      <c r="D49" s="51">
        <v>1</v>
      </c>
      <c r="E49" s="66">
        <f t="shared" si="55"/>
        <v>2352.6</v>
      </c>
      <c r="F49" s="42">
        <f t="shared" si="56"/>
        <v>12925.976</v>
      </c>
      <c r="G49" s="67">
        <v>3.05</v>
      </c>
      <c r="H49" s="51">
        <v>0.98</v>
      </c>
      <c r="I49" s="51">
        <v>2.47</v>
      </c>
      <c r="J49" s="45">
        <f t="shared" si="57"/>
        <v>3.4206</v>
      </c>
      <c r="K49" s="52">
        <v>1.125</v>
      </c>
      <c r="L49" s="47">
        <v>0.5882</v>
      </c>
      <c r="M49" s="54">
        <f t="shared" si="58"/>
        <v>89236.6007568541</v>
      </c>
      <c r="O49" s="65">
        <v>5224</v>
      </c>
      <c r="P49" s="50">
        <v>0.92</v>
      </c>
      <c r="Q49" s="51">
        <v>2.2</v>
      </c>
      <c r="R49" s="51">
        <v>1</v>
      </c>
      <c r="S49" s="66">
        <f t="shared" si="59"/>
        <v>2352.6</v>
      </c>
      <c r="T49" s="42">
        <f t="shared" si="60"/>
        <v>12925.976</v>
      </c>
      <c r="U49" s="67">
        <f t="shared" si="61"/>
        <v>3.31</v>
      </c>
      <c r="V49" s="51">
        <v>0.98</v>
      </c>
      <c r="W49" s="51">
        <v>2.47</v>
      </c>
      <c r="X49" s="45">
        <f t="shared" si="62"/>
        <v>3.4206</v>
      </c>
      <c r="Y49" s="52">
        <v>1.125</v>
      </c>
      <c r="Z49" s="47">
        <v>0.5882</v>
      </c>
      <c r="AA49" s="54">
        <f t="shared" si="63"/>
        <v>96843.6552476023</v>
      </c>
      <c r="AC49" s="65">
        <v>5224</v>
      </c>
      <c r="AD49" s="50">
        <v>0.92</v>
      </c>
      <c r="AE49" s="51">
        <v>2.2</v>
      </c>
      <c r="AF49" s="51">
        <v>1</v>
      </c>
      <c r="AG49" s="66">
        <f t="shared" si="64"/>
        <v>2352.6</v>
      </c>
      <c r="AH49" s="42">
        <f t="shared" si="39"/>
        <v>12925.976</v>
      </c>
      <c r="AI49" s="67">
        <f t="shared" si="65"/>
        <v>3.31</v>
      </c>
      <c r="AJ49" s="51">
        <v>0.98</v>
      </c>
      <c r="AK49" s="51">
        <v>2.47</v>
      </c>
      <c r="AL49" s="45">
        <f t="shared" si="41"/>
        <v>3.4206</v>
      </c>
      <c r="AM49" s="52">
        <v>1.125</v>
      </c>
      <c r="AN49" s="47">
        <v>0.5882</v>
      </c>
      <c r="AO49" s="54">
        <f t="shared" si="42"/>
        <v>96843.6552476023</v>
      </c>
      <c r="AQ49" s="65">
        <f t="shared" si="43"/>
        <v>5464</v>
      </c>
      <c r="AR49" s="50">
        <v>0.92</v>
      </c>
      <c r="AS49" s="51">
        <v>2.2</v>
      </c>
      <c r="AT49" s="51">
        <v>1</v>
      </c>
      <c r="AU49" s="66">
        <f t="shared" si="66"/>
        <v>2496.6</v>
      </c>
      <c r="AV49" s="42">
        <f t="shared" si="45"/>
        <v>13555.736</v>
      </c>
      <c r="AW49" s="67">
        <f t="shared" si="67"/>
        <v>3.31</v>
      </c>
      <c r="AX49" s="51">
        <v>0.98</v>
      </c>
      <c r="AY49" s="51">
        <v>2.47</v>
      </c>
      <c r="AZ49" s="45">
        <f t="shared" si="47"/>
        <v>3.4206</v>
      </c>
      <c r="BA49" s="52">
        <v>1.225</v>
      </c>
      <c r="BB49" s="47">
        <v>0.5882</v>
      </c>
      <c r="BC49" s="54">
        <f t="shared" si="48"/>
        <v>110589.653245981</v>
      </c>
      <c r="BE49" s="65">
        <f t="shared" si="49"/>
        <v>5572</v>
      </c>
      <c r="BF49" s="50">
        <v>0.92</v>
      </c>
      <c r="BG49" s="51">
        <v>2.2</v>
      </c>
      <c r="BH49" s="51">
        <v>1</v>
      </c>
      <c r="BI49" s="51">
        <f t="shared" ref="BI49:BI56" si="70">4569*0.6</f>
        <v>2741.4</v>
      </c>
      <c r="BJ49" s="42">
        <f t="shared" si="51"/>
        <v>14019.128</v>
      </c>
      <c r="BK49" s="67">
        <f t="shared" si="69"/>
        <v>3.31</v>
      </c>
      <c r="BL49" s="51">
        <v>0.98</v>
      </c>
      <c r="BM49" s="51">
        <v>2.47</v>
      </c>
      <c r="BN49" s="45">
        <f t="shared" si="53"/>
        <v>3.4206</v>
      </c>
      <c r="BO49" s="52">
        <v>1.225</v>
      </c>
      <c r="BP49" s="47">
        <v>0.7042</v>
      </c>
      <c r="BQ49" s="54">
        <f t="shared" si="54"/>
        <v>136925.203682752</v>
      </c>
    </row>
    <row r="50" customHeight="1" spans="1:69">
      <c r="A50" s="65">
        <v>5224</v>
      </c>
      <c r="B50" s="55">
        <v>1.7</v>
      </c>
      <c r="C50" s="51">
        <v>2.2</v>
      </c>
      <c r="D50" s="51">
        <v>1</v>
      </c>
      <c r="E50" s="66">
        <f t="shared" si="55"/>
        <v>2352.6</v>
      </c>
      <c r="F50" s="42">
        <f t="shared" si="56"/>
        <v>21890.36</v>
      </c>
      <c r="G50" s="67">
        <v>3.05</v>
      </c>
      <c r="H50" s="51">
        <v>0.98</v>
      </c>
      <c r="I50" s="51">
        <v>2.47</v>
      </c>
      <c r="J50" s="45">
        <f t="shared" si="57"/>
        <v>3.4206</v>
      </c>
      <c r="K50" s="52">
        <v>1.125</v>
      </c>
      <c r="L50" s="47">
        <v>0.5882</v>
      </c>
      <c r="M50" s="54">
        <f t="shared" si="58"/>
        <v>151123.699730203</v>
      </c>
      <c r="O50" s="65">
        <v>5224</v>
      </c>
      <c r="P50" s="55">
        <v>1.7</v>
      </c>
      <c r="Q50" s="51">
        <v>2.2</v>
      </c>
      <c r="R50" s="51">
        <v>1</v>
      </c>
      <c r="S50" s="66">
        <f t="shared" si="59"/>
        <v>2352.6</v>
      </c>
      <c r="T50" s="42">
        <f t="shared" si="60"/>
        <v>21890.36</v>
      </c>
      <c r="U50" s="67">
        <f t="shared" si="61"/>
        <v>3.31</v>
      </c>
      <c r="V50" s="51">
        <v>0.98</v>
      </c>
      <c r="W50" s="51">
        <v>2.47</v>
      </c>
      <c r="X50" s="45">
        <f t="shared" si="62"/>
        <v>3.4206</v>
      </c>
      <c r="Y50" s="52">
        <v>1.125</v>
      </c>
      <c r="Z50" s="47">
        <v>0.5882</v>
      </c>
      <c r="AA50" s="54">
        <f t="shared" si="63"/>
        <v>164006.375772778</v>
      </c>
      <c r="AC50" s="65">
        <v>5224</v>
      </c>
      <c r="AD50" s="55">
        <v>1.7</v>
      </c>
      <c r="AE50" s="51">
        <v>2.2</v>
      </c>
      <c r="AF50" s="51">
        <v>1</v>
      </c>
      <c r="AG50" s="66">
        <f t="shared" si="64"/>
        <v>2352.6</v>
      </c>
      <c r="AH50" s="42">
        <f t="shared" si="39"/>
        <v>21890.36</v>
      </c>
      <c r="AI50" s="67">
        <f t="shared" si="65"/>
        <v>3.31</v>
      </c>
      <c r="AJ50" s="51">
        <v>0.98</v>
      </c>
      <c r="AK50" s="51">
        <v>2.47</v>
      </c>
      <c r="AL50" s="45">
        <f t="shared" si="41"/>
        <v>3.4206</v>
      </c>
      <c r="AM50" s="52">
        <v>1.125</v>
      </c>
      <c r="AN50" s="47">
        <v>0.5882</v>
      </c>
      <c r="AO50" s="54">
        <f t="shared" si="42"/>
        <v>164006.375772778</v>
      </c>
      <c r="AQ50" s="65">
        <f t="shared" si="43"/>
        <v>5464</v>
      </c>
      <c r="AR50" s="55">
        <v>1.7</v>
      </c>
      <c r="AS50" s="51">
        <v>2.2</v>
      </c>
      <c r="AT50" s="51">
        <v>1</v>
      </c>
      <c r="AU50" s="66">
        <f t="shared" si="66"/>
        <v>2496.6</v>
      </c>
      <c r="AV50" s="42">
        <f t="shared" si="45"/>
        <v>22931.96</v>
      </c>
      <c r="AW50" s="67">
        <f t="shared" si="67"/>
        <v>3.31</v>
      </c>
      <c r="AX50" s="51">
        <v>0.98</v>
      </c>
      <c r="AY50" s="51">
        <v>2.47</v>
      </c>
      <c r="AZ50" s="45">
        <f t="shared" si="47"/>
        <v>3.4206</v>
      </c>
      <c r="BA50" s="52">
        <v>1.225</v>
      </c>
      <c r="BB50" s="47">
        <v>0.5882</v>
      </c>
      <c r="BC50" s="54">
        <f t="shared" si="48"/>
        <v>187082.243608956</v>
      </c>
      <c r="BE50" s="65">
        <f t="shared" si="49"/>
        <v>5572</v>
      </c>
      <c r="BF50" s="55">
        <v>1.7</v>
      </c>
      <c r="BG50" s="51">
        <v>2.2</v>
      </c>
      <c r="BH50" s="51">
        <v>1</v>
      </c>
      <c r="BI50" s="51">
        <f t="shared" si="70"/>
        <v>2741.4</v>
      </c>
      <c r="BJ50" s="42">
        <f t="shared" si="51"/>
        <v>23580.68</v>
      </c>
      <c r="BK50" s="67">
        <f t="shared" si="69"/>
        <v>3.31</v>
      </c>
      <c r="BL50" s="51">
        <v>0.98</v>
      </c>
      <c r="BM50" s="51">
        <v>2.47</v>
      </c>
      <c r="BN50" s="45">
        <f t="shared" si="53"/>
        <v>3.4206</v>
      </c>
      <c r="BO50" s="52">
        <v>1.225</v>
      </c>
      <c r="BP50" s="47">
        <v>0.7042</v>
      </c>
      <c r="BQ50" s="54">
        <f t="shared" si="54"/>
        <v>230313.141586109</v>
      </c>
    </row>
    <row r="51" customHeight="1" spans="1:69">
      <c r="A51" s="65">
        <v>5224</v>
      </c>
      <c r="B51" s="50">
        <v>0.59</v>
      </c>
      <c r="C51" s="51">
        <v>2.2</v>
      </c>
      <c r="D51" s="51">
        <v>1</v>
      </c>
      <c r="E51" s="66">
        <f t="shared" si="55"/>
        <v>2352.6</v>
      </c>
      <c r="F51" s="42">
        <f t="shared" si="56"/>
        <v>9133.352</v>
      </c>
      <c r="G51" s="67">
        <v>3.05</v>
      </c>
      <c r="H51" s="51">
        <v>0.98</v>
      </c>
      <c r="I51" s="51">
        <v>2.47</v>
      </c>
      <c r="J51" s="45">
        <f t="shared" si="57"/>
        <v>3.4206</v>
      </c>
      <c r="K51" s="52">
        <v>1.125</v>
      </c>
      <c r="L51" s="47">
        <v>0.5882</v>
      </c>
      <c r="M51" s="54">
        <f t="shared" si="58"/>
        <v>63053.5973450527</v>
      </c>
      <c r="O51" s="65">
        <v>5224</v>
      </c>
      <c r="P51" s="50">
        <v>0.59</v>
      </c>
      <c r="Q51" s="51">
        <v>2.2</v>
      </c>
      <c r="R51" s="51">
        <v>1</v>
      </c>
      <c r="S51" s="66">
        <f t="shared" si="59"/>
        <v>2352.6</v>
      </c>
      <c r="T51" s="42">
        <f t="shared" si="60"/>
        <v>9133.352</v>
      </c>
      <c r="U51" s="67">
        <f t="shared" si="61"/>
        <v>3.31</v>
      </c>
      <c r="V51" s="51">
        <v>0.98</v>
      </c>
      <c r="W51" s="51">
        <v>2.47</v>
      </c>
      <c r="X51" s="45">
        <f t="shared" si="62"/>
        <v>3.4206</v>
      </c>
      <c r="Y51" s="52">
        <v>1.125</v>
      </c>
      <c r="Z51" s="47">
        <v>0.5882</v>
      </c>
      <c r="AA51" s="54">
        <f t="shared" si="63"/>
        <v>68428.6581023359</v>
      </c>
      <c r="AC51" s="65">
        <v>5224</v>
      </c>
      <c r="AD51" s="50">
        <v>0.59</v>
      </c>
      <c r="AE51" s="51">
        <v>2.2</v>
      </c>
      <c r="AF51" s="51">
        <v>1</v>
      </c>
      <c r="AG51" s="66">
        <f t="shared" si="64"/>
        <v>2352.6</v>
      </c>
      <c r="AH51" s="42">
        <f t="shared" si="39"/>
        <v>9133.352</v>
      </c>
      <c r="AI51" s="67">
        <f t="shared" si="65"/>
        <v>3.31</v>
      </c>
      <c r="AJ51" s="51">
        <v>0.98</v>
      </c>
      <c r="AK51" s="51">
        <v>2.47</v>
      </c>
      <c r="AL51" s="45">
        <f t="shared" si="41"/>
        <v>3.4206</v>
      </c>
      <c r="AM51" s="52">
        <v>1.125</v>
      </c>
      <c r="AN51" s="47">
        <v>0.5882</v>
      </c>
      <c r="AO51" s="54">
        <f t="shared" si="42"/>
        <v>68428.6581023359</v>
      </c>
      <c r="AQ51" s="65">
        <f t="shared" si="43"/>
        <v>5464</v>
      </c>
      <c r="AR51" s="50">
        <v>0.59</v>
      </c>
      <c r="AS51" s="51">
        <v>2.2</v>
      </c>
      <c r="AT51" s="51">
        <v>1</v>
      </c>
      <c r="AU51" s="66">
        <f t="shared" si="66"/>
        <v>2496.6</v>
      </c>
      <c r="AV51" s="42">
        <f t="shared" si="45"/>
        <v>9588.872</v>
      </c>
      <c r="AW51" s="67">
        <f t="shared" si="67"/>
        <v>3.31</v>
      </c>
      <c r="AX51" s="51">
        <v>0.98</v>
      </c>
      <c r="AY51" s="51">
        <v>2.47</v>
      </c>
      <c r="AZ51" s="45">
        <f t="shared" si="47"/>
        <v>3.4206</v>
      </c>
      <c r="BA51" s="52">
        <v>1.225</v>
      </c>
      <c r="BB51" s="47">
        <v>0.5882</v>
      </c>
      <c r="BC51" s="54">
        <f t="shared" si="48"/>
        <v>78227.4034770295</v>
      </c>
      <c r="BE51" s="65">
        <f t="shared" si="49"/>
        <v>5572</v>
      </c>
      <c r="BF51" s="50">
        <v>0.59</v>
      </c>
      <c r="BG51" s="51">
        <v>2.2</v>
      </c>
      <c r="BH51" s="51">
        <v>1</v>
      </c>
      <c r="BI51" s="51">
        <f t="shared" si="70"/>
        <v>2741.4</v>
      </c>
      <c r="BJ51" s="42">
        <f t="shared" si="51"/>
        <v>9973.856</v>
      </c>
      <c r="BK51" s="67">
        <f t="shared" si="69"/>
        <v>3.31</v>
      </c>
      <c r="BL51" s="51">
        <v>0.98</v>
      </c>
      <c r="BM51" s="51">
        <v>2.47</v>
      </c>
      <c r="BN51" s="45">
        <f t="shared" si="53"/>
        <v>3.4206</v>
      </c>
      <c r="BO51" s="52">
        <v>1.225</v>
      </c>
      <c r="BP51" s="47">
        <v>0.7042</v>
      </c>
      <c r="BQ51" s="54">
        <f t="shared" si="54"/>
        <v>97414.9222621004</v>
      </c>
    </row>
    <row r="52" customHeight="1" spans="1:69">
      <c r="A52" s="65">
        <v>5224</v>
      </c>
      <c r="B52" s="50">
        <v>0.8</v>
      </c>
      <c r="C52" s="51">
        <v>2.2</v>
      </c>
      <c r="D52" s="51">
        <v>1</v>
      </c>
      <c r="E52" s="66">
        <f t="shared" si="55"/>
        <v>2352.6</v>
      </c>
      <c r="F52" s="42">
        <f t="shared" si="56"/>
        <v>11546.84</v>
      </c>
      <c r="G52" s="67">
        <v>3.05</v>
      </c>
      <c r="H52" s="51">
        <v>0.98</v>
      </c>
      <c r="I52" s="51">
        <v>2.47</v>
      </c>
      <c r="J52" s="45">
        <f t="shared" si="57"/>
        <v>3.4206</v>
      </c>
      <c r="K52" s="52">
        <v>1.125</v>
      </c>
      <c r="L52" s="47">
        <v>0.5882</v>
      </c>
      <c r="M52" s="54">
        <f t="shared" si="58"/>
        <v>79715.5086071082</v>
      </c>
      <c r="O52" s="65">
        <v>5224</v>
      </c>
      <c r="P52" s="50">
        <v>0.8</v>
      </c>
      <c r="Q52" s="51">
        <v>2.2</v>
      </c>
      <c r="R52" s="51">
        <v>1</v>
      </c>
      <c r="S52" s="66">
        <f t="shared" si="59"/>
        <v>2352.6</v>
      </c>
      <c r="T52" s="42">
        <f t="shared" si="60"/>
        <v>11546.84</v>
      </c>
      <c r="U52" s="67">
        <f t="shared" si="61"/>
        <v>3.31</v>
      </c>
      <c r="V52" s="51">
        <v>0.98</v>
      </c>
      <c r="W52" s="51">
        <v>2.47</v>
      </c>
      <c r="X52" s="45">
        <f t="shared" si="62"/>
        <v>3.4206</v>
      </c>
      <c r="Y52" s="52">
        <v>1.125</v>
      </c>
      <c r="Z52" s="47">
        <v>0.5882</v>
      </c>
      <c r="AA52" s="54">
        <f t="shared" si="63"/>
        <v>86510.92901296</v>
      </c>
      <c r="AC52" s="65">
        <v>5224</v>
      </c>
      <c r="AD52" s="50">
        <v>0.8</v>
      </c>
      <c r="AE52" s="51">
        <v>2.2</v>
      </c>
      <c r="AF52" s="51">
        <v>1</v>
      </c>
      <c r="AG52" s="66">
        <f t="shared" si="64"/>
        <v>2352.6</v>
      </c>
      <c r="AH52" s="42">
        <f t="shared" si="39"/>
        <v>11546.84</v>
      </c>
      <c r="AI52" s="67">
        <f t="shared" si="65"/>
        <v>3.31</v>
      </c>
      <c r="AJ52" s="51">
        <v>0.98</v>
      </c>
      <c r="AK52" s="51">
        <v>2.47</v>
      </c>
      <c r="AL52" s="45">
        <f t="shared" si="41"/>
        <v>3.4206</v>
      </c>
      <c r="AM52" s="52">
        <v>1.125</v>
      </c>
      <c r="AN52" s="47">
        <v>0.5882</v>
      </c>
      <c r="AO52" s="54">
        <f t="shared" si="42"/>
        <v>86510.92901296</v>
      </c>
      <c r="AQ52" s="65">
        <f t="shared" si="43"/>
        <v>5464</v>
      </c>
      <c r="AR52" s="50">
        <v>0.8</v>
      </c>
      <c r="AS52" s="51">
        <v>2.2</v>
      </c>
      <c r="AT52" s="51">
        <v>1</v>
      </c>
      <c r="AU52" s="66">
        <f t="shared" si="66"/>
        <v>2496.6</v>
      </c>
      <c r="AV52" s="42">
        <f t="shared" si="45"/>
        <v>12113.24</v>
      </c>
      <c r="AW52" s="67">
        <f t="shared" si="67"/>
        <v>3.31</v>
      </c>
      <c r="AX52" s="51">
        <v>0.98</v>
      </c>
      <c r="AY52" s="51">
        <v>2.47</v>
      </c>
      <c r="AZ52" s="45">
        <f t="shared" si="47"/>
        <v>3.4206</v>
      </c>
      <c r="BA52" s="52">
        <v>1.225</v>
      </c>
      <c r="BB52" s="47">
        <v>0.5882</v>
      </c>
      <c r="BC52" s="54">
        <f t="shared" si="48"/>
        <v>98821.5624209075</v>
      </c>
      <c r="BE52" s="65">
        <f t="shared" si="49"/>
        <v>5572</v>
      </c>
      <c r="BF52" s="50">
        <v>0.8</v>
      </c>
      <c r="BG52" s="51">
        <v>2.2</v>
      </c>
      <c r="BH52" s="51">
        <v>1</v>
      </c>
      <c r="BI52" s="51">
        <f t="shared" si="70"/>
        <v>2741.4</v>
      </c>
      <c r="BJ52" s="42">
        <f t="shared" si="51"/>
        <v>12548.12</v>
      </c>
      <c r="BK52" s="67">
        <f t="shared" si="69"/>
        <v>3.31</v>
      </c>
      <c r="BL52" s="51">
        <v>0.98</v>
      </c>
      <c r="BM52" s="51">
        <v>2.47</v>
      </c>
      <c r="BN52" s="45">
        <f t="shared" si="53"/>
        <v>3.4206</v>
      </c>
      <c r="BO52" s="52">
        <v>1.225</v>
      </c>
      <c r="BP52" s="47">
        <v>0.7042</v>
      </c>
      <c r="BQ52" s="54">
        <f t="shared" si="54"/>
        <v>122557.828620697</v>
      </c>
    </row>
    <row r="53" customHeight="1" spans="1:69">
      <c r="A53" s="65">
        <v>5224</v>
      </c>
      <c r="B53" s="50">
        <v>0.74</v>
      </c>
      <c r="C53" s="51">
        <v>2.2</v>
      </c>
      <c r="D53" s="51">
        <v>1</v>
      </c>
      <c r="E53" s="66">
        <f t="shared" si="55"/>
        <v>2352.6</v>
      </c>
      <c r="F53" s="42">
        <f t="shared" si="56"/>
        <v>10857.272</v>
      </c>
      <c r="G53" s="67">
        <v>3.05</v>
      </c>
      <c r="H53" s="51">
        <v>0.98</v>
      </c>
      <c r="I53" s="51">
        <v>2.47</v>
      </c>
      <c r="J53" s="45">
        <f t="shared" si="57"/>
        <v>3.4206</v>
      </c>
      <c r="K53" s="52">
        <v>1.125</v>
      </c>
      <c r="L53" s="47">
        <v>0.5882</v>
      </c>
      <c r="M53" s="54">
        <f t="shared" si="58"/>
        <v>74954.9625322352</v>
      </c>
      <c r="O53" s="65">
        <v>5224</v>
      </c>
      <c r="P53" s="50">
        <v>0.74</v>
      </c>
      <c r="Q53" s="51">
        <v>2.2</v>
      </c>
      <c r="R53" s="51">
        <v>1</v>
      </c>
      <c r="S53" s="66">
        <f t="shared" si="59"/>
        <v>2352.6</v>
      </c>
      <c r="T53" s="42">
        <f t="shared" si="60"/>
        <v>10857.272</v>
      </c>
      <c r="U53" s="67">
        <f t="shared" si="61"/>
        <v>3.31</v>
      </c>
      <c r="V53" s="51">
        <v>0.98</v>
      </c>
      <c r="W53" s="51">
        <v>2.47</v>
      </c>
      <c r="X53" s="45">
        <f t="shared" si="62"/>
        <v>3.4206</v>
      </c>
      <c r="Y53" s="52">
        <v>1.125</v>
      </c>
      <c r="Z53" s="47">
        <v>0.5882</v>
      </c>
      <c r="AA53" s="54">
        <f t="shared" si="63"/>
        <v>81344.5658956389</v>
      </c>
      <c r="AC53" s="65">
        <v>5224</v>
      </c>
      <c r="AD53" s="50">
        <v>0.74</v>
      </c>
      <c r="AE53" s="51">
        <v>2.2</v>
      </c>
      <c r="AF53" s="51">
        <v>1</v>
      </c>
      <c r="AG53" s="66">
        <f t="shared" si="64"/>
        <v>2352.6</v>
      </c>
      <c r="AH53" s="42">
        <f t="shared" si="39"/>
        <v>10857.272</v>
      </c>
      <c r="AI53" s="67">
        <f t="shared" si="65"/>
        <v>3.31</v>
      </c>
      <c r="AJ53" s="51">
        <v>0.98</v>
      </c>
      <c r="AK53" s="51">
        <v>2.47</v>
      </c>
      <c r="AL53" s="45">
        <f t="shared" si="41"/>
        <v>3.4206</v>
      </c>
      <c r="AM53" s="52">
        <v>1.125</v>
      </c>
      <c r="AN53" s="47">
        <v>0.5882</v>
      </c>
      <c r="AO53" s="54">
        <f t="shared" si="42"/>
        <v>81344.5658956389</v>
      </c>
      <c r="AQ53" s="65">
        <f t="shared" si="43"/>
        <v>5464</v>
      </c>
      <c r="AR53" s="50">
        <v>0.74</v>
      </c>
      <c r="AS53" s="51">
        <v>2.2</v>
      </c>
      <c r="AT53" s="51">
        <v>1</v>
      </c>
      <c r="AU53" s="66">
        <f t="shared" si="66"/>
        <v>2496.6</v>
      </c>
      <c r="AV53" s="42">
        <f t="shared" si="45"/>
        <v>11391.992</v>
      </c>
      <c r="AW53" s="67">
        <f t="shared" si="67"/>
        <v>3.31</v>
      </c>
      <c r="AX53" s="51">
        <v>0.98</v>
      </c>
      <c r="AY53" s="51">
        <v>2.47</v>
      </c>
      <c r="AZ53" s="45">
        <f t="shared" si="47"/>
        <v>3.4206</v>
      </c>
      <c r="BA53" s="52">
        <v>1.225</v>
      </c>
      <c r="BB53" s="47">
        <v>0.5882</v>
      </c>
      <c r="BC53" s="54">
        <f t="shared" si="48"/>
        <v>92937.517008371</v>
      </c>
      <c r="BE53" s="65">
        <f t="shared" si="49"/>
        <v>5572</v>
      </c>
      <c r="BF53" s="50">
        <v>0.74</v>
      </c>
      <c r="BG53" s="51">
        <v>2.2</v>
      </c>
      <c r="BH53" s="51">
        <v>1</v>
      </c>
      <c r="BI53" s="51">
        <f t="shared" si="70"/>
        <v>2741.4</v>
      </c>
      <c r="BJ53" s="42">
        <f t="shared" si="51"/>
        <v>11812.616</v>
      </c>
      <c r="BK53" s="67">
        <f t="shared" si="69"/>
        <v>3.31</v>
      </c>
      <c r="BL53" s="51">
        <v>0.98</v>
      </c>
      <c r="BM53" s="51">
        <v>2.47</v>
      </c>
      <c r="BN53" s="45">
        <f t="shared" si="53"/>
        <v>3.4206</v>
      </c>
      <c r="BO53" s="52">
        <v>1.225</v>
      </c>
      <c r="BP53" s="47">
        <v>0.7042</v>
      </c>
      <c r="BQ53" s="54">
        <f t="shared" si="54"/>
        <v>115374.141089669</v>
      </c>
    </row>
    <row r="54" customHeight="1" spans="1:69">
      <c r="A54" s="65">
        <v>5224</v>
      </c>
      <c r="B54" s="50">
        <v>0.92</v>
      </c>
      <c r="C54" s="51">
        <v>2.2</v>
      </c>
      <c r="D54" s="51">
        <v>1</v>
      </c>
      <c r="E54" s="66">
        <f t="shared" si="55"/>
        <v>2352.6</v>
      </c>
      <c r="F54" s="42">
        <f t="shared" si="56"/>
        <v>12925.976</v>
      </c>
      <c r="G54" s="67">
        <v>3.05</v>
      </c>
      <c r="H54" s="51">
        <v>0.98</v>
      </c>
      <c r="I54" s="51">
        <v>2.47</v>
      </c>
      <c r="J54" s="45">
        <f t="shared" si="57"/>
        <v>3.4206</v>
      </c>
      <c r="K54" s="52">
        <v>1.125</v>
      </c>
      <c r="L54" s="47">
        <v>0.5882</v>
      </c>
      <c r="M54" s="54">
        <f t="shared" si="58"/>
        <v>89236.6007568541</v>
      </c>
      <c r="O54" s="65">
        <v>5224</v>
      </c>
      <c r="P54" s="50">
        <v>0.92</v>
      </c>
      <c r="Q54" s="51">
        <v>2.2</v>
      </c>
      <c r="R54" s="51">
        <v>1</v>
      </c>
      <c r="S54" s="66">
        <f t="shared" si="59"/>
        <v>2352.6</v>
      </c>
      <c r="T54" s="42">
        <f t="shared" si="60"/>
        <v>12925.976</v>
      </c>
      <c r="U54" s="67">
        <f t="shared" si="61"/>
        <v>3.31</v>
      </c>
      <c r="V54" s="51">
        <v>0.98</v>
      </c>
      <c r="W54" s="51">
        <v>2.47</v>
      </c>
      <c r="X54" s="45">
        <f t="shared" si="62"/>
        <v>3.4206</v>
      </c>
      <c r="Y54" s="52">
        <v>1.125</v>
      </c>
      <c r="Z54" s="47">
        <v>0.5882</v>
      </c>
      <c r="AA54" s="54">
        <f t="shared" si="63"/>
        <v>96843.6552476023</v>
      </c>
      <c r="AC54" s="65">
        <v>5224</v>
      </c>
      <c r="AD54" s="50">
        <v>0.92</v>
      </c>
      <c r="AE54" s="51">
        <v>2.2</v>
      </c>
      <c r="AF54" s="51">
        <v>1</v>
      </c>
      <c r="AG54" s="66">
        <f t="shared" si="64"/>
        <v>2352.6</v>
      </c>
      <c r="AH54" s="42">
        <f t="shared" si="39"/>
        <v>12925.976</v>
      </c>
      <c r="AI54" s="67">
        <f t="shared" si="65"/>
        <v>3.31</v>
      </c>
      <c r="AJ54" s="51">
        <v>0.98</v>
      </c>
      <c r="AK54" s="51">
        <v>2.47</v>
      </c>
      <c r="AL54" s="45">
        <f t="shared" si="41"/>
        <v>3.4206</v>
      </c>
      <c r="AM54" s="52">
        <v>1.125</v>
      </c>
      <c r="AN54" s="47">
        <v>0.5882</v>
      </c>
      <c r="AO54" s="54">
        <f t="shared" si="42"/>
        <v>96843.6552476023</v>
      </c>
      <c r="AQ54" s="65">
        <f t="shared" si="43"/>
        <v>5464</v>
      </c>
      <c r="AR54" s="50">
        <v>0.92</v>
      </c>
      <c r="AS54" s="51">
        <v>2.2</v>
      </c>
      <c r="AT54" s="51">
        <v>1</v>
      </c>
      <c r="AU54" s="66">
        <f t="shared" si="66"/>
        <v>2496.6</v>
      </c>
      <c r="AV54" s="42">
        <f t="shared" si="45"/>
        <v>13555.736</v>
      </c>
      <c r="AW54" s="67">
        <f t="shared" si="67"/>
        <v>3.31</v>
      </c>
      <c r="AX54" s="51">
        <v>0.98</v>
      </c>
      <c r="AY54" s="51">
        <v>2.47</v>
      </c>
      <c r="AZ54" s="45">
        <f t="shared" si="47"/>
        <v>3.4206</v>
      </c>
      <c r="BA54" s="52">
        <v>1.225</v>
      </c>
      <c r="BB54" s="47">
        <v>0.5882</v>
      </c>
      <c r="BC54" s="54">
        <f t="shared" si="48"/>
        <v>110589.653245981</v>
      </c>
      <c r="BE54" s="65">
        <f t="shared" si="49"/>
        <v>5572</v>
      </c>
      <c r="BF54" s="50">
        <v>0.92</v>
      </c>
      <c r="BG54" s="51">
        <v>2.2</v>
      </c>
      <c r="BH54" s="51">
        <v>1</v>
      </c>
      <c r="BI54" s="51">
        <f t="shared" si="70"/>
        <v>2741.4</v>
      </c>
      <c r="BJ54" s="42">
        <f t="shared" si="51"/>
        <v>14019.128</v>
      </c>
      <c r="BK54" s="67">
        <f t="shared" si="69"/>
        <v>3.31</v>
      </c>
      <c r="BL54" s="51">
        <v>0.98</v>
      </c>
      <c r="BM54" s="51">
        <v>2.47</v>
      </c>
      <c r="BN54" s="45">
        <f t="shared" si="53"/>
        <v>3.4206</v>
      </c>
      <c r="BO54" s="52">
        <v>1.225</v>
      </c>
      <c r="BP54" s="47">
        <v>0.7042</v>
      </c>
      <c r="BQ54" s="54">
        <f t="shared" si="54"/>
        <v>136925.203682752</v>
      </c>
    </row>
    <row r="55" customHeight="1" spans="1:69">
      <c r="A55" s="65">
        <v>5224</v>
      </c>
      <c r="B55" s="55">
        <v>1.7</v>
      </c>
      <c r="C55" s="51">
        <v>2.2</v>
      </c>
      <c r="D55" s="51">
        <v>1</v>
      </c>
      <c r="E55" s="66">
        <f t="shared" si="55"/>
        <v>2352.6</v>
      </c>
      <c r="F55" s="42">
        <f t="shared" si="56"/>
        <v>21890.36</v>
      </c>
      <c r="G55" s="67">
        <v>3.05</v>
      </c>
      <c r="H55" s="51">
        <v>0.98</v>
      </c>
      <c r="I55" s="51">
        <v>2.47</v>
      </c>
      <c r="J55" s="45">
        <f t="shared" si="57"/>
        <v>3.4206</v>
      </c>
      <c r="K55" s="52">
        <v>1.125</v>
      </c>
      <c r="L55" s="47">
        <v>0.5882</v>
      </c>
      <c r="M55" s="54">
        <f t="shared" si="58"/>
        <v>151123.699730203</v>
      </c>
      <c r="O55" s="65">
        <v>5224</v>
      </c>
      <c r="P55" s="55">
        <v>1.7</v>
      </c>
      <c r="Q55" s="51">
        <v>2.2</v>
      </c>
      <c r="R55" s="51">
        <v>1</v>
      </c>
      <c r="S55" s="66">
        <f t="shared" si="59"/>
        <v>2352.6</v>
      </c>
      <c r="T55" s="42">
        <f t="shared" si="60"/>
        <v>21890.36</v>
      </c>
      <c r="U55" s="67">
        <f t="shared" si="61"/>
        <v>3.31</v>
      </c>
      <c r="V55" s="51">
        <v>0.98</v>
      </c>
      <c r="W55" s="51">
        <v>2.47</v>
      </c>
      <c r="X55" s="45">
        <f t="shared" si="62"/>
        <v>3.4206</v>
      </c>
      <c r="Y55" s="52">
        <v>1.125</v>
      </c>
      <c r="Z55" s="47">
        <v>0.5882</v>
      </c>
      <c r="AA55" s="54">
        <f t="shared" si="63"/>
        <v>164006.375772778</v>
      </c>
      <c r="AC55" s="65">
        <v>5224</v>
      </c>
      <c r="AD55" s="55">
        <v>1.7</v>
      </c>
      <c r="AE55" s="51">
        <v>2.2</v>
      </c>
      <c r="AF55" s="51">
        <v>1</v>
      </c>
      <c r="AG55" s="66">
        <f t="shared" si="64"/>
        <v>2352.6</v>
      </c>
      <c r="AH55" s="42">
        <f t="shared" si="39"/>
        <v>21890.36</v>
      </c>
      <c r="AI55" s="67">
        <f t="shared" si="65"/>
        <v>3.31</v>
      </c>
      <c r="AJ55" s="51">
        <v>0.98</v>
      </c>
      <c r="AK55" s="51">
        <v>2.47</v>
      </c>
      <c r="AL55" s="45">
        <f t="shared" si="41"/>
        <v>3.4206</v>
      </c>
      <c r="AM55" s="52">
        <v>1.125</v>
      </c>
      <c r="AN55" s="47">
        <v>0.5882</v>
      </c>
      <c r="AO55" s="54">
        <f t="shared" si="42"/>
        <v>164006.375772778</v>
      </c>
      <c r="AQ55" s="65">
        <f t="shared" si="43"/>
        <v>5464</v>
      </c>
      <c r="AR55" s="55">
        <v>1.7</v>
      </c>
      <c r="AS55" s="51">
        <v>2.2</v>
      </c>
      <c r="AT55" s="51">
        <v>1</v>
      </c>
      <c r="AU55" s="66">
        <f t="shared" si="66"/>
        <v>2496.6</v>
      </c>
      <c r="AV55" s="42">
        <f t="shared" si="45"/>
        <v>22931.96</v>
      </c>
      <c r="AW55" s="67">
        <f t="shared" si="67"/>
        <v>3.31</v>
      </c>
      <c r="AX55" s="51">
        <v>0.98</v>
      </c>
      <c r="AY55" s="51">
        <v>2.47</v>
      </c>
      <c r="AZ55" s="45">
        <f t="shared" si="47"/>
        <v>3.4206</v>
      </c>
      <c r="BA55" s="52">
        <v>1.225</v>
      </c>
      <c r="BB55" s="47">
        <v>0.5882</v>
      </c>
      <c r="BC55" s="54">
        <f t="shared" si="48"/>
        <v>187082.243608956</v>
      </c>
      <c r="BE55" s="65">
        <f t="shared" si="49"/>
        <v>5572</v>
      </c>
      <c r="BF55" s="55">
        <v>1.7</v>
      </c>
      <c r="BG55" s="51">
        <v>2.2</v>
      </c>
      <c r="BH55" s="51">
        <v>1</v>
      </c>
      <c r="BI55" s="51">
        <f t="shared" si="70"/>
        <v>2741.4</v>
      </c>
      <c r="BJ55" s="42">
        <f t="shared" si="51"/>
        <v>23580.68</v>
      </c>
      <c r="BK55" s="67">
        <f t="shared" si="69"/>
        <v>3.31</v>
      </c>
      <c r="BL55" s="51">
        <v>0.98</v>
      </c>
      <c r="BM55" s="51">
        <v>2.47</v>
      </c>
      <c r="BN55" s="45">
        <f t="shared" si="53"/>
        <v>3.4206</v>
      </c>
      <c r="BO55" s="52">
        <v>1.225</v>
      </c>
      <c r="BP55" s="47">
        <v>0.7042</v>
      </c>
      <c r="BQ55" s="54">
        <f t="shared" si="54"/>
        <v>230313.141586109</v>
      </c>
    </row>
    <row r="56" customHeight="1" spans="1:69">
      <c r="A56" s="68">
        <v>4763</v>
      </c>
      <c r="B56" s="50">
        <v>0.59</v>
      </c>
      <c r="C56" s="51">
        <v>2.2</v>
      </c>
      <c r="D56" s="51">
        <v>1</v>
      </c>
      <c r="E56" s="66">
        <f t="shared" si="55"/>
        <v>2352.6</v>
      </c>
      <c r="F56" s="42">
        <f t="shared" si="56"/>
        <v>8534.974</v>
      </c>
      <c r="G56" s="67">
        <v>3.05</v>
      </c>
      <c r="H56" s="51">
        <v>0.98</v>
      </c>
      <c r="I56" s="51">
        <v>2.47</v>
      </c>
      <c r="J56" s="45">
        <f t="shared" si="57"/>
        <v>3.4206</v>
      </c>
      <c r="K56" s="52">
        <v>1.125</v>
      </c>
      <c r="L56" s="47">
        <v>0.5882</v>
      </c>
      <c r="M56" s="54">
        <f t="shared" si="58"/>
        <v>58922.596429711</v>
      </c>
      <c r="O56" s="68">
        <v>4763</v>
      </c>
      <c r="P56" s="50">
        <v>0.59</v>
      </c>
      <c r="Q56" s="51">
        <v>2.2</v>
      </c>
      <c r="R56" s="51">
        <v>1</v>
      </c>
      <c r="S56" s="66">
        <f t="shared" si="59"/>
        <v>2352.6</v>
      </c>
      <c r="T56" s="42">
        <f t="shared" si="60"/>
        <v>8534.974</v>
      </c>
      <c r="U56" s="67">
        <f t="shared" si="61"/>
        <v>3.31</v>
      </c>
      <c r="V56" s="51">
        <v>0.98</v>
      </c>
      <c r="W56" s="51">
        <v>2.47</v>
      </c>
      <c r="X56" s="45">
        <f t="shared" si="62"/>
        <v>3.4206</v>
      </c>
      <c r="Y56" s="52">
        <v>1.125</v>
      </c>
      <c r="Z56" s="47">
        <v>0.5882</v>
      </c>
      <c r="AA56" s="54">
        <f t="shared" si="63"/>
        <v>63945.5062892929</v>
      </c>
      <c r="AC56" s="68">
        <v>4763</v>
      </c>
      <c r="AD56" s="50">
        <v>0.59</v>
      </c>
      <c r="AE56" s="51">
        <v>2.2</v>
      </c>
      <c r="AF56" s="51">
        <v>1</v>
      </c>
      <c r="AG56" s="66">
        <f t="shared" si="64"/>
        <v>2352.6</v>
      </c>
      <c r="AH56" s="42">
        <f t="shared" si="39"/>
        <v>8534.974</v>
      </c>
      <c r="AI56" s="67">
        <f t="shared" si="65"/>
        <v>3.31</v>
      </c>
      <c r="AJ56" s="51">
        <v>0.98</v>
      </c>
      <c r="AK56" s="51">
        <v>2.47</v>
      </c>
      <c r="AL56" s="45">
        <f t="shared" si="41"/>
        <v>3.4206</v>
      </c>
      <c r="AM56" s="52">
        <v>1.125</v>
      </c>
      <c r="AN56" s="47">
        <v>0.5882</v>
      </c>
      <c r="AO56" s="54">
        <f t="shared" si="42"/>
        <v>63945.5062892929</v>
      </c>
      <c r="AQ56" s="68">
        <f t="shared" ref="AQ56:AQ59" si="71">4763+240</f>
        <v>5003</v>
      </c>
      <c r="AR56" s="50">
        <v>0.59</v>
      </c>
      <c r="AS56" s="51">
        <v>2.2</v>
      </c>
      <c r="AT56" s="51">
        <v>1</v>
      </c>
      <c r="AU56" s="66">
        <f t="shared" si="66"/>
        <v>2496.6</v>
      </c>
      <c r="AV56" s="42">
        <f t="shared" si="45"/>
        <v>8990.494</v>
      </c>
      <c r="AW56" s="67">
        <f t="shared" si="67"/>
        <v>3.31</v>
      </c>
      <c r="AX56" s="51">
        <v>0.98</v>
      </c>
      <c r="AY56" s="51">
        <v>2.47</v>
      </c>
      <c r="AZ56" s="45">
        <f t="shared" si="47"/>
        <v>3.4206</v>
      </c>
      <c r="BA56" s="52">
        <v>1.225</v>
      </c>
      <c r="BB56" s="47">
        <v>0.5882</v>
      </c>
      <c r="BC56" s="54">
        <f t="shared" si="48"/>
        <v>73345.7492806049</v>
      </c>
      <c r="BE56" s="68">
        <f t="shared" ref="BE56:BE59" si="72">4763+240+108</f>
        <v>5111</v>
      </c>
      <c r="BF56" s="50">
        <v>0.59</v>
      </c>
      <c r="BG56" s="51">
        <v>2.2</v>
      </c>
      <c r="BH56" s="51">
        <v>1</v>
      </c>
      <c r="BI56" s="51">
        <f t="shared" si="70"/>
        <v>2741.4</v>
      </c>
      <c r="BJ56" s="42">
        <f t="shared" si="51"/>
        <v>9375.478</v>
      </c>
      <c r="BK56" s="67">
        <f t="shared" si="69"/>
        <v>3.31</v>
      </c>
      <c r="BL56" s="51">
        <v>0.98</v>
      </c>
      <c r="BM56" s="51">
        <v>2.47</v>
      </c>
      <c r="BN56" s="45">
        <f t="shared" si="53"/>
        <v>3.4206</v>
      </c>
      <c r="BO56" s="52">
        <v>1.225</v>
      </c>
      <c r="BP56" s="47">
        <v>0.7042</v>
      </c>
      <c r="BQ56" s="54">
        <f t="shared" si="54"/>
        <v>91570.5480949426</v>
      </c>
    </row>
    <row r="57" customHeight="1" spans="1:69">
      <c r="A57" s="68">
        <v>4763</v>
      </c>
      <c r="B57" s="50">
        <v>0.8</v>
      </c>
      <c r="C57" s="51">
        <v>2.2</v>
      </c>
      <c r="D57" s="51">
        <v>1</v>
      </c>
      <c r="E57" s="66">
        <f t="shared" si="55"/>
        <v>2352.6</v>
      </c>
      <c r="F57" s="42">
        <f t="shared" si="56"/>
        <v>10735.48</v>
      </c>
      <c r="G57" s="67">
        <v>3.05</v>
      </c>
      <c r="H57" s="51">
        <v>0.98</v>
      </c>
      <c r="I57" s="51">
        <v>2.47</v>
      </c>
      <c r="J57" s="45">
        <f t="shared" si="57"/>
        <v>3.4206</v>
      </c>
      <c r="K57" s="52">
        <v>1.125</v>
      </c>
      <c r="L57" s="47">
        <v>0.5882</v>
      </c>
      <c r="M57" s="54">
        <f t="shared" si="58"/>
        <v>74114.1514337635</v>
      </c>
      <c r="O57" s="68">
        <v>4763</v>
      </c>
      <c r="P57" s="50">
        <v>0.8</v>
      </c>
      <c r="Q57" s="51">
        <v>2.2</v>
      </c>
      <c r="R57" s="51">
        <v>1</v>
      </c>
      <c r="S57" s="66">
        <f t="shared" si="59"/>
        <v>2352.6</v>
      </c>
      <c r="T57" s="42">
        <f t="shared" si="60"/>
        <v>10735.48</v>
      </c>
      <c r="U57" s="67">
        <f t="shared" si="61"/>
        <v>3.31</v>
      </c>
      <c r="V57" s="51">
        <v>0.98</v>
      </c>
      <c r="W57" s="51">
        <v>2.47</v>
      </c>
      <c r="X57" s="45">
        <f t="shared" si="62"/>
        <v>3.4206</v>
      </c>
      <c r="Y57" s="52">
        <v>1.125</v>
      </c>
      <c r="Z57" s="47">
        <v>0.5882</v>
      </c>
      <c r="AA57" s="54">
        <f t="shared" si="63"/>
        <v>80432.0790969696</v>
      </c>
      <c r="AC57" s="68">
        <v>4763</v>
      </c>
      <c r="AD57" s="50">
        <v>0.8</v>
      </c>
      <c r="AE57" s="51">
        <v>2.2</v>
      </c>
      <c r="AF57" s="51">
        <v>1</v>
      </c>
      <c r="AG57" s="66">
        <f t="shared" si="64"/>
        <v>2352.6</v>
      </c>
      <c r="AH57" s="42">
        <f t="shared" si="39"/>
        <v>10735.48</v>
      </c>
      <c r="AI57" s="67">
        <f t="shared" si="65"/>
        <v>3.31</v>
      </c>
      <c r="AJ57" s="51">
        <v>0.98</v>
      </c>
      <c r="AK57" s="51">
        <v>2.47</v>
      </c>
      <c r="AL57" s="45">
        <f t="shared" si="41"/>
        <v>3.4206</v>
      </c>
      <c r="AM57" s="52">
        <v>1.125</v>
      </c>
      <c r="AN57" s="47">
        <v>0.5882</v>
      </c>
      <c r="AO57" s="54">
        <f t="shared" si="42"/>
        <v>80432.0790969696</v>
      </c>
      <c r="AQ57" s="68">
        <f t="shared" si="71"/>
        <v>5003</v>
      </c>
      <c r="AR57" s="50">
        <v>0.8</v>
      </c>
      <c r="AS57" s="51">
        <v>2.2</v>
      </c>
      <c r="AT57" s="51">
        <v>1</v>
      </c>
      <c r="AU57" s="51">
        <v>0</v>
      </c>
      <c r="AV57" s="42">
        <f t="shared" si="45"/>
        <v>8805.28</v>
      </c>
      <c r="AW57" s="67">
        <f t="shared" si="67"/>
        <v>3.31</v>
      </c>
      <c r="AX57" s="51">
        <v>0.98</v>
      </c>
      <c r="AY57" s="51">
        <v>2.47</v>
      </c>
      <c r="AZ57" s="45">
        <f t="shared" si="47"/>
        <v>3.4206</v>
      </c>
      <c r="BA57" s="52">
        <v>1.225</v>
      </c>
      <c r="BB57" s="47">
        <v>0.5882</v>
      </c>
      <c r="BC57" s="54">
        <f t="shared" si="48"/>
        <v>71834.746703076</v>
      </c>
      <c r="BE57" s="68">
        <f t="shared" si="72"/>
        <v>5111</v>
      </c>
      <c r="BF57" s="50">
        <v>0.8</v>
      </c>
      <c r="BG57" s="51">
        <v>2.2</v>
      </c>
      <c r="BH57" s="51">
        <v>1</v>
      </c>
      <c r="BI57" s="51">
        <v>0</v>
      </c>
      <c r="BJ57" s="42">
        <f t="shared" si="51"/>
        <v>8995.36</v>
      </c>
      <c r="BK57" s="67">
        <f t="shared" si="69"/>
        <v>3.31</v>
      </c>
      <c r="BL57" s="51">
        <v>0.98</v>
      </c>
      <c r="BM57" s="51">
        <v>2.47</v>
      </c>
      <c r="BN57" s="45">
        <f t="shared" si="53"/>
        <v>3.4206</v>
      </c>
      <c r="BO57" s="52">
        <v>1.225</v>
      </c>
      <c r="BP57" s="47">
        <v>0.7042</v>
      </c>
      <c r="BQ57" s="54">
        <f t="shared" si="54"/>
        <v>87857.9252717913</v>
      </c>
    </row>
    <row r="58" customHeight="1" spans="1:69">
      <c r="A58" s="68">
        <v>4763</v>
      </c>
      <c r="B58" s="50">
        <v>0.74</v>
      </c>
      <c r="C58" s="51">
        <v>2.2</v>
      </c>
      <c r="D58" s="51">
        <v>1</v>
      </c>
      <c r="E58" s="51">
        <v>0</v>
      </c>
      <c r="F58" s="42">
        <f t="shared" si="56"/>
        <v>7754.164</v>
      </c>
      <c r="G58" s="67">
        <v>3.05</v>
      </c>
      <c r="H58" s="51">
        <v>0.98</v>
      </c>
      <c r="I58" s="51">
        <v>2.47</v>
      </c>
      <c r="J58" s="45">
        <f t="shared" si="57"/>
        <v>3.4206</v>
      </c>
      <c r="K58" s="52">
        <v>1.125</v>
      </c>
      <c r="L58" s="47">
        <v>0.5882</v>
      </c>
      <c r="M58" s="54">
        <f t="shared" si="58"/>
        <v>53532.1462047563</v>
      </c>
      <c r="O58" s="68">
        <v>4763</v>
      </c>
      <c r="P58" s="50">
        <v>0.74</v>
      </c>
      <c r="Q58" s="51">
        <v>2.2</v>
      </c>
      <c r="R58" s="51">
        <v>1</v>
      </c>
      <c r="S58" s="51">
        <v>0</v>
      </c>
      <c r="T58" s="42">
        <f t="shared" si="60"/>
        <v>7754.164</v>
      </c>
      <c r="U58" s="67">
        <f t="shared" si="61"/>
        <v>3.31</v>
      </c>
      <c r="V58" s="51">
        <v>0.98</v>
      </c>
      <c r="W58" s="51">
        <v>2.47</v>
      </c>
      <c r="X58" s="45">
        <f t="shared" si="62"/>
        <v>3.4206</v>
      </c>
      <c r="Y58" s="52">
        <v>1.125</v>
      </c>
      <c r="Z58" s="47">
        <v>0.5882</v>
      </c>
      <c r="AA58" s="54">
        <f t="shared" si="63"/>
        <v>58095.54227467</v>
      </c>
      <c r="AC58" s="68">
        <v>4763</v>
      </c>
      <c r="AD58" s="50">
        <v>0.74</v>
      </c>
      <c r="AE58" s="51">
        <v>2.2</v>
      </c>
      <c r="AF58" s="51">
        <v>1</v>
      </c>
      <c r="AG58" s="51">
        <v>0</v>
      </c>
      <c r="AH58" s="42">
        <f t="shared" si="39"/>
        <v>7754.164</v>
      </c>
      <c r="AI58" s="67">
        <f t="shared" si="65"/>
        <v>3.31</v>
      </c>
      <c r="AJ58" s="51">
        <v>0.98</v>
      </c>
      <c r="AK58" s="51">
        <v>2.47</v>
      </c>
      <c r="AL58" s="45">
        <f t="shared" si="41"/>
        <v>3.4206</v>
      </c>
      <c r="AM58" s="52">
        <v>1.125</v>
      </c>
      <c r="AN58" s="47">
        <v>0.5882</v>
      </c>
      <c r="AO58" s="54">
        <f t="shared" si="42"/>
        <v>58095.54227467</v>
      </c>
      <c r="AQ58" s="68">
        <f t="shared" si="71"/>
        <v>5003</v>
      </c>
      <c r="AR58" s="50">
        <v>0.74</v>
      </c>
      <c r="AS58" s="51">
        <v>2.2</v>
      </c>
      <c r="AT58" s="51">
        <v>1</v>
      </c>
      <c r="AU58" s="51">
        <v>0</v>
      </c>
      <c r="AV58" s="42">
        <f t="shared" si="45"/>
        <v>8144.884</v>
      </c>
      <c r="AW58" s="67">
        <f t="shared" si="67"/>
        <v>3.31</v>
      </c>
      <c r="AX58" s="51">
        <v>0.98</v>
      </c>
      <c r="AY58" s="51">
        <v>2.47</v>
      </c>
      <c r="AZ58" s="45">
        <f t="shared" si="47"/>
        <v>3.4206</v>
      </c>
      <c r="BA58" s="52">
        <v>1.225</v>
      </c>
      <c r="BB58" s="47">
        <v>0.5882</v>
      </c>
      <c r="BC58" s="54">
        <f t="shared" si="48"/>
        <v>66447.1407003453</v>
      </c>
      <c r="BE58" s="68">
        <f t="shared" si="72"/>
        <v>5111</v>
      </c>
      <c r="BF58" s="50">
        <v>0.74</v>
      </c>
      <c r="BG58" s="51">
        <v>2.2</v>
      </c>
      <c r="BH58" s="51">
        <v>1</v>
      </c>
      <c r="BI58" s="51">
        <v>0</v>
      </c>
      <c r="BJ58" s="42">
        <f t="shared" si="51"/>
        <v>8320.708</v>
      </c>
      <c r="BK58" s="67">
        <f t="shared" si="69"/>
        <v>3.31</v>
      </c>
      <c r="BL58" s="51">
        <v>0.98</v>
      </c>
      <c r="BM58" s="51">
        <v>2.47</v>
      </c>
      <c r="BN58" s="45">
        <f t="shared" si="53"/>
        <v>3.4206</v>
      </c>
      <c r="BO58" s="52">
        <v>1.225</v>
      </c>
      <c r="BP58" s="47">
        <v>0.7042</v>
      </c>
      <c r="BQ58" s="54">
        <f t="shared" si="54"/>
        <v>81268.5808764069</v>
      </c>
    </row>
    <row r="59" customHeight="1" spans="1:69">
      <c r="A59" s="68">
        <v>4763</v>
      </c>
      <c r="B59" s="50">
        <v>0.92</v>
      </c>
      <c r="C59" s="51">
        <v>2.2</v>
      </c>
      <c r="D59" s="51">
        <v>1</v>
      </c>
      <c r="E59" s="51">
        <v>0</v>
      </c>
      <c r="F59" s="42">
        <f t="shared" si="56"/>
        <v>9640.312</v>
      </c>
      <c r="G59" s="67">
        <v>3.05</v>
      </c>
      <c r="H59" s="51">
        <v>0.98</v>
      </c>
      <c r="I59" s="51">
        <v>2.47</v>
      </c>
      <c r="J59" s="45">
        <f t="shared" si="57"/>
        <v>3.4206</v>
      </c>
      <c r="K59" s="52">
        <v>1.125</v>
      </c>
      <c r="L59" s="47">
        <v>0.5882</v>
      </c>
      <c r="M59" s="54">
        <f t="shared" si="58"/>
        <v>66553.4790653727</v>
      </c>
      <c r="O59" s="68">
        <v>4763</v>
      </c>
      <c r="P59" s="50">
        <v>0.92</v>
      </c>
      <c r="Q59" s="51">
        <v>2.2</v>
      </c>
      <c r="R59" s="51">
        <v>1</v>
      </c>
      <c r="S59" s="51">
        <v>0</v>
      </c>
      <c r="T59" s="42">
        <f t="shared" si="60"/>
        <v>9640.312</v>
      </c>
      <c r="U59" s="67">
        <f t="shared" si="61"/>
        <v>3.31</v>
      </c>
      <c r="V59" s="51">
        <v>0.98</v>
      </c>
      <c r="W59" s="51">
        <v>2.47</v>
      </c>
      <c r="X59" s="45">
        <f t="shared" si="62"/>
        <v>3.4206</v>
      </c>
      <c r="Y59" s="52">
        <v>1.125</v>
      </c>
      <c r="Z59" s="47">
        <v>0.5882</v>
      </c>
      <c r="AA59" s="54">
        <f t="shared" si="63"/>
        <v>72226.8903955356</v>
      </c>
      <c r="AC59" s="68">
        <v>4763</v>
      </c>
      <c r="AD59" s="50">
        <v>0.92</v>
      </c>
      <c r="AE59" s="51">
        <v>2.2</v>
      </c>
      <c r="AF59" s="51">
        <v>1</v>
      </c>
      <c r="AG59" s="51">
        <v>0</v>
      </c>
      <c r="AH59" s="42">
        <f t="shared" si="39"/>
        <v>9640.312</v>
      </c>
      <c r="AI59" s="67">
        <f t="shared" si="65"/>
        <v>3.31</v>
      </c>
      <c r="AJ59" s="51">
        <v>0.98</v>
      </c>
      <c r="AK59" s="51">
        <v>2.47</v>
      </c>
      <c r="AL59" s="45">
        <f t="shared" si="41"/>
        <v>3.4206</v>
      </c>
      <c r="AM59" s="52">
        <v>1.125</v>
      </c>
      <c r="AN59" s="47">
        <v>0.5882</v>
      </c>
      <c r="AO59" s="54">
        <f t="shared" si="42"/>
        <v>72226.8903955356</v>
      </c>
      <c r="AQ59" s="68">
        <f t="shared" si="71"/>
        <v>5003</v>
      </c>
      <c r="AR59" s="50">
        <v>0.92</v>
      </c>
      <c r="AS59" s="51">
        <v>2.2</v>
      </c>
      <c r="AT59" s="51">
        <v>1</v>
      </c>
      <c r="AU59" s="51">
        <v>0</v>
      </c>
      <c r="AV59" s="42">
        <f t="shared" si="45"/>
        <v>10126.072</v>
      </c>
      <c r="AW59" s="67">
        <f t="shared" si="67"/>
        <v>3.31</v>
      </c>
      <c r="AX59" s="51">
        <v>0.98</v>
      </c>
      <c r="AY59" s="51">
        <v>2.47</v>
      </c>
      <c r="AZ59" s="45">
        <f t="shared" si="47"/>
        <v>3.4206</v>
      </c>
      <c r="BA59" s="52">
        <v>1.225</v>
      </c>
      <c r="BB59" s="47">
        <v>0.5882</v>
      </c>
      <c r="BC59" s="54">
        <f t="shared" si="48"/>
        <v>82609.9587085375</v>
      </c>
      <c r="BE59" s="68">
        <f t="shared" si="72"/>
        <v>5111</v>
      </c>
      <c r="BF59" s="50">
        <v>0.92</v>
      </c>
      <c r="BG59" s="51">
        <v>2.2</v>
      </c>
      <c r="BH59" s="51">
        <v>1</v>
      </c>
      <c r="BI59" s="51">
        <v>0</v>
      </c>
      <c r="BJ59" s="42">
        <f t="shared" si="51"/>
        <v>10344.664</v>
      </c>
      <c r="BK59" s="67">
        <f t="shared" si="69"/>
        <v>3.31</v>
      </c>
      <c r="BL59" s="51">
        <v>0.98</v>
      </c>
      <c r="BM59" s="51">
        <v>2.47</v>
      </c>
      <c r="BN59" s="45">
        <f t="shared" si="53"/>
        <v>3.4206</v>
      </c>
      <c r="BO59" s="52">
        <v>1.225</v>
      </c>
      <c r="BP59" s="47">
        <v>0.7042</v>
      </c>
      <c r="BQ59" s="54">
        <f t="shared" si="54"/>
        <v>101036.61406256</v>
      </c>
    </row>
    <row r="60" customHeight="1" spans="1:69">
      <c r="A60" s="57">
        <f>SUM(M38:M59)</f>
        <v>1876020.96373912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57">
        <f>SUM(AA38:AA59)</f>
        <v>2061676.83415257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C60" s="57">
        <f>SUM(AO38:AO59)</f>
        <v>2549630.28076492</v>
      </c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9"/>
      <c r="AQ60" s="57">
        <f>SUM(BC38:BC59)</f>
        <v>2870303.83356129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E60" s="57">
        <f>SUM(BQ38:BQ59)</f>
        <v>3791094.80854953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9"/>
    </row>
    <row r="61" customHeight="1" spans="1:69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O61" s="57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C61" s="5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57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E61" s="57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9"/>
    </row>
    <row r="62" customHeight="1" spans="1:69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O62" s="60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C62" s="60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2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2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2"/>
    </row>
    <row r="63" customHeight="1" spans="1:69">
      <c r="A63" s="25" t="s">
        <v>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O63" s="25" t="s">
        <v>9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  <c r="AC63" s="25" t="s">
        <v>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7"/>
      <c r="AQ63" s="25" t="s">
        <v>9</v>
      </c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7"/>
      <c r="BE63" s="25" t="s">
        <v>9</v>
      </c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7"/>
    </row>
    <row r="64" customHeight="1" spans="1:6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30"/>
      <c r="AC64" s="28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30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30"/>
    </row>
    <row r="65" customHeight="1" spans="1:69">
      <c r="A65" s="31" t="s">
        <v>14</v>
      </c>
      <c r="B65" s="32"/>
      <c r="C65" s="32"/>
      <c r="D65" s="32"/>
      <c r="E65" s="32"/>
      <c r="F65" s="33"/>
      <c r="G65" s="34" t="s">
        <v>15</v>
      </c>
      <c r="H65" s="35"/>
      <c r="I65" s="35"/>
      <c r="J65" s="36"/>
      <c r="K65" s="37" t="s">
        <v>16</v>
      </c>
      <c r="L65" s="38"/>
      <c r="M65" s="39" t="s">
        <v>17</v>
      </c>
      <c r="O65" s="31" t="s">
        <v>14</v>
      </c>
      <c r="P65" s="32"/>
      <c r="Q65" s="32"/>
      <c r="R65" s="32"/>
      <c r="S65" s="32"/>
      <c r="T65" s="33"/>
      <c r="U65" s="34" t="s">
        <v>15</v>
      </c>
      <c r="V65" s="35"/>
      <c r="W65" s="35"/>
      <c r="X65" s="36"/>
      <c r="Y65" s="37" t="s">
        <v>16</v>
      </c>
      <c r="Z65" s="38"/>
      <c r="AA65" s="39" t="s">
        <v>17</v>
      </c>
      <c r="AC65" s="31" t="s">
        <v>14</v>
      </c>
      <c r="AD65" s="32"/>
      <c r="AE65" s="32"/>
      <c r="AF65" s="32"/>
      <c r="AG65" s="32"/>
      <c r="AH65" s="33"/>
      <c r="AI65" s="34" t="s">
        <v>15</v>
      </c>
      <c r="AJ65" s="35"/>
      <c r="AK65" s="35"/>
      <c r="AL65" s="36"/>
      <c r="AM65" s="37" t="s">
        <v>16</v>
      </c>
      <c r="AN65" s="38"/>
      <c r="AO65" s="39" t="s">
        <v>17</v>
      </c>
      <c r="AQ65" s="31" t="s">
        <v>14</v>
      </c>
      <c r="AR65" s="32"/>
      <c r="AS65" s="32"/>
      <c r="AT65" s="32"/>
      <c r="AU65" s="32"/>
      <c r="AV65" s="33"/>
      <c r="AW65" s="34" t="s">
        <v>15</v>
      </c>
      <c r="AX65" s="35"/>
      <c r="AY65" s="35"/>
      <c r="AZ65" s="36"/>
      <c r="BA65" s="37" t="s">
        <v>16</v>
      </c>
      <c r="BB65" s="38"/>
      <c r="BC65" s="39" t="s">
        <v>17</v>
      </c>
      <c r="BE65" s="31" t="s">
        <v>14</v>
      </c>
      <c r="BF65" s="32"/>
      <c r="BG65" s="32"/>
      <c r="BH65" s="32"/>
      <c r="BI65" s="32"/>
      <c r="BJ65" s="33"/>
      <c r="BK65" s="34" t="s">
        <v>15</v>
      </c>
      <c r="BL65" s="35"/>
      <c r="BM65" s="35"/>
      <c r="BN65" s="36"/>
      <c r="BO65" s="37" t="s">
        <v>16</v>
      </c>
      <c r="BP65" s="38"/>
      <c r="BQ65" s="39" t="s">
        <v>17</v>
      </c>
    </row>
    <row r="66" customHeight="1" spans="1:69">
      <c r="A66" s="40" t="s">
        <v>18</v>
      </c>
      <c r="B66" s="41" t="s">
        <v>19</v>
      </c>
      <c r="C66" s="41" t="s">
        <v>20</v>
      </c>
      <c r="D66" s="41" t="s">
        <v>21</v>
      </c>
      <c r="E66" s="41" t="s">
        <v>22</v>
      </c>
      <c r="F66" s="42" t="s">
        <v>14</v>
      </c>
      <c r="G66" s="43" t="s">
        <v>23</v>
      </c>
      <c r="H66" s="44" t="s">
        <v>24</v>
      </c>
      <c r="I66" s="44" t="s">
        <v>25</v>
      </c>
      <c r="J66" s="45" t="s">
        <v>26</v>
      </c>
      <c r="K66" s="46" t="s">
        <v>27</v>
      </c>
      <c r="L66" s="47" t="s">
        <v>28</v>
      </c>
      <c r="M66" s="48"/>
      <c r="O66" s="40" t="s">
        <v>18</v>
      </c>
      <c r="P66" s="41" t="s">
        <v>19</v>
      </c>
      <c r="Q66" s="41" t="s">
        <v>20</v>
      </c>
      <c r="R66" s="41" t="s">
        <v>21</v>
      </c>
      <c r="S66" s="41" t="s">
        <v>22</v>
      </c>
      <c r="T66" s="42" t="s">
        <v>14</v>
      </c>
      <c r="U66" s="43" t="s">
        <v>23</v>
      </c>
      <c r="V66" s="44" t="s">
        <v>24</v>
      </c>
      <c r="W66" s="44" t="s">
        <v>25</v>
      </c>
      <c r="X66" s="45" t="s">
        <v>26</v>
      </c>
      <c r="Y66" s="46" t="s">
        <v>27</v>
      </c>
      <c r="Z66" s="47" t="s">
        <v>28</v>
      </c>
      <c r="AA66" s="48"/>
      <c r="AC66" s="40" t="s">
        <v>18</v>
      </c>
      <c r="AD66" s="41" t="s">
        <v>19</v>
      </c>
      <c r="AE66" s="41" t="s">
        <v>20</v>
      </c>
      <c r="AF66" s="41" t="s">
        <v>21</v>
      </c>
      <c r="AG66" s="41" t="s">
        <v>22</v>
      </c>
      <c r="AH66" s="42" t="s">
        <v>14</v>
      </c>
      <c r="AI66" s="43" t="s">
        <v>23</v>
      </c>
      <c r="AJ66" s="44" t="s">
        <v>24</v>
      </c>
      <c r="AK66" s="44" t="s">
        <v>25</v>
      </c>
      <c r="AL66" s="45" t="s">
        <v>26</v>
      </c>
      <c r="AM66" s="46" t="s">
        <v>27</v>
      </c>
      <c r="AN66" s="47" t="s">
        <v>28</v>
      </c>
      <c r="AO66" s="48"/>
      <c r="AQ66" s="40" t="s">
        <v>18</v>
      </c>
      <c r="AR66" s="41" t="s">
        <v>19</v>
      </c>
      <c r="AS66" s="41" t="s">
        <v>20</v>
      </c>
      <c r="AT66" s="41" t="s">
        <v>21</v>
      </c>
      <c r="AU66" s="41" t="s">
        <v>22</v>
      </c>
      <c r="AV66" s="42" t="s">
        <v>14</v>
      </c>
      <c r="AW66" s="43" t="s">
        <v>23</v>
      </c>
      <c r="AX66" s="44" t="s">
        <v>24</v>
      </c>
      <c r="AY66" s="44" t="s">
        <v>25</v>
      </c>
      <c r="AZ66" s="45" t="s">
        <v>26</v>
      </c>
      <c r="BA66" s="46" t="s">
        <v>27</v>
      </c>
      <c r="BB66" s="47" t="s">
        <v>28</v>
      </c>
      <c r="BC66" s="48"/>
      <c r="BE66" s="40" t="s">
        <v>18</v>
      </c>
      <c r="BF66" s="41" t="s">
        <v>19</v>
      </c>
      <c r="BG66" s="41" t="s">
        <v>20</v>
      </c>
      <c r="BH66" s="41" t="s">
        <v>21</v>
      </c>
      <c r="BI66" s="41" t="s">
        <v>22</v>
      </c>
      <c r="BJ66" s="42" t="s">
        <v>14</v>
      </c>
      <c r="BK66" s="43" t="s">
        <v>23</v>
      </c>
      <c r="BL66" s="44" t="s">
        <v>24</v>
      </c>
      <c r="BM66" s="44" t="s">
        <v>25</v>
      </c>
      <c r="BN66" s="45" t="s">
        <v>26</v>
      </c>
      <c r="BO66" s="46" t="s">
        <v>27</v>
      </c>
      <c r="BP66" s="47" t="s">
        <v>28</v>
      </c>
      <c r="BQ66" s="48"/>
    </row>
    <row r="67" customHeight="1" spans="1:69">
      <c r="A67" s="56">
        <v>3921</v>
      </c>
      <c r="B67" s="51">
        <v>2.53</v>
      </c>
      <c r="C67" s="51">
        <v>1</v>
      </c>
      <c r="D67" s="51">
        <v>1</v>
      </c>
      <c r="E67" s="51">
        <v>0</v>
      </c>
      <c r="F67" s="42">
        <f t="shared" ref="F67:F69" si="73">A67*B67*C67*D67+E67</f>
        <v>9920.13</v>
      </c>
      <c r="G67" s="67">
        <v>2.66</v>
      </c>
      <c r="H67" s="51">
        <v>0.92</v>
      </c>
      <c r="I67" s="51">
        <v>2.03</v>
      </c>
      <c r="J67" s="45">
        <f t="shared" ref="J67:J69" si="74">H67*I67+1</f>
        <v>2.8676</v>
      </c>
      <c r="K67" s="52">
        <v>1.125</v>
      </c>
      <c r="L67" s="47">
        <v>0.6711</v>
      </c>
      <c r="M67" s="54">
        <f t="shared" ref="M67:M69" si="75">F67*G67*J67*K67*L67</f>
        <v>57129.0935221612</v>
      </c>
      <c r="O67" s="68">
        <v>3921</v>
      </c>
      <c r="P67" s="51">
        <v>2.53</v>
      </c>
      <c r="Q67" s="51">
        <v>1</v>
      </c>
      <c r="R67" s="51">
        <v>1</v>
      </c>
      <c r="S67" s="51">
        <v>0</v>
      </c>
      <c r="T67" s="42">
        <f t="shared" ref="T67:T69" si="76">O67*P67*Q67*R67+S67</f>
        <v>9920.13</v>
      </c>
      <c r="U67" s="67">
        <f>2.66+0.13</f>
        <v>2.79</v>
      </c>
      <c r="V67" s="51">
        <v>0.92</v>
      </c>
      <c r="W67" s="51">
        <v>2.03</v>
      </c>
      <c r="X67" s="45">
        <f t="shared" ref="X67:X69" si="77">V67*W67+1</f>
        <v>2.8676</v>
      </c>
      <c r="Y67" s="52">
        <v>1.125</v>
      </c>
      <c r="Z67" s="47">
        <v>0.6711</v>
      </c>
      <c r="AA67" s="54">
        <f t="shared" ref="AA67:AA69" si="78">T67*U67*X67*Y67*Z67</f>
        <v>59921.1168897856</v>
      </c>
      <c r="AC67" s="68">
        <v>3921</v>
      </c>
      <c r="AD67" s="51">
        <v>2.53</v>
      </c>
      <c r="AE67" s="51">
        <v>1</v>
      </c>
      <c r="AF67" s="51">
        <v>1</v>
      </c>
      <c r="AG67" s="51">
        <v>0</v>
      </c>
      <c r="AH67" s="42">
        <f t="shared" ref="AH67:AH90" si="79">AC67*AD67*AE67*AF67+AG67</f>
        <v>9920.13</v>
      </c>
      <c r="AI67" s="67">
        <f t="shared" ref="AI67:AI72" si="80">2.66+0.13</f>
        <v>2.79</v>
      </c>
      <c r="AJ67" s="51">
        <v>0.92</v>
      </c>
      <c r="AK67" s="51">
        <v>2.03</v>
      </c>
      <c r="AL67" s="45">
        <f t="shared" ref="AL67:AL90" si="81">AJ67*AK67+1</f>
        <v>2.8676</v>
      </c>
      <c r="AM67" s="52">
        <v>1.125</v>
      </c>
      <c r="AN67" s="47">
        <v>0.6711</v>
      </c>
      <c r="AO67" s="54">
        <f t="shared" ref="AO67:AO90" si="82">AH67*AI67*AL67*AM67*AN67</f>
        <v>59921.1168897856</v>
      </c>
      <c r="AQ67" s="68">
        <f t="shared" ref="AQ67:AQ90" si="83">3921+240</f>
        <v>4161</v>
      </c>
      <c r="AR67" s="51">
        <v>2.53</v>
      </c>
      <c r="AS67" s="51">
        <v>1</v>
      </c>
      <c r="AT67" s="51">
        <v>1</v>
      </c>
      <c r="AU67" s="51">
        <v>0</v>
      </c>
      <c r="AV67" s="42">
        <f t="shared" ref="AV67:AV90" si="84">AQ67*AR67*AS67*AT67+AU67</f>
        <v>10527.33</v>
      </c>
      <c r="AW67" s="67">
        <f t="shared" ref="AW67:AW72" si="85">2.66+0.13</f>
        <v>2.79</v>
      </c>
      <c r="AX67" s="51">
        <v>0.92</v>
      </c>
      <c r="AY67" s="51">
        <v>2.03</v>
      </c>
      <c r="AZ67" s="45">
        <f t="shared" ref="AZ67:AZ90" si="86">AX67*AY67+1</f>
        <v>2.8676</v>
      </c>
      <c r="BA67" s="52">
        <v>1.225</v>
      </c>
      <c r="BB67" s="47">
        <v>0.6711</v>
      </c>
      <c r="BC67" s="54">
        <f t="shared" ref="BC67:BC90" si="87">AV67*AW67*AZ67*BA67*BB67</f>
        <v>69241.1607103715</v>
      </c>
      <c r="BE67" s="68">
        <f t="shared" ref="BE67:BE90" si="88">3921+240+108+300</f>
        <v>4569</v>
      </c>
      <c r="BF67" s="51">
        <v>2.53</v>
      </c>
      <c r="BG67" s="51">
        <v>1</v>
      </c>
      <c r="BH67" s="51">
        <v>1</v>
      </c>
      <c r="BI67" s="51">
        <v>0</v>
      </c>
      <c r="BJ67" s="42">
        <f t="shared" ref="BJ67:BJ90" si="89">BE67*BF67*BG67*BH67+BI67</f>
        <v>11559.57</v>
      </c>
      <c r="BK67" s="67">
        <f t="shared" ref="BK67:BK72" si="90">2.66+0.13</f>
        <v>2.79</v>
      </c>
      <c r="BL67" s="51">
        <v>0.92</v>
      </c>
      <c r="BM67" s="51">
        <v>2.03</v>
      </c>
      <c r="BN67" s="45">
        <f t="shared" ref="BN67:BN90" si="91">BL67*BM67+1</f>
        <v>2.8676</v>
      </c>
      <c r="BO67" s="52">
        <v>1.225</v>
      </c>
      <c r="BP67" s="47">
        <v>0.8264</v>
      </c>
      <c r="BQ67" s="54">
        <f t="shared" ref="BQ67:BQ90" si="92">BJ67*BK67*BN67*BO67*BP67</f>
        <v>93624.7888883167</v>
      </c>
    </row>
    <row r="68" customHeight="1" spans="1:69">
      <c r="A68" s="56">
        <v>3921</v>
      </c>
      <c r="B68" s="51">
        <v>2.05</v>
      </c>
      <c r="C68" s="51">
        <v>1</v>
      </c>
      <c r="D68" s="51">
        <v>1</v>
      </c>
      <c r="E68" s="51">
        <v>0</v>
      </c>
      <c r="F68" s="42">
        <f t="shared" si="73"/>
        <v>8038.05</v>
      </c>
      <c r="G68" s="67">
        <v>2.66</v>
      </c>
      <c r="H68" s="51">
        <v>0.92</v>
      </c>
      <c r="I68" s="51">
        <v>2.03</v>
      </c>
      <c r="J68" s="45">
        <f t="shared" si="74"/>
        <v>2.8676</v>
      </c>
      <c r="K68" s="52">
        <v>1.125</v>
      </c>
      <c r="L68" s="47">
        <v>0.6711</v>
      </c>
      <c r="M68" s="54">
        <f t="shared" si="75"/>
        <v>46290.372221514</v>
      </c>
      <c r="O68" s="68">
        <v>3921</v>
      </c>
      <c r="P68" s="51">
        <v>2.05</v>
      </c>
      <c r="Q68" s="51">
        <v>1</v>
      </c>
      <c r="R68" s="51">
        <v>1</v>
      </c>
      <c r="S68" s="51">
        <v>0</v>
      </c>
      <c r="T68" s="42">
        <f t="shared" si="76"/>
        <v>8038.05</v>
      </c>
      <c r="U68" s="67">
        <f>2.66+0.13</f>
        <v>2.79</v>
      </c>
      <c r="V68" s="51">
        <v>0.92</v>
      </c>
      <c r="W68" s="51">
        <v>2.03</v>
      </c>
      <c r="X68" s="45">
        <f t="shared" si="77"/>
        <v>2.8676</v>
      </c>
      <c r="Y68" s="52">
        <v>1.125</v>
      </c>
      <c r="Z68" s="47">
        <v>0.6711</v>
      </c>
      <c r="AA68" s="54">
        <f t="shared" si="78"/>
        <v>48552.6836458737</v>
      </c>
      <c r="AC68" s="68">
        <v>3921</v>
      </c>
      <c r="AD68" s="51">
        <v>2.05</v>
      </c>
      <c r="AE68" s="51">
        <v>1</v>
      </c>
      <c r="AF68" s="51">
        <v>1</v>
      </c>
      <c r="AG68" s="51">
        <v>0</v>
      </c>
      <c r="AH68" s="42">
        <f t="shared" si="79"/>
        <v>8038.05</v>
      </c>
      <c r="AI68" s="67">
        <f t="shared" si="80"/>
        <v>2.79</v>
      </c>
      <c r="AJ68" s="51">
        <v>0.92</v>
      </c>
      <c r="AK68" s="51">
        <v>2.03</v>
      </c>
      <c r="AL68" s="45">
        <f t="shared" si="81"/>
        <v>2.8676</v>
      </c>
      <c r="AM68" s="52">
        <v>1.125</v>
      </c>
      <c r="AN68" s="47">
        <v>0.6711</v>
      </c>
      <c r="AO68" s="54">
        <f t="shared" si="82"/>
        <v>48552.6836458737</v>
      </c>
      <c r="AQ68" s="68">
        <f t="shared" si="83"/>
        <v>4161</v>
      </c>
      <c r="AR68" s="51">
        <v>2.05</v>
      </c>
      <c r="AS68" s="51">
        <v>1</v>
      </c>
      <c r="AT68" s="51">
        <v>1</v>
      </c>
      <c r="AU68" s="51">
        <v>0</v>
      </c>
      <c r="AV68" s="42">
        <f t="shared" si="84"/>
        <v>8530.05</v>
      </c>
      <c r="AW68" s="67">
        <f t="shared" si="85"/>
        <v>2.79</v>
      </c>
      <c r="AX68" s="51">
        <v>0.92</v>
      </c>
      <c r="AY68" s="51">
        <v>2.03</v>
      </c>
      <c r="AZ68" s="45">
        <f t="shared" si="86"/>
        <v>2.8676</v>
      </c>
      <c r="BA68" s="52">
        <v>1.225</v>
      </c>
      <c r="BB68" s="47">
        <v>0.6711</v>
      </c>
      <c r="BC68" s="54">
        <f t="shared" si="87"/>
        <v>56104.497808799</v>
      </c>
      <c r="BE68" s="68">
        <f t="shared" si="88"/>
        <v>4569</v>
      </c>
      <c r="BF68" s="51">
        <v>2.05</v>
      </c>
      <c r="BG68" s="51">
        <v>1</v>
      </c>
      <c r="BH68" s="51">
        <v>1</v>
      </c>
      <c r="BI68" s="51">
        <v>0</v>
      </c>
      <c r="BJ68" s="42">
        <f t="shared" si="89"/>
        <v>9366.45</v>
      </c>
      <c r="BK68" s="67">
        <f t="shared" si="90"/>
        <v>2.79</v>
      </c>
      <c r="BL68" s="51">
        <v>0.92</v>
      </c>
      <c r="BM68" s="51">
        <v>2.03</v>
      </c>
      <c r="BN68" s="45">
        <f t="shared" si="91"/>
        <v>2.8676</v>
      </c>
      <c r="BO68" s="52">
        <v>1.225</v>
      </c>
      <c r="BP68" s="47">
        <v>0.8264</v>
      </c>
      <c r="BQ68" s="54">
        <f t="shared" si="92"/>
        <v>75861.9830913238</v>
      </c>
    </row>
    <row r="69" customHeight="1" spans="1:69">
      <c r="A69" s="56">
        <v>3921</v>
      </c>
      <c r="B69" s="66">
        <v>2.38</v>
      </c>
      <c r="C69" s="51">
        <v>1</v>
      </c>
      <c r="D69" s="51">
        <v>1</v>
      </c>
      <c r="E69" s="51">
        <v>0</v>
      </c>
      <c r="F69" s="42">
        <f t="shared" si="73"/>
        <v>9331.98</v>
      </c>
      <c r="G69" s="67">
        <v>2.66</v>
      </c>
      <c r="H69" s="51">
        <v>0.92</v>
      </c>
      <c r="I69" s="51">
        <v>2.03</v>
      </c>
      <c r="J69" s="45">
        <f t="shared" si="74"/>
        <v>2.8676</v>
      </c>
      <c r="K69" s="52">
        <v>1.125</v>
      </c>
      <c r="L69" s="47">
        <v>0.6711</v>
      </c>
      <c r="M69" s="54">
        <f t="shared" si="75"/>
        <v>53741.993115709</v>
      </c>
      <c r="O69" s="68">
        <v>3921</v>
      </c>
      <c r="P69" s="66">
        <v>2.38</v>
      </c>
      <c r="Q69" s="51">
        <v>1</v>
      </c>
      <c r="R69" s="51">
        <v>1</v>
      </c>
      <c r="S69" s="51">
        <v>0</v>
      </c>
      <c r="T69" s="42">
        <f t="shared" si="76"/>
        <v>9331.98</v>
      </c>
      <c r="U69" s="67">
        <f>2.66+0.13</f>
        <v>2.79</v>
      </c>
      <c r="V69" s="51">
        <v>0.92</v>
      </c>
      <c r="W69" s="51">
        <v>2.03</v>
      </c>
      <c r="X69" s="45">
        <f t="shared" si="77"/>
        <v>2.8676</v>
      </c>
      <c r="Y69" s="52">
        <v>1.125</v>
      </c>
      <c r="Z69" s="47">
        <v>0.6711</v>
      </c>
      <c r="AA69" s="54">
        <f t="shared" si="78"/>
        <v>56368.4815010632</v>
      </c>
      <c r="AC69" s="68">
        <v>3921</v>
      </c>
      <c r="AD69" s="66">
        <v>2.38</v>
      </c>
      <c r="AE69" s="51">
        <v>1</v>
      </c>
      <c r="AF69" s="51">
        <v>1</v>
      </c>
      <c r="AG69" s="51">
        <v>0</v>
      </c>
      <c r="AH69" s="42">
        <f t="shared" si="79"/>
        <v>9331.98</v>
      </c>
      <c r="AI69" s="67">
        <f t="shared" si="80"/>
        <v>2.79</v>
      </c>
      <c r="AJ69" s="51">
        <v>0.92</v>
      </c>
      <c r="AK69" s="51">
        <v>2.03</v>
      </c>
      <c r="AL69" s="45">
        <f t="shared" si="81"/>
        <v>2.8676</v>
      </c>
      <c r="AM69" s="52">
        <v>1.125</v>
      </c>
      <c r="AN69" s="47">
        <v>0.6711</v>
      </c>
      <c r="AO69" s="54">
        <f t="shared" si="82"/>
        <v>56368.4815010632</v>
      </c>
      <c r="AQ69" s="68">
        <f t="shared" si="83"/>
        <v>4161</v>
      </c>
      <c r="AR69" s="66">
        <v>2.38</v>
      </c>
      <c r="AS69" s="51">
        <v>1</v>
      </c>
      <c r="AT69" s="51">
        <v>1</v>
      </c>
      <c r="AU69" s="51">
        <v>0</v>
      </c>
      <c r="AV69" s="42">
        <f t="shared" si="84"/>
        <v>9903.18</v>
      </c>
      <c r="AW69" s="67">
        <f t="shared" si="85"/>
        <v>2.79</v>
      </c>
      <c r="AX69" s="51">
        <v>0.92</v>
      </c>
      <c r="AY69" s="51">
        <v>2.03</v>
      </c>
      <c r="AZ69" s="45">
        <f t="shared" si="86"/>
        <v>2.8676</v>
      </c>
      <c r="BA69" s="52">
        <v>1.225</v>
      </c>
      <c r="BB69" s="47">
        <v>0.6711</v>
      </c>
      <c r="BC69" s="54">
        <f t="shared" si="87"/>
        <v>65135.9535536301</v>
      </c>
      <c r="BE69" s="68">
        <f t="shared" si="88"/>
        <v>4569</v>
      </c>
      <c r="BF69" s="66">
        <v>2.38</v>
      </c>
      <c r="BG69" s="51">
        <v>1</v>
      </c>
      <c r="BH69" s="51">
        <v>1</v>
      </c>
      <c r="BI69" s="51">
        <v>0</v>
      </c>
      <c r="BJ69" s="42">
        <f t="shared" si="89"/>
        <v>10874.22</v>
      </c>
      <c r="BK69" s="67">
        <f t="shared" si="90"/>
        <v>2.79</v>
      </c>
      <c r="BL69" s="51">
        <v>0.92</v>
      </c>
      <c r="BM69" s="51">
        <v>2.03</v>
      </c>
      <c r="BN69" s="45">
        <f t="shared" si="91"/>
        <v>2.8676</v>
      </c>
      <c r="BO69" s="52">
        <v>1.225</v>
      </c>
      <c r="BP69" s="47">
        <v>0.8264</v>
      </c>
      <c r="BQ69" s="54">
        <f t="shared" si="92"/>
        <v>88073.9120767564</v>
      </c>
    </row>
    <row r="70" customHeight="1" spans="1:69">
      <c r="A70" s="56"/>
      <c r="B70" s="41">
        <v>0</v>
      </c>
      <c r="C70" s="51"/>
      <c r="D70" s="51"/>
      <c r="E70" s="51"/>
      <c r="F70" s="42"/>
      <c r="G70" s="52"/>
      <c r="H70" s="51"/>
      <c r="I70" s="51"/>
      <c r="J70" s="45"/>
      <c r="K70" s="52"/>
      <c r="L70" s="47">
        <v>0.6711</v>
      </c>
      <c r="M70" s="54"/>
      <c r="O70" s="56"/>
      <c r="P70" s="41">
        <v>0</v>
      </c>
      <c r="Q70" s="51"/>
      <c r="R70" s="51"/>
      <c r="S70" s="51"/>
      <c r="T70" s="42"/>
      <c r="U70" s="52"/>
      <c r="V70" s="51"/>
      <c r="W70" s="51"/>
      <c r="X70" s="45"/>
      <c r="Y70" s="52"/>
      <c r="Z70" s="47">
        <v>0.6711</v>
      </c>
      <c r="AA70" s="54"/>
      <c r="AC70" s="68">
        <v>3921</v>
      </c>
      <c r="AD70" s="41">
        <v>6</v>
      </c>
      <c r="AE70" s="51">
        <v>1</v>
      </c>
      <c r="AF70" s="51">
        <v>1</v>
      </c>
      <c r="AG70" s="51">
        <f>5620*1.5</f>
        <v>8430</v>
      </c>
      <c r="AH70" s="42">
        <f t="shared" si="79"/>
        <v>31956</v>
      </c>
      <c r="AI70" s="67">
        <f t="shared" si="80"/>
        <v>2.79</v>
      </c>
      <c r="AJ70" s="51">
        <v>0.92</v>
      </c>
      <c r="AK70" s="51">
        <v>2.03</v>
      </c>
      <c r="AL70" s="45">
        <f t="shared" si="81"/>
        <v>2.8676</v>
      </c>
      <c r="AM70" s="52">
        <v>1.125</v>
      </c>
      <c r="AN70" s="47">
        <v>0.6711</v>
      </c>
      <c r="AO70" s="54">
        <f t="shared" si="82"/>
        <v>193025.616733852</v>
      </c>
      <c r="AQ70" s="68">
        <f t="shared" si="83"/>
        <v>4161</v>
      </c>
      <c r="AR70" s="41">
        <v>6</v>
      </c>
      <c r="AS70" s="51">
        <v>1</v>
      </c>
      <c r="AT70" s="51">
        <v>1</v>
      </c>
      <c r="AU70" s="51">
        <f>5620*1.5</f>
        <v>8430</v>
      </c>
      <c r="AV70" s="42">
        <f t="shared" si="84"/>
        <v>33396</v>
      </c>
      <c r="AW70" s="67">
        <f t="shared" si="85"/>
        <v>2.79</v>
      </c>
      <c r="AX70" s="51">
        <v>0.92</v>
      </c>
      <c r="AY70" s="51">
        <v>2.03</v>
      </c>
      <c r="AZ70" s="45">
        <f t="shared" si="86"/>
        <v>2.8676</v>
      </c>
      <c r="BA70" s="52">
        <v>1.225</v>
      </c>
      <c r="BB70" s="47">
        <v>0.6711</v>
      </c>
      <c r="BC70" s="54">
        <f t="shared" si="87"/>
        <v>219654.727559938</v>
      </c>
      <c r="BE70" s="68">
        <f t="shared" si="88"/>
        <v>4569</v>
      </c>
      <c r="BF70" s="41">
        <v>6</v>
      </c>
      <c r="BG70" s="51">
        <v>1</v>
      </c>
      <c r="BH70" s="51">
        <v>1</v>
      </c>
      <c r="BI70" s="51">
        <f>5968*1.5</f>
        <v>8952</v>
      </c>
      <c r="BJ70" s="42">
        <f t="shared" si="89"/>
        <v>36366</v>
      </c>
      <c r="BK70" s="67">
        <f t="shared" si="90"/>
        <v>2.79</v>
      </c>
      <c r="BL70" s="51">
        <v>0.92</v>
      </c>
      <c r="BM70" s="51">
        <v>2.03</v>
      </c>
      <c r="BN70" s="45">
        <f t="shared" si="91"/>
        <v>2.8676</v>
      </c>
      <c r="BO70" s="52">
        <v>1.225</v>
      </c>
      <c r="BP70" s="47">
        <v>0.8264</v>
      </c>
      <c r="BQ70" s="54">
        <f t="shared" si="92"/>
        <v>294540.28763289</v>
      </c>
    </row>
    <row r="71" customHeight="1" spans="1:69">
      <c r="A71" s="56">
        <v>3921</v>
      </c>
      <c r="B71" s="51">
        <v>2.01</v>
      </c>
      <c r="C71" s="51">
        <v>1.75</v>
      </c>
      <c r="D71" s="51">
        <v>1</v>
      </c>
      <c r="E71" s="51">
        <v>0</v>
      </c>
      <c r="F71" s="42">
        <f t="shared" ref="F71:F90" si="93">A71*B71*C71*D71+E71</f>
        <v>13792.1175</v>
      </c>
      <c r="G71" s="67">
        <v>2.66</v>
      </c>
      <c r="H71" s="51">
        <v>0.92</v>
      </c>
      <c r="I71" s="51">
        <v>2.03</v>
      </c>
      <c r="J71" s="45">
        <f t="shared" ref="J71:J90" si="94">H71*I71+1</f>
        <v>2.8676</v>
      </c>
      <c r="K71" s="52">
        <v>1.125</v>
      </c>
      <c r="L71" s="47">
        <v>0.6711</v>
      </c>
      <c r="M71" s="54">
        <f t="shared" ref="M71:M90" si="95">F71*G71*J71*K71*L71</f>
        <v>79427.5045313051</v>
      </c>
      <c r="O71" s="68">
        <v>3921</v>
      </c>
      <c r="P71" s="51">
        <v>2.01</v>
      </c>
      <c r="Q71" s="51">
        <v>1.75</v>
      </c>
      <c r="R71" s="51">
        <v>1</v>
      </c>
      <c r="S71" s="51">
        <v>0</v>
      </c>
      <c r="T71" s="42">
        <f t="shared" ref="T71:T90" si="96">O71*P71*Q71*R71+S71</f>
        <v>13792.1175</v>
      </c>
      <c r="U71" s="67">
        <f>2.66+0.13</f>
        <v>2.79</v>
      </c>
      <c r="V71" s="51">
        <v>0.92</v>
      </c>
      <c r="W71" s="51">
        <v>2.03</v>
      </c>
      <c r="X71" s="45">
        <f t="shared" ref="X71:X90" si="97">V71*W71+1</f>
        <v>2.8676</v>
      </c>
      <c r="Y71" s="52">
        <v>1.125</v>
      </c>
      <c r="Z71" s="47">
        <v>0.6711</v>
      </c>
      <c r="AA71" s="54">
        <f t="shared" ref="AA71:AA90" si="98">T71*U71*X71*Y71*Z71</f>
        <v>83309.2998655418</v>
      </c>
      <c r="AC71" s="68">
        <v>3921</v>
      </c>
      <c r="AD71" s="51">
        <v>2.01</v>
      </c>
      <c r="AE71" s="51">
        <v>1.75</v>
      </c>
      <c r="AF71" s="51">
        <v>1</v>
      </c>
      <c r="AG71" s="51">
        <v>0</v>
      </c>
      <c r="AH71" s="42">
        <f t="shared" si="79"/>
        <v>13792.1175</v>
      </c>
      <c r="AI71" s="67">
        <f t="shared" si="80"/>
        <v>2.79</v>
      </c>
      <c r="AJ71" s="51">
        <v>0.92</v>
      </c>
      <c r="AK71" s="51">
        <v>2.03</v>
      </c>
      <c r="AL71" s="45">
        <f t="shared" si="81"/>
        <v>2.8676</v>
      </c>
      <c r="AM71" s="52">
        <v>1.125</v>
      </c>
      <c r="AN71" s="47">
        <v>0.6711</v>
      </c>
      <c r="AO71" s="54">
        <f t="shared" si="82"/>
        <v>83309.2998655418</v>
      </c>
      <c r="AQ71" s="68">
        <f t="shared" si="83"/>
        <v>4161</v>
      </c>
      <c r="AR71" s="51">
        <v>2.01</v>
      </c>
      <c r="AS71" s="51">
        <v>1.75</v>
      </c>
      <c r="AT71" s="51">
        <v>1</v>
      </c>
      <c r="AU71" s="51">
        <v>0</v>
      </c>
      <c r="AV71" s="42">
        <f t="shared" si="84"/>
        <v>14636.3175</v>
      </c>
      <c r="AW71" s="67">
        <f t="shared" si="85"/>
        <v>2.79</v>
      </c>
      <c r="AX71" s="51">
        <v>0.92</v>
      </c>
      <c r="AY71" s="51">
        <v>2.03</v>
      </c>
      <c r="AZ71" s="45">
        <f t="shared" si="86"/>
        <v>2.8676</v>
      </c>
      <c r="BA71" s="52">
        <v>1.225</v>
      </c>
      <c r="BB71" s="47">
        <v>0.6711</v>
      </c>
      <c r="BC71" s="54">
        <f t="shared" si="87"/>
        <v>96267.1078255857</v>
      </c>
      <c r="BE71" s="68">
        <f t="shared" si="88"/>
        <v>4569</v>
      </c>
      <c r="BF71" s="51">
        <v>2.01</v>
      </c>
      <c r="BG71" s="51">
        <v>1.75</v>
      </c>
      <c r="BH71" s="51">
        <v>1</v>
      </c>
      <c r="BI71" s="51">
        <f t="shared" ref="BI71:BI78" si="99">5968*0.7</f>
        <v>4177.6</v>
      </c>
      <c r="BJ71" s="42">
        <f t="shared" si="89"/>
        <v>20249.0575</v>
      </c>
      <c r="BK71" s="67">
        <f t="shared" si="90"/>
        <v>2.79</v>
      </c>
      <c r="BL71" s="51">
        <v>0.92</v>
      </c>
      <c r="BM71" s="51">
        <v>2.03</v>
      </c>
      <c r="BN71" s="45">
        <f t="shared" si="91"/>
        <v>2.8676</v>
      </c>
      <c r="BO71" s="52">
        <v>1.225</v>
      </c>
      <c r="BP71" s="47">
        <v>0.8264</v>
      </c>
      <c r="BQ71" s="54">
        <f t="shared" si="92"/>
        <v>164003.828310645</v>
      </c>
    </row>
    <row r="72" customHeight="1" spans="1:69">
      <c r="A72" s="56">
        <v>3921</v>
      </c>
      <c r="B72" s="51">
        <v>2.01</v>
      </c>
      <c r="C72" s="51">
        <v>1.75</v>
      </c>
      <c r="D72" s="51">
        <v>1</v>
      </c>
      <c r="E72" s="51">
        <v>0</v>
      </c>
      <c r="F72" s="42">
        <f t="shared" si="93"/>
        <v>13792.1175</v>
      </c>
      <c r="G72" s="67">
        <v>2.66</v>
      </c>
      <c r="H72" s="51">
        <v>0.92</v>
      </c>
      <c r="I72" s="51">
        <v>2.03</v>
      </c>
      <c r="J72" s="45">
        <f t="shared" si="94"/>
        <v>2.8676</v>
      </c>
      <c r="K72" s="52">
        <v>1.325</v>
      </c>
      <c r="L72" s="47">
        <v>0.6711</v>
      </c>
      <c r="M72" s="54">
        <f t="shared" si="95"/>
        <v>93547.9497813149</v>
      </c>
      <c r="O72" s="68">
        <v>3921</v>
      </c>
      <c r="P72" s="51">
        <v>2.01</v>
      </c>
      <c r="Q72" s="51">
        <v>1.75</v>
      </c>
      <c r="R72" s="51">
        <v>1</v>
      </c>
      <c r="S72" s="51">
        <v>0</v>
      </c>
      <c r="T72" s="42">
        <f t="shared" si="96"/>
        <v>13792.1175</v>
      </c>
      <c r="U72" s="67">
        <f>2.66+0.13</f>
        <v>2.79</v>
      </c>
      <c r="V72" s="51">
        <v>0.92</v>
      </c>
      <c r="W72" s="51">
        <v>2.03</v>
      </c>
      <c r="X72" s="45">
        <f t="shared" si="97"/>
        <v>2.8676</v>
      </c>
      <c r="Y72" s="52">
        <v>1.325</v>
      </c>
      <c r="Z72" s="47">
        <v>0.6711</v>
      </c>
      <c r="AA72" s="54">
        <f t="shared" si="98"/>
        <v>98119.8420638604</v>
      </c>
      <c r="AC72" s="68">
        <v>3921</v>
      </c>
      <c r="AD72" s="51">
        <v>2.01</v>
      </c>
      <c r="AE72" s="51">
        <v>1.75</v>
      </c>
      <c r="AF72" s="51">
        <v>1</v>
      </c>
      <c r="AG72" s="51">
        <v>0</v>
      </c>
      <c r="AH72" s="42">
        <f t="shared" si="79"/>
        <v>13792.1175</v>
      </c>
      <c r="AI72" s="67">
        <f t="shared" si="80"/>
        <v>2.79</v>
      </c>
      <c r="AJ72" s="51">
        <v>0.92</v>
      </c>
      <c r="AK72" s="51">
        <v>2.03</v>
      </c>
      <c r="AL72" s="45">
        <f t="shared" si="81"/>
        <v>2.8676</v>
      </c>
      <c r="AM72" s="52">
        <v>1.325</v>
      </c>
      <c r="AN72" s="47">
        <v>0.6711</v>
      </c>
      <c r="AO72" s="54">
        <f t="shared" si="82"/>
        <v>98119.8420638604</v>
      </c>
      <c r="AQ72" s="68">
        <f t="shared" si="83"/>
        <v>4161</v>
      </c>
      <c r="AR72" s="51">
        <v>2.01</v>
      </c>
      <c r="AS72" s="51">
        <v>1.75</v>
      </c>
      <c r="AT72" s="51">
        <v>1</v>
      </c>
      <c r="AU72" s="51">
        <v>0</v>
      </c>
      <c r="AV72" s="42">
        <f t="shared" si="84"/>
        <v>14636.3175</v>
      </c>
      <c r="AW72" s="67">
        <f t="shared" si="85"/>
        <v>2.79</v>
      </c>
      <c r="AX72" s="51">
        <v>0.92</v>
      </c>
      <c r="AY72" s="51">
        <v>2.03</v>
      </c>
      <c r="AZ72" s="45">
        <f t="shared" si="86"/>
        <v>2.8676</v>
      </c>
      <c r="BA72" s="52">
        <v>1.425</v>
      </c>
      <c r="BB72" s="47">
        <v>0.6711</v>
      </c>
      <c r="BC72" s="54">
        <f t="shared" si="87"/>
        <v>111984.186654253</v>
      </c>
      <c r="BE72" s="68">
        <f t="shared" si="88"/>
        <v>4569</v>
      </c>
      <c r="BF72" s="51">
        <v>2.01</v>
      </c>
      <c r="BG72" s="51">
        <v>1.75</v>
      </c>
      <c r="BH72" s="51">
        <v>1</v>
      </c>
      <c r="BI72" s="51">
        <f t="shared" si="99"/>
        <v>4177.6</v>
      </c>
      <c r="BJ72" s="42">
        <f t="shared" si="89"/>
        <v>20249.0575</v>
      </c>
      <c r="BK72" s="67">
        <f t="shared" si="90"/>
        <v>2.79</v>
      </c>
      <c r="BL72" s="51">
        <v>0.92</v>
      </c>
      <c r="BM72" s="51">
        <v>2.03</v>
      </c>
      <c r="BN72" s="45">
        <f t="shared" si="91"/>
        <v>2.8676</v>
      </c>
      <c r="BO72" s="52">
        <v>1.425</v>
      </c>
      <c r="BP72" s="47">
        <v>0.8264</v>
      </c>
      <c r="BQ72" s="54">
        <f t="shared" si="92"/>
        <v>190779.963545036</v>
      </c>
    </row>
    <row r="73" customHeight="1" spans="1:69">
      <c r="A73" s="56">
        <v>3921</v>
      </c>
      <c r="B73" s="51">
        <v>2.01</v>
      </c>
      <c r="C73" s="51">
        <v>1.75</v>
      </c>
      <c r="D73" s="51">
        <v>1</v>
      </c>
      <c r="E73" s="51">
        <v>0</v>
      </c>
      <c r="F73" s="42">
        <f t="shared" si="93"/>
        <v>13792.1175</v>
      </c>
      <c r="G73" s="67">
        <v>2.96</v>
      </c>
      <c r="H73" s="51">
        <v>0.92</v>
      </c>
      <c r="I73" s="51">
        <v>2.03</v>
      </c>
      <c r="J73" s="45">
        <f t="shared" si="94"/>
        <v>2.8676</v>
      </c>
      <c r="K73" s="52">
        <v>1.325</v>
      </c>
      <c r="L73" s="47">
        <v>0.6711</v>
      </c>
      <c r="M73" s="54">
        <f t="shared" si="95"/>
        <v>104098.470433343</v>
      </c>
      <c r="O73" s="68">
        <v>3921</v>
      </c>
      <c r="P73" s="51">
        <v>2.01</v>
      </c>
      <c r="Q73" s="51">
        <v>1.75</v>
      </c>
      <c r="R73" s="51">
        <v>1</v>
      </c>
      <c r="S73" s="51">
        <v>0</v>
      </c>
      <c r="T73" s="42">
        <f t="shared" si="96"/>
        <v>13792.1175</v>
      </c>
      <c r="U73" s="67">
        <f t="shared" ref="U73:U90" si="100">2.96+0.13</f>
        <v>3.09</v>
      </c>
      <c r="V73" s="51">
        <v>0.92</v>
      </c>
      <c r="W73" s="51">
        <v>2.03</v>
      </c>
      <c r="X73" s="45">
        <f t="shared" si="97"/>
        <v>2.8676</v>
      </c>
      <c r="Y73" s="52">
        <v>1.325</v>
      </c>
      <c r="Z73" s="47">
        <v>0.6711</v>
      </c>
      <c r="AA73" s="54">
        <f t="shared" si="98"/>
        <v>108670.362715888</v>
      </c>
      <c r="AC73" s="68">
        <v>3921</v>
      </c>
      <c r="AD73" s="51">
        <v>2.01</v>
      </c>
      <c r="AE73" s="51">
        <v>1.75</v>
      </c>
      <c r="AF73" s="51">
        <v>1</v>
      </c>
      <c r="AG73" s="51">
        <v>0</v>
      </c>
      <c r="AH73" s="42">
        <f t="shared" si="79"/>
        <v>13792.1175</v>
      </c>
      <c r="AI73" s="67">
        <f t="shared" ref="AI73:AI90" si="101">2.96+0.13</f>
        <v>3.09</v>
      </c>
      <c r="AJ73" s="51">
        <v>0.92</v>
      </c>
      <c r="AK73" s="51">
        <v>2.03</v>
      </c>
      <c r="AL73" s="45">
        <f t="shared" si="81"/>
        <v>2.8676</v>
      </c>
      <c r="AM73" s="52">
        <v>1.325</v>
      </c>
      <c r="AN73" s="47">
        <v>0.6711</v>
      </c>
      <c r="AO73" s="54">
        <f t="shared" si="82"/>
        <v>108670.362715888</v>
      </c>
      <c r="AQ73" s="68">
        <f t="shared" si="83"/>
        <v>4161</v>
      </c>
      <c r="AR73" s="51">
        <v>2.01</v>
      </c>
      <c r="AS73" s="51">
        <v>1.75</v>
      </c>
      <c r="AT73" s="51">
        <v>1</v>
      </c>
      <c r="AU73" s="51">
        <v>0</v>
      </c>
      <c r="AV73" s="42">
        <f t="shared" si="84"/>
        <v>14636.3175</v>
      </c>
      <c r="AW73" s="67">
        <f t="shared" ref="AW73:AW90" si="102">2.96+0.13</f>
        <v>3.09</v>
      </c>
      <c r="AX73" s="51">
        <v>0.92</v>
      </c>
      <c r="AY73" s="51">
        <v>2.03</v>
      </c>
      <c r="AZ73" s="45">
        <f t="shared" si="86"/>
        <v>2.8676</v>
      </c>
      <c r="BA73" s="52">
        <v>1.425</v>
      </c>
      <c r="BB73" s="47">
        <v>0.6711</v>
      </c>
      <c r="BC73" s="54">
        <f t="shared" si="87"/>
        <v>124025.497047183</v>
      </c>
      <c r="BE73" s="68">
        <f t="shared" si="88"/>
        <v>4569</v>
      </c>
      <c r="BF73" s="51">
        <v>2.01</v>
      </c>
      <c r="BG73" s="51">
        <v>1.75</v>
      </c>
      <c r="BH73" s="51">
        <v>1</v>
      </c>
      <c r="BI73" s="51">
        <f t="shared" si="99"/>
        <v>4177.6</v>
      </c>
      <c r="BJ73" s="42">
        <f t="shared" si="89"/>
        <v>20249.0575</v>
      </c>
      <c r="BK73" s="67">
        <f t="shared" ref="BK73:BK90" si="103">2.96+0.13</f>
        <v>3.09</v>
      </c>
      <c r="BL73" s="51">
        <v>0.92</v>
      </c>
      <c r="BM73" s="51">
        <v>2.03</v>
      </c>
      <c r="BN73" s="45">
        <f t="shared" si="91"/>
        <v>2.8676</v>
      </c>
      <c r="BO73" s="52">
        <v>1.425</v>
      </c>
      <c r="BP73" s="47">
        <v>0.8264</v>
      </c>
      <c r="BQ73" s="54">
        <f t="shared" si="92"/>
        <v>211293.938119771</v>
      </c>
    </row>
    <row r="74" customHeight="1" spans="1:69">
      <c r="A74" s="56">
        <v>3921</v>
      </c>
      <c r="B74" s="51">
        <v>2.01</v>
      </c>
      <c r="C74" s="51">
        <v>1.75</v>
      </c>
      <c r="D74" s="51">
        <v>1</v>
      </c>
      <c r="E74" s="51">
        <v>0</v>
      </c>
      <c r="F74" s="42">
        <f t="shared" si="93"/>
        <v>13792.1175</v>
      </c>
      <c r="G74" s="67">
        <v>2.96</v>
      </c>
      <c r="H74" s="51">
        <v>0.92</v>
      </c>
      <c r="I74" s="51">
        <v>2.03</v>
      </c>
      <c r="J74" s="45">
        <f t="shared" si="94"/>
        <v>2.8676</v>
      </c>
      <c r="K74" s="52">
        <v>1.325</v>
      </c>
      <c r="L74" s="47">
        <v>0.6711</v>
      </c>
      <c r="M74" s="54">
        <f t="shared" si="95"/>
        <v>104098.470433343</v>
      </c>
      <c r="O74" s="68">
        <v>3921</v>
      </c>
      <c r="P74" s="51">
        <v>2.01</v>
      </c>
      <c r="Q74" s="51">
        <v>1.75</v>
      </c>
      <c r="R74" s="51">
        <v>1</v>
      </c>
      <c r="S74" s="51">
        <v>0</v>
      </c>
      <c r="T74" s="42">
        <f t="shared" si="96"/>
        <v>13792.1175</v>
      </c>
      <c r="U74" s="67">
        <f t="shared" si="100"/>
        <v>3.09</v>
      </c>
      <c r="V74" s="51">
        <v>0.92</v>
      </c>
      <c r="W74" s="51">
        <v>2.03</v>
      </c>
      <c r="X74" s="45">
        <f t="shared" si="97"/>
        <v>2.8676</v>
      </c>
      <c r="Y74" s="52">
        <v>1.325</v>
      </c>
      <c r="Z74" s="47">
        <v>0.6711</v>
      </c>
      <c r="AA74" s="54">
        <f t="shared" si="98"/>
        <v>108670.362715888</v>
      </c>
      <c r="AC74" s="68">
        <v>3921</v>
      </c>
      <c r="AD74" s="51">
        <v>2.01</v>
      </c>
      <c r="AE74" s="51">
        <v>1.75</v>
      </c>
      <c r="AF74" s="51">
        <v>1</v>
      </c>
      <c r="AG74" s="51">
        <v>0</v>
      </c>
      <c r="AH74" s="42">
        <f t="shared" si="79"/>
        <v>13792.1175</v>
      </c>
      <c r="AI74" s="67">
        <f t="shared" si="101"/>
        <v>3.09</v>
      </c>
      <c r="AJ74" s="51">
        <v>0.92</v>
      </c>
      <c r="AK74" s="51">
        <v>2.03</v>
      </c>
      <c r="AL74" s="45">
        <f t="shared" si="81"/>
        <v>2.8676</v>
      </c>
      <c r="AM74" s="52">
        <v>1.325</v>
      </c>
      <c r="AN74" s="47">
        <v>0.6711</v>
      </c>
      <c r="AO74" s="54">
        <f t="shared" si="82"/>
        <v>108670.362715888</v>
      </c>
      <c r="AQ74" s="68">
        <f t="shared" si="83"/>
        <v>4161</v>
      </c>
      <c r="AR74" s="51">
        <v>2.01</v>
      </c>
      <c r="AS74" s="51">
        <v>1.75</v>
      </c>
      <c r="AT74" s="51">
        <v>1</v>
      </c>
      <c r="AU74" s="51">
        <v>0</v>
      </c>
      <c r="AV74" s="42">
        <f t="shared" si="84"/>
        <v>14636.3175</v>
      </c>
      <c r="AW74" s="67">
        <f t="shared" si="102"/>
        <v>3.09</v>
      </c>
      <c r="AX74" s="51">
        <v>0.92</v>
      </c>
      <c r="AY74" s="51">
        <v>2.03</v>
      </c>
      <c r="AZ74" s="45">
        <f t="shared" si="86"/>
        <v>2.8676</v>
      </c>
      <c r="BA74" s="52">
        <v>1.425</v>
      </c>
      <c r="BB74" s="47">
        <v>0.6711</v>
      </c>
      <c r="BC74" s="54">
        <f t="shared" si="87"/>
        <v>124025.497047183</v>
      </c>
      <c r="BE74" s="68">
        <f t="shared" si="88"/>
        <v>4569</v>
      </c>
      <c r="BF74" s="51">
        <v>2.01</v>
      </c>
      <c r="BG74" s="51">
        <v>1.75</v>
      </c>
      <c r="BH74" s="51">
        <v>1</v>
      </c>
      <c r="BI74" s="51">
        <f t="shared" si="99"/>
        <v>4177.6</v>
      </c>
      <c r="BJ74" s="42">
        <f t="shared" si="89"/>
        <v>20249.0575</v>
      </c>
      <c r="BK74" s="67">
        <f t="shared" si="103"/>
        <v>3.09</v>
      </c>
      <c r="BL74" s="51">
        <v>0.92</v>
      </c>
      <c r="BM74" s="51">
        <v>2.03</v>
      </c>
      <c r="BN74" s="45">
        <f t="shared" si="91"/>
        <v>2.8676</v>
      </c>
      <c r="BO74" s="52">
        <v>1.425</v>
      </c>
      <c r="BP74" s="47">
        <v>0.8264</v>
      </c>
      <c r="BQ74" s="54">
        <f t="shared" si="92"/>
        <v>211293.938119771</v>
      </c>
    </row>
    <row r="75" customHeight="1" spans="1:69">
      <c r="A75" s="56">
        <v>3921</v>
      </c>
      <c r="B75" s="51">
        <v>2.01</v>
      </c>
      <c r="C75" s="51">
        <v>1.75</v>
      </c>
      <c r="D75" s="51">
        <v>1</v>
      </c>
      <c r="E75" s="51">
        <v>0</v>
      </c>
      <c r="F75" s="42">
        <f t="shared" si="93"/>
        <v>13792.1175</v>
      </c>
      <c r="G75" s="67">
        <v>2.96</v>
      </c>
      <c r="H75" s="51">
        <v>0.92</v>
      </c>
      <c r="I75" s="51">
        <v>2.03</v>
      </c>
      <c r="J75" s="45">
        <f t="shared" si="94"/>
        <v>2.8676</v>
      </c>
      <c r="K75" s="52">
        <v>1.325</v>
      </c>
      <c r="L75" s="47">
        <v>0.6711</v>
      </c>
      <c r="M75" s="54">
        <f t="shared" si="95"/>
        <v>104098.470433343</v>
      </c>
      <c r="O75" s="68">
        <v>3921</v>
      </c>
      <c r="P75" s="51">
        <v>2.01</v>
      </c>
      <c r="Q75" s="51">
        <v>1.75</v>
      </c>
      <c r="R75" s="51">
        <v>1</v>
      </c>
      <c r="S75" s="51">
        <v>0</v>
      </c>
      <c r="T75" s="42">
        <f t="shared" si="96"/>
        <v>13792.1175</v>
      </c>
      <c r="U75" s="67">
        <f t="shared" si="100"/>
        <v>3.09</v>
      </c>
      <c r="V75" s="51">
        <v>0.92</v>
      </c>
      <c r="W75" s="51">
        <v>2.03</v>
      </c>
      <c r="X75" s="45">
        <f t="shared" si="97"/>
        <v>2.8676</v>
      </c>
      <c r="Y75" s="52">
        <v>1.325</v>
      </c>
      <c r="Z75" s="47">
        <v>0.6711</v>
      </c>
      <c r="AA75" s="54">
        <f t="shared" si="98"/>
        <v>108670.362715888</v>
      </c>
      <c r="AC75" s="68">
        <v>3921</v>
      </c>
      <c r="AD75" s="51">
        <v>2.01</v>
      </c>
      <c r="AE75" s="51">
        <v>1.75</v>
      </c>
      <c r="AF75" s="51">
        <v>1</v>
      </c>
      <c r="AG75" s="51">
        <v>0</v>
      </c>
      <c r="AH75" s="42">
        <f t="shared" si="79"/>
        <v>13792.1175</v>
      </c>
      <c r="AI75" s="67">
        <f t="shared" si="101"/>
        <v>3.09</v>
      </c>
      <c r="AJ75" s="51">
        <v>0.92</v>
      </c>
      <c r="AK75" s="51">
        <v>2.03</v>
      </c>
      <c r="AL75" s="45">
        <f t="shared" si="81"/>
        <v>2.8676</v>
      </c>
      <c r="AM75" s="52">
        <v>1.325</v>
      </c>
      <c r="AN75" s="47">
        <v>0.6711</v>
      </c>
      <c r="AO75" s="54">
        <f t="shared" si="82"/>
        <v>108670.362715888</v>
      </c>
      <c r="AQ75" s="68">
        <f t="shared" si="83"/>
        <v>4161</v>
      </c>
      <c r="AR75" s="51">
        <v>2.01</v>
      </c>
      <c r="AS75" s="51">
        <v>1.75</v>
      </c>
      <c r="AT75" s="51">
        <v>1</v>
      </c>
      <c r="AU75" s="51">
        <v>0</v>
      </c>
      <c r="AV75" s="42">
        <f t="shared" si="84"/>
        <v>14636.3175</v>
      </c>
      <c r="AW75" s="67">
        <f t="shared" si="102"/>
        <v>3.09</v>
      </c>
      <c r="AX75" s="51">
        <v>0.92</v>
      </c>
      <c r="AY75" s="51">
        <v>2.03</v>
      </c>
      <c r="AZ75" s="45">
        <f t="shared" si="86"/>
        <v>2.8676</v>
      </c>
      <c r="BA75" s="52">
        <v>1.425</v>
      </c>
      <c r="BB75" s="47">
        <v>0.6711</v>
      </c>
      <c r="BC75" s="54">
        <f t="shared" si="87"/>
        <v>124025.497047183</v>
      </c>
      <c r="BE75" s="68">
        <f t="shared" si="88"/>
        <v>4569</v>
      </c>
      <c r="BF75" s="51">
        <v>2.01</v>
      </c>
      <c r="BG75" s="51">
        <v>1.75</v>
      </c>
      <c r="BH75" s="51">
        <v>1</v>
      </c>
      <c r="BI75" s="51">
        <f t="shared" si="99"/>
        <v>4177.6</v>
      </c>
      <c r="BJ75" s="42">
        <f t="shared" si="89"/>
        <v>20249.0575</v>
      </c>
      <c r="BK75" s="67">
        <f t="shared" si="103"/>
        <v>3.09</v>
      </c>
      <c r="BL75" s="51">
        <v>0.92</v>
      </c>
      <c r="BM75" s="51">
        <v>2.03</v>
      </c>
      <c r="BN75" s="45">
        <f t="shared" si="91"/>
        <v>2.8676</v>
      </c>
      <c r="BO75" s="52">
        <v>1.425</v>
      </c>
      <c r="BP75" s="47">
        <v>0.8264</v>
      </c>
      <c r="BQ75" s="54">
        <f t="shared" si="92"/>
        <v>211293.938119771</v>
      </c>
    </row>
    <row r="76" customHeight="1" spans="1:69">
      <c r="A76" s="56">
        <v>3921</v>
      </c>
      <c r="B76" s="51">
        <v>2.01</v>
      </c>
      <c r="C76" s="51">
        <v>1.75</v>
      </c>
      <c r="D76" s="51">
        <v>1</v>
      </c>
      <c r="E76" s="51">
        <v>0</v>
      </c>
      <c r="F76" s="42">
        <f t="shared" si="93"/>
        <v>13792.1175</v>
      </c>
      <c r="G76" s="67">
        <v>2.96</v>
      </c>
      <c r="H76" s="51">
        <v>0.92</v>
      </c>
      <c r="I76" s="51">
        <v>2.03</v>
      </c>
      <c r="J76" s="45">
        <f t="shared" si="94"/>
        <v>2.8676</v>
      </c>
      <c r="K76" s="52">
        <v>1.325</v>
      </c>
      <c r="L76" s="47">
        <v>0.6711</v>
      </c>
      <c r="M76" s="54">
        <f t="shared" si="95"/>
        <v>104098.470433343</v>
      </c>
      <c r="O76" s="68">
        <v>3921</v>
      </c>
      <c r="P76" s="51">
        <v>2.01</v>
      </c>
      <c r="Q76" s="51">
        <v>1.75</v>
      </c>
      <c r="R76" s="51">
        <v>1</v>
      </c>
      <c r="S76" s="51">
        <v>0</v>
      </c>
      <c r="T76" s="42">
        <f t="shared" si="96"/>
        <v>13792.1175</v>
      </c>
      <c r="U76" s="67">
        <f t="shared" si="100"/>
        <v>3.09</v>
      </c>
      <c r="V76" s="51">
        <v>0.92</v>
      </c>
      <c r="W76" s="51">
        <v>2.03</v>
      </c>
      <c r="X76" s="45">
        <f t="shared" si="97"/>
        <v>2.8676</v>
      </c>
      <c r="Y76" s="52">
        <v>1.325</v>
      </c>
      <c r="Z76" s="47">
        <v>0.6711</v>
      </c>
      <c r="AA76" s="54">
        <f t="shared" si="98"/>
        <v>108670.362715888</v>
      </c>
      <c r="AC76" s="68">
        <v>3921</v>
      </c>
      <c r="AD76" s="51">
        <v>2.01</v>
      </c>
      <c r="AE76" s="51">
        <v>1.75</v>
      </c>
      <c r="AF76" s="51">
        <v>1</v>
      </c>
      <c r="AG76" s="51">
        <v>0</v>
      </c>
      <c r="AH76" s="42">
        <f t="shared" si="79"/>
        <v>13792.1175</v>
      </c>
      <c r="AI76" s="67">
        <f t="shared" si="101"/>
        <v>3.09</v>
      </c>
      <c r="AJ76" s="51">
        <v>0.92</v>
      </c>
      <c r="AK76" s="51">
        <v>2.03</v>
      </c>
      <c r="AL76" s="45">
        <f t="shared" si="81"/>
        <v>2.8676</v>
      </c>
      <c r="AM76" s="52">
        <v>1.325</v>
      </c>
      <c r="AN76" s="47">
        <v>0.6711</v>
      </c>
      <c r="AO76" s="54">
        <f t="shared" si="82"/>
        <v>108670.362715888</v>
      </c>
      <c r="AQ76" s="68">
        <f t="shared" si="83"/>
        <v>4161</v>
      </c>
      <c r="AR76" s="51">
        <v>2.01</v>
      </c>
      <c r="AS76" s="51">
        <v>1.75</v>
      </c>
      <c r="AT76" s="51">
        <v>1</v>
      </c>
      <c r="AU76" s="51">
        <v>0</v>
      </c>
      <c r="AV76" s="42">
        <f t="shared" si="84"/>
        <v>14636.3175</v>
      </c>
      <c r="AW76" s="67">
        <f t="shared" si="102"/>
        <v>3.09</v>
      </c>
      <c r="AX76" s="51">
        <v>0.92</v>
      </c>
      <c r="AY76" s="51">
        <v>2.03</v>
      </c>
      <c r="AZ76" s="45">
        <f t="shared" si="86"/>
        <v>2.8676</v>
      </c>
      <c r="BA76" s="52">
        <v>1.425</v>
      </c>
      <c r="BB76" s="47">
        <v>0.6711</v>
      </c>
      <c r="BC76" s="54">
        <f t="shared" si="87"/>
        <v>124025.497047183</v>
      </c>
      <c r="BE76" s="68">
        <f t="shared" si="88"/>
        <v>4569</v>
      </c>
      <c r="BF76" s="51">
        <v>2.01</v>
      </c>
      <c r="BG76" s="51">
        <v>1.75</v>
      </c>
      <c r="BH76" s="51">
        <v>1</v>
      </c>
      <c r="BI76" s="51">
        <f t="shared" si="99"/>
        <v>4177.6</v>
      </c>
      <c r="BJ76" s="42">
        <f t="shared" si="89"/>
        <v>20249.0575</v>
      </c>
      <c r="BK76" s="67">
        <f t="shared" si="103"/>
        <v>3.09</v>
      </c>
      <c r="BL76" s="51">
        <v>0.92</v>
      </c>
      <c r="BM76" s="51">
        <v>2.03</v>
      </c>
      <c r="BN76" s="45">
        <f t="shared" si="91"/>
        <v>2.8676</v>
      </c>
      <c r="BO76" s="52">
        <v>1.425</v>
      </c>
      <c r="BP76" s="47">
        <v>0.8264</v>
      </c>
      <c r="BQ76" s="54">
        <f t="shared" si="92"/>
        <v>211293.938119771</v>
      </c>
    </row>
    <row r="77" customHeight="1" spans="1:69">
      <c r="A77" s="56">
        <v>3921</v>
      </c>
      <c r="B77" s="51">
        <v>2.01</v>
      </c>
      <c r="C77" s="51">
        <v>1.75</v>
      </c>
      <c r="D77" s="51">
        <v>1</v>
      </c>
      <c r="E77" s="51">
        <v>0</v>
      </c>
      <c r="F77" s="42">
        <f t="shared" si="93"/>
        <v>13792.1175</v>
      </c>
      <c r="G77" s="67">
        <v>2.96</v>
      </c>
      <c r="H77" s="51">
        <v>0.92</v>
      </c>
      <c r="I77" s="51">
        <v>2.03</v>
      </c>
      <c r="J77" s="45">
        <f t="shared" si="94"/>
        <v>2.8676</v>
      </c>
      <c r="K77" s="52">
        <v>1.325</v>
      </c>
      <c r="L77" s="47">
        <v>0.6711</v>
      </c>
      <c r="M77" s="54">
        <f t="shared" si="95"/>
        <v>104098.470433343</v>
      </c>
      <c r="O77" s="68">
        <v>3921</v>
      </c>
      <c r="P77" s="51">
        <v>2.01</v>
      </c>
      <c r="Q77" s="51">
        <v>1.75</v>
      </c>
      <c r="R77" s="51">
        <v>1</v>
      </c>
      <c r="S77" s="51">
        <v>0</v>
      </c>
      <c r="T77" s="42">
        <f t="shared" si="96"/>
        <v>13792.1175</v>
      </c>
      <c r="U77" s="67">
        <f t="shared" si="100"/>
        <v>3.09</v>
      </c>
      <c r="V77" s="51">
        <v>0.92</v>
      </c>
      <c r="W77" s="51">
        <v>2.03</v>
      </c>
      <c r="X77" s="45">
        <f t="shared" si="97"/>
        <v>2.8676</v>
      </c>
      <c r="Y77" s="52">
        <v>1.325</v>
      </c>
      <c r="Z77" s="47">
        <v>0.6711</v>
      </c>
      <c r="AA77" s="54">
        <f t="shared" si="98"/>
        <v>108670.362715888</v>
      </c>
      <c r="AC77" s="68">
        <v>3921</v>
      </c>
      <c r="AD77" s="51">
        <v>2.01</v>
      </c>
      <c r="AE77" s="51">
        <v>1.75</v>
      </c>
      <c r="AF77" s="51">
        <v>1</v>
      </c>
      <c r="AG77" s="51">
        <v>0</v>
      </c>
      <c r="AH77" s="42">
        <f t="shared" si="79"/>
        <v>13792.1175</v>
      </c>
      <c r="AI77" s="67">
        <f t="shared" si="101"/>
        <v>3.09</v>
      </c>
      <c r="AJ77" s="51">
        <v>0.92</v>
      </c>
      <c r="AK77" s="51">
        <v>2.03</v>
      </c>
      <c r="AL77" s="45">
        <f t="shared" si="81"/>
        <v>2.8676</v>
      </c>
      <c r="AM77" s="52">
        <v>1.325</v>
      </c>
      <c r="AN77" s="47">
        <v>0.6711</v>
      </c>
      <c r="AO77" s="54">
        <f t="shared" si="82"/>
        <v>108670.362715888</v>
      </c>
      <c r="AQ77" s="68">
        <f t="shared" si="83"/>
        <v>4161</v>
      </c>
      <c r="AR77" s="51">
        <v>2.01</v>
      </c>
      <c r="AS77" s="51">
        <v>1.75</v>
      </c>
      <c r="AT77" s="51">
        <v>1</v>
      </c>
      <c r="AU77" s="51">
        <v>0</v>
      </c>
      <c r="AV77" s="42">
        <f t="shared" si="84"/>
        <v>14636.3175</v>
      </c>
      <c r="AW77" s="67">
        <f t="shared" si="102"/>
        <v>3.09</v>
      </c>
      <c r="AX77" s="51">
        <v>0.92</v>
      </c>
      <c r="AY77" s="51">
        <v>2.03</v>
      </c>
      <c r="AZ77" s="45">
        <f t="shared" si="86"/>
        <v>2.8676</v>
      </c>
      <c r="BA77" s="52">
        <v>1.425</v>
      </c>
      <c r="BB77" s="47">
        <v>0.6711</v>
      </c>
      <c r="BC77" s="54">
        <f t="shared" si="87"/>
        <v>124025.497047183</v>
      </c>
      <c r="BE77" s="68">
        <f t="shared" si="88"/>
        <v>4569</v>
      </c>
      <c r="BF77" s="51">
        <v>2.01</v>
      </c>
      <c r="BG77" s="51">
        <v>1.75</v>
      </c>
      <c r="BH77" s="51">
        <v>1</v>
      </c>
      <c r="BI77" s="51">
        <f t="shared" si="99"/>
        <v>4177.6</v>
      </c>
      <c r="BJ77" s="42">
        <f t="shared" si="89"/>
        <v>20249.0575</v>
      </c>
      <c r="BK77" s="67">
        <f t="shared" si="103"/>
        <v>3.09</v>
      </c>
      <c r="BL77" s="51">
        <v>0.92</v>
      </c>
      <c r="BM77" s="51">
        <v>2.03</v>
      </c>
      <c r="BN77" s="45">
        <f t="shared" si="91"/>
        <v>2.8676</v>
      </c>
      <c r="BO77" s="52">
        <v>1.425</v>
      </c>
      <c r="BP77" s="47">
        <v>0.8264</v>
      </c>
      <c r="BQ77" s="54">
        <f t="shared" si="92"/>
        <v>211293.938119771</v>
      </c>
    </row>
    <row r="78" customHeight="1" spans="1:69">
      <c r="A78" s="56">
        <v>3921</v>
      </c>
      <c r="B78" s="51">
        <v>2.01</v>
      </c>
      <c r="C78" s="51">
        <v>1.75</v>
      </c>
      <c r="D78" s="51">
        <v>1</v>
      </c>
      <c r="E78" s="51">
        <v>0</v>
      </c>
      <c r="F78" s="42">
        <f t="shared" si="93"/>
        <v>13792.1175</v>
      </c>
      <c r="G78" s="67">
        <v>2.96</v>
      </c>
      <c r="H78" s="51">
        <v>0.92</v>
      </c>
      <c r="I78" s="51">
        <v>2.03</v>
      </c>
      <c r="J78" s="45">
        <f t="shared" si="94"/>
        <v>2.8676</v>
      </c>
      <c r="K78" s="52">
        <v>1.325</v>
      </c>
      <c r="L78" s="47">
        <v>0.6711</v>
      </c>
      <c r="M78" s="54">
        <f t="shared" si="95"/>
        <v>104098.470433343</v>
      </c>
      <c r="O78" s="68">
        <v>3921</v>
      </c>
      <c r="P78" s="51">
        <v>2.01</v>
      </c>
      <c r="Q78" s="51">
        <v>1.75</v>
      </c>
      <c r="R78" s="51">
        <v>1</v>
      </c>
      <c r="S78" s="51">
        <v>0</v>
      </c>
      <c r="T78" s="42">
        <f t="shared" si="96"/>
        <v>13792.1175</v>
      </c>
      <c r="U78" s="67">
        <f t="shared" si="100"/>
        <v>3.09</v>
      </c>
      <c r="V78" s="51">
        <v>0.92</v>
      </c>
      <c r="W78" s="51">
        <v>2.03</v>
      </c>
      <c r="X78" s="45">
        <f t="shared" si="97"/>
        <v>2.8676</v>
      </c>
      <c r="Y78" s="52">
        <v>1.325</v>
      </c>
      <c r="Z78" s="47">
        <v>0.6711</v>
      </c>
      <c r="AA78" s="54">
        <f t="shared" si="98"/>
        <v>108670.362715888</v>
      </c>
      <c r="AC78" s="68">
        <v>3921</v>
      </c>
      <c r="AD78" s="51">
        <v>2.01</v>
      </c>
      <c r="AE78" s="51">
        <v>1.75</v>
      </c>
      <c r="AF78" s="51">
        <v>1</v>
      </c>
      <c r="AG78" s="51">
        <v>0</v>
      </c>
      <c r="AH78" s="42">
        <f t="shared" si="79"/>
        <v>13792.1175</v>
      </c>
      <c r="AI78" s="67">
        <f t="shared" si="101"/>
        <v>3.09</v>
      </c>
      <c r="AJ78" s="51">
        <v>0.92</v>
      </c>
      <c r="AK78" s="51">
        <v>2.03</v>
      </c>
      <c r="AL78" s="45">
        <f t="shared" si="81"/>
        <v>2.8676</v>
      </c>
      <c r="AM78" s="52">
        <v>1.325</v>
      </c>
      <c r="AN78" s="47">
        <v>0.6711</v>
      </c>
      <c r="AO78" s="54">
        <f t="shared" si="82"/>
        <v>108670.362715888</v>
      </c>
      <c r="AQ78" s="68">
        <f t="shared" si="83"/>
        <v>4161</v>
      </c>
      <c r="AR78" s="51">
        <v>2.01</v>
      </c>
      <c r="AS78" s="51">
        <v>1.75</v>
      </c>
      <c r="AT78" s="51">
        <v>1</v>
      </c>
      <c r="AU78" s="51">
        <v>0</v>
      </c>
      <c r="AV78" s="42">
        <f t="shared" si="84"/>
        <v>14636.3175</v>
      </c>
      <c r="AW78" s="67">
        <f t="shared" si="102"/>
        <v>3.09</v>
      </c>
      <c r="AX78" s="51">
        <v>0.92</v>
      </c>
      <c r="AY78" s="51">
        <v>2.03</v>
      </c>
      <c r="AZ78" s="45">
        <f t="shared" si="86"/>
        <v>2.8676</v>
      </c>
      <c r="BA78" s="52">
        <v>1.425</v>
      </c>
      <c r="BB78" s="47">
        <v>0.6711</v>
      </c>
      <c r="BC78" s="54">
        <f t="shared" si="87"/>
        <v>124025.497047183</v>
      </c>
      <c r="BE78" s="68">
        <f t="shared" si="88"/>
        <v>4569</v>
      </c>
      <c r="BF78" s="51">
        <v>2.01</v>
      </c>
      <c r="BG78" s="51">
        <v>1.75</v>
      </c>
      <c r="BH78" s="51">
        <v>1</v>
      </c>
      <c r="BI78" s="51">
        <f t="shared" si="99"/>
        <v>4177.6</v>
      </c>
      <c r="BJ78" s="42">
        <f t="shared" si="89"/>
        <v>20249.0575</v>
      </c>
      <c r="BK78" s="67">
        <f t="shared" si="103"/>
        <v>3.09</v>
      </c>
      <c r="BL78" s="51">
        <v>0.92</v>
      </c>
      <c r="BM78" s="51">
        <v>2.03</v>
      </c>
      <c r="BN78" s="45">
        <f t="shared" si="91"/>
        <v>2.8676</v>
      </c>
      <c r="BO78" s="52">
        <v>1.425</v>
      </c>
      <c r="BP78" s="47">
        <v>0.8264</v>
      </c>
      <c r="BQ78" s="54">
        <f t="shared" si="92"/>
        <v>211293.938119771</v>
      </c>
    </row>
    <row r="79" customHeight="1" spans="1:69">
      <c r="A79" s="56">
        <v>3921</v>
      </c>
      <c r="B79" s="51">
        <v>2.01</v>
      </c>
      <c r="C79" s="51">
        <v>1.75</v>
      </c>
      <c r="D79" s="51">
        <v>1</v>
      </c>
      <c r="E79" s="51">
        <v>0</v>
      </c>
      <c r="F79" s="42">
        <f t="shared" si="93"/>
        <v>13792.1175</v>
      </c>
      <c r="G79" s="67">
        <v>2.96</v>
      </c>
      <c r="H79" s="51">
        <v>0.92</v>
      </c>
      <c r="I79" s="51">
        <v>2.03</v>
      </c>
      <c r="J79" s="45">
        <f t="shared" si="94"/>
        <v>2.8676</v>
      </c>
      <c r="K79" s="52">
        <v>1.325</v>
      </c>
      <c r="L79" s="47">
        <v>0.6711</v>
      </c>
      <c r="M79" s="54">
        <f t="shared" si="95"/>
        <v>104098.470433343</v>
      </c>
      <c r="O79" s="68">
        <v>3921</v>
      </c>
      <c r="P79" s="51">
        <v>2.01</v>
      </c>
      <c r="Q79" s="51">
        <v>1.75</v>
      </c>
      <c r="R79" s="51">
        <v>1</v>
      </c>
      <c r="S79" s="51">
        <v>0</v>
      </c>
      <c r="T79" s="42">
        <f t="shared" si="96"/>
        <v>13792.1175</v>
      </c>
      <c r="U79" s="67">
        <f t="shared" si="100"/>
        <v>3.09</v>
      </c>
      <c r="V79" s="51">
        <v>0.92</v>
      </c>
      <c r="W79" s="51">
        <v>2.03</v>
      </c>
      <c r="X79" s="45">
        <f t="shared" si="97"/>
        <v>2.8676</v>
      </c>
      <c r="Y79" s="52">
        <v>1.325</v>
      </c>
      <c r="Z79" s="47">
        <v>0.6711</v>
      </c>
      <c r="AA79" s="54">
        <f t="shared" si="98"/>
        <v>108670.362715888</v>
      </c>
      <c r="AC79" s="68">
        <v>3921</v>
      </c>
      <c r="AD79" s="51">
        <v>2.01</v>
      </c>
      <c r="AE79" s="51">
        <v>1.75</v>
      </c>
      <c r="AF79" s="51">
        <v>1</v>
      </c>
      <c r="AG79" s="51">
        <v>0</v>
      </c>
      <c r="AH79" s="42">
        <f t="shared" si="79"/>
        <v>13792.1175</v>
      </c>
      <c r="AI79" s="67">
        <f t="shared" si="101"/>
        <v>3.09</v>
      </c>
      <c r="AJ79" s="51">
        <v>0.92</v>
      </c>
      <c r="AK79" s="51">
        <v>2.03</v>
      </c>
      <c r="AL79" s="45">
        <f t="shared" si="81"/>
        <v>2.8676</v>
      </c>
      <c r="AM79" s="52">
        <v>1.325</v>
      </c>
      <c r="AN79" s="47">
        <v>0.6711</v>
      </c>
      <c r="AO79" s="54">
        <f t="shared" si="82"/>
        <v>108670.362715888</v>
      </c>
      <c r="AQ79" s="68">
        <f t="shared" si="83"/>
        <v>4161</v>
      </c>
      <c r="AR79" s="51">
        <v>2.01</v>
      </c>
      <c r="AS79" s="51">
        <v>1.75</v>
      </c>
      <c r="AT79" s="51">
        <v>1</v>
      </c>
      <c r="AU79" s="51">
        <v>0</v>
      </c>
      <c r="AV79" s="42">
        <f t="shared" si="84"/>
        <v>14636.3175</v>
      </c>
      <c r="AW79" s="67">
        <f t="shared" si="102"/>
        <v>3.09</v>
      </c>
      <c r="AX79" s="51">
        <v>0.92</v>
      </c>
      <c r="AY79" s="51">
        <v>2.03</v>
      </c>
      <c r="AZ79" s="45">
        <f t="shared" si="86"/>
        <v>2.8676</v>
      </c>
      <c r="BA79" s="52">
        <v>1.425</v>
      </c>
      <c r="BB79" s="47">
        <v>0.6711</v>
      </c>
      <c r="BC79" s="54">
        <f t="shared" si="87"/>
        <v>124025.497047183</v>
      </c>
      <c r="BE79" s="68">
        <f t="shared" si="88"/>
        <v>4569</v>
      </c>
      <c r="BF79" s="51">
        <v>2.01</v>
      </c>
      <c r="BG79" s="51">
        <v>1.75</v>
      </c>
      <c r="BH79" s="51">
        <v>1</v>
      </c>
      <c r="BI79" s="51">
        <v>0</v>
      </c>
      <c r="BJ79" s="42">
        <f t="shared" si="89"/>
        <v>16071.4575</v>
      </c>
      <c r="BK79" s="67">
        <f t="shared" si="103"/>
        <v>3.09</v>
      </c>
      <c r="BL79" s="51">
        <v>0.92</v>
      </c>
      <c r="BM79" s="51">
        <v>2.03</v>
      </c>
      <c r="BN79" s="45">
        <f t="shared" si="91"/>
        <v>2.8676</v>
      </c>
      <c r="BO79" s="52">
        <v>1.425</v>
      </c>
      <c r="BP79" s="47">
        <v>0.8264</v>
      </c>
      <c r="BQ79" s="54">
        <f t="shared" si="92"/>
        <v>167701.708906675</v>
      </c>
    </row>
    <row r="80" customHeight="1" spans="1:69">
      <c r="A80" s="56">
        <v>3921</v>
      </c>
      <c r="B80" s="51">
        <v>2.01</v>
      </c>
      <c r="C80" s="51">
        <v>1.75</v>
      </c>
      <c r="D80" s="51">
        <v>1</v>
      </c>
      <c r="E80" s="51">
        <v>0</v>
      </c>
      <c r="F80" s="42">
        <f t="shared" si="93"/>
        <v>13792.1175</v>
      </c>
      <c r="G80" s="67">
        <v>2.96</v>
      </c>
      <c r="H80" s="51">
        <v>0.92</v>
      </c>
      <c r="I80" s="51">
        <v>2.03</v>
      </c>
      <c r="J80" s="45">
        <f t="shared" si="94"/>
        <v>2.8676</v>
      </c>
      <c r="K80" s="52">
        <v>1.325</v>
      </c>
      <c r="L80" s="47">
        <v>0.6711</v>
      </c>
      <c r="M80" s="54">
        <f t="shared" si="95"/>
        <v>104098.470433343</v>
      </c>
      <c r="O80" s="68">
        <v>3921</v>
      </c>
      <c r="P80" s="51">
        <v>2.01</v>
      </c>
      <c r="Q80" s="51">
        <v>1.75</v>
      </c>
      <c r="R80" s="51">
        <v>1</v>
      </c>
      <c r="S80" s="51">
        <v>0</v>
      </c>
      <c r="T80" s="42">
        <f t="shared" si="96"/>
        <v>13792.1175</v>
      </c>
      <c r="U80" s="67">
        <f t="shared" si="100"/>
        <v>3.09</v>
      </c>
      <c r="V80" s="51">
        <v>0.92</v>
      </c>
      <c r="W80" s="51">
        <v>2.03</v>
      </c>
      <c r="X80" s="45">
        <f t="shared" si="97"/>
        <v>2.8676</v>
      </c>
      <c r="Y80" s="52">
        <v>1.325</v>
      </c>
      <c r="Z80" s="47">
        <v>0.6711</v>
      </c>
      <c r="AA80" s="54">
        <f t="shared" si="98"/>
        <v>108670.362715888</v>
      </c>
      <c r="AC80" s="68">
        <v>3921</v>
      </c>
      <c r="AD80" s="51">
        <v>2.01</v>
      </c>
      <c r="AE80" s="51">
        <v>1.75</v>
      </c>
      <c r="AF80" s="51">
        <v>1</v>
      </c>
      <c r="AG80" s="51">
        <v>0</v>
      </c>
      <c r="AH80" s="42">
        <f t="shared" si="79"/>
        <v>13792.1175</v>
      </c>
      <c r="AI80" s="67">
        <f t="shared" si="101"/>
        <v>3.09</v>
      </c>
      <c r="AJ80" s="51">
        <v>0.92</v>
      </c>
      <c r="AK80" s="51">
        <v>2.03</v>
      </c>
      <c r="AL80" s="45">
        <f t="shared" si="81"/>
        <v>2.8676</v>
      </c>
      <c r="AM80" s="52">
        <v>1.325</v>
      </c>
      <c r="AN80" s="47">
        <v>0.6711</v>
      </c>
      <c r="AO80" s="54">
        <f t="shared" si="82"/>
        <v>108670.362715888</v>
      </c>
      <c r="AQ80" s="68">
        <f t="shared" si="83"/>
        <v>4161</v>
      </c>
      <c r="AR80" s="51">
        <v>2.01</v>
      </c>
      <c r="AS80" s="51">
        <v>1.75</v>
      </c>
      <c r="AT80" s="51">
        <v>1</v>
      </c>
      <c r="AU80" s="51">
        <v>0</v>
      </c>
      <c r="AV80" s="42">
        <f t="shared" si="84"/>
        <v>14636.3175</v>
      </c>
      <c r="AW80" s="67">
        <f t="shared" si="102"/>
        <v>3.09</v>
      </c>
      <c r="AX80" s="51">
        <v>0.92</v>
      </c>
      <c r="AY80" s="51">
        <v>2.03</v>
      </c>
      <c r="AZ80" s="45">
        <f t="shared" si="86"/>
        <v>2.8676</v>
      </c>
      <c r="BA80" s="52">
        <v>1.425</v>
      </c>
      <c r="BB80" s="47">
        <v>0.6711</v>
      </c>
      <c r="BC80" s="54">
        <f t="shared" si="87"/>
        <v>124025.497047183</v>
      </c>
      <c r="BE80" s="68">
        <f t="shared" si="88"/>
        <v>4569</v>
      </c>
      <c r="BF80" s="51">
        <v>2.01</v>
      </c>
      <c r="BG80" s="51">
        <v>1.75</v>
      </c>
      <c r="BH80" s="51">
        <v>1</v>
      </c>
      <c r="BI80" s="51">
        <v>0</v>
      </c>
      <c r="BJ80" s="42">
        <f t="shared" si="89"/>
        <v>16071.4575</v>
      </c>
      <c r="BK80" s="67">
        <f t="shared" si="103"/>
        <v>3.09</v>
      </c>
      <c r="BL80" s="51">
        <v>0.92</v>
      </c>
      <c r="BM80" s="51">
        <v>2.03</v>
      </c>
      <c r="BN80" s="45">
        <f t="shared" si="91"/>
        <v>2.8676</v>
      </c>
      <c r="BO80" s="52">
        <v>1.425</v>
      </c>
      <c r="BP80" s="47">
        <v>0.8264</v>
      </c>
      <c r="BQ80" s="54">
        <f t="shared" si="92"/>
        <v>167701.708906675</v>
      </c>
    </row>
    <row r="81" customHeight="1" spans="1:69">
      <c r="A81" s="56">
        <v>3921</v>
      </c>
      <c r="B81" s="51">
        <v>2.01</v>
      </c>
      <c r="C81" s="51">
        <v>1</v>
      </c>
      <c r="D81" s="51">
        <v>1</v>
      </c>
      <c r="E81" s="51">
        <v>0</v>
      </c>
      <c r="F81" s="42">
        <f t="shared" si="93"/>
        <v>7881.21</v>
      </c>
      <c r="G81" s="67">
        <v>2.96</v>
      </c>
      <c r="H81" s="51">
        <v>0.92</v>
      </c>
      <c r="I81" s="51">
        <v>2.03</v>
      </c>
      <c r="J81" s="45">
        <f t="shared" si="94"/>
        <v>2.8676</v>
      </c>
      <c r="K81" s="52">
        <v>1.325</v>
      </c>
      <c r="L81" s="47">
        <v>0.6711</v>
      </c>
      <c r="M81" s="54">
        <f t="shared" si="95"/>
        <v>59484.8402476245</v>
      </c>
      <c r="O81" s="68">
        <v>3921</v>
      </c>
      <c r="P81" s="51">
        <v>2.01</v>
      </c>
      <c r="Q81" s="51">
        <v>1</v>
      </c>
      <c r="R81" s="51">
        <v>1</v>
      </c>
      <c r="S81" s="51">
        <v>0</v>
      </c>
      <c r="T81" s="42">
        <f t="shared" si="96"/>
        <v>7881.21</v>
      </c>
      <c r="U81" s="67">
        <f t="shared" si="100"/>
        <v>3.09</v>
      </c>
      <c r="V81" s="51">
        <v>0.92</v>
      </c>
      <c r="W81" s="51">
        <v>2.03</v>
      </c>
      <c r="X81" s="45">
        <f t="shared" si="97"/>
        <v>2.8676</v>
      </c>
      <c r="Y81" s="52">
        <v>1.325</v>
      </c>
      <c r="Z81" s="47">
        <v>0.6711</v>
      </c>
      <c r="AA81" s="54">
        <f t="shared" si="98"/>
        <v>62097.3501233648</v>
      </c>
      <c r="AC81" s="68">
        <v>3921</v>
      </c>
      <c r="AD81" s="51">
        <v>2.01</v>
      </c>
      <c r="AE81" s="51">
        <v>1</v>
      </c>
      <c r="AF81" s="51">
        <v>1</v>
      </c>
      <c r="AG81" s="51">
        <v>0</v>
      </c>
      <c r="AH81" s="42">
        <f t="shared" si="79"/>
        <v>7881.21</v>
      </c>
      <c r="AI81" s="67">
        <f t="shared" si="101"/>
        <v>3.09</v>
      </c>
      <c r="AJ81" s="51">
        <v>0.92</v>
      </c>
      <c r="AK81" s="51">
        <v>2.03</v>
      </c>
      <c r="AL81" s="45">
        <f t="shared" si="81"/>
        <v>2.8676</v>
      </c>
      <c r="AM81" s="52">
        <v>1.325</v>
      </c>
      <c r="AN81" s="47">
        <v>0.6711</v>
      </c>
      <c r="AO81" s="54">
        <f t="shared" si="82"/>
        <v>62097.3501233648</v>
      </c>
      <c r="AQ81" s="68">
        <f t="shared" si="83"/>
        <v>4161</v>
      </c>
      <c r="AR81" s="51">
        <v>2.01</v>
      </c>
      <c r="AS81" s="51">
        <v>1</v>
      </c>
      <c r="AT81" s="51">
        <v>1</v>
      </c>
      <c r="AU81" s="51">
        <v>0</v>
      </c>
      <c r="AV81" s="42">
        <f t="shared" si="84"/>
        <v>8363.61</v>
      </c>
      <c r="AW81" s="67">
        <f t="shared" si="102"/>
        <v>3.09</v>
      </c>
      <c r="AX81" s="51">
        <v>0.92</v>
      </c>
      <c r="AY81" s="51">
        <v>2.03</v>
      </c>
      <c r="AZ81" s="45">
        <f t="shared" si="86"/>
        <v>2.8676</v>
      </c>
      <c r="BA81" s="52">
        <v>1.425</v>
      </c>
      <c r="BB81" s="47">
        <v>0.6711</v>
      </c>
      <c r="BC81" s="54">
        <f t="shared" si="87"/>
        <v>70871.7125983904</v>
      </c>
      <c r="BE81" s="68">
        <f t="shared" si="88"/>
        <v>4569</v>
      </c>
      <c r="BF81" s="51">
        <v>2.01</v>
      </c>
      <c r="BG81" s="51">
        <v>1</v>
      </c>
      <c r="BH81" s="51">
        <v>1</v>
      </c>
      <c r="BI81" s="51">
        <v>0</v>
      </c>
      <c r="BJ81" s="42">
        <f t="shared" si="89"/>
        <v>9183.69</v>
      </c>
      <c r="BK81" s="67">
        <f t="shared" si="103"/>
        <v>3.09</v>
      </c>
      <c r="BL81" s="51">
        <v>0.92</v>
      </c>
      <c r="BM81" s="51">
        <v>2.03</v>
      </c>
      <c r="BN81" s="45">
        <f t="shared" si="91"/>
        <v>2.8676</v>
      </c>
      <c r="BO81" s="52">
        <v>1.425</v>
      </c>
      <c r="BP81" s="47">
        <v>0.8264</v>
      </c>
      <c r="BQ81" s="54">
        <f t="shared" si="92"/>
        <v>95829.5479466717</v>
      </c>
    </row>
    <row r="82" customHeight="1" spans="1:69">
      <c r="A82" s="56">
        <v>3921</v>
      </c>
      <c r="B82" s="51">
        <v>2.01</v>
      </c>
      <c r="C82" s="51">
        <v>1</v>
      </c>
      <c r="D82" s="51">
        <v>1</v>
      </c>
      <c r="E82" s="51">
        <v>0</v>
      </c>
      <c r="F82" s="42">
        <f t="shared" si="93"/>
        <v>7881.21</v>
      </c>
      <c r="G82" s="67">
        <v>2.96</v>
      </c>
      <c r="H82" s="51">
        <v>0.92</v>
      </c>
      <c r="I82" s="51">
        <v>2.03</v>
      </c>
      <c r="J82" s="45">
        <f t="shared" si="94"/>
        <v>2.8676</v>
      </c>
      <c r="K82" s="52">
        <v>1.325</v>
      </c>
      <c r="L82" s="47">
        <v>0.6711</v>
      </c>
      <c r="M82" s="54">
        <f t="shared" si="95"/>
        <v>59484.8402476245</v>
      </c>
      <c r="O82" s="68">
        <v>3921</v>
      </c>
      <c r="P82" s="51">
        <v>2.01</v>
      </c>
      <c r="Q82" s="51">
        <v>1</v>
      </c>
      <c r="R82" s="51">
        <v>1</v>
      </c>
      <c r="S82" s="51">
        <v>0</v>
      </c>
      <c r="T82" s="42">
        <f t="shared" si="96"/>
        <v>7881.21</v>
      </c>
      <c r="U82" s="67">
        <f t="shared" si="100"/>
        <v>3.09</v>
      </c>
      <c r="V82" s="51">
        <v>0.92</v>
      </c>
      <c r="W82" s="51">
        <v>2.03</v>
      </c>
      <c r="X82" s="45">
        <f t="shared" si="97"/>
        <v>2.8676</v>
      </c>
      <c r="Y82" s="52">
        <v>1.325</v>
      </c>
      <c r="Z82" s="47">
        <v>0.6711</v>
      </c>
      <c r="AA82" s="54">
        <f t="shared" si="98"/>
        <v>62097.3501233648</v>
      </c>
      <c r="AC82" s="68">
        <v>3921</v>
      </c>
      <c r="AD82" s="51">
        <v>2.01</v>
      </c>
      <c r="AE82" s="51">
        <v>1</v>
      </c>
      <c r="AF82" s="51">
        <v>1</v>
      </c>
      <c r="AG82" s="51">
        <v>0</v>
      </c>
      <c r="AH82" s="42">
        <f t="shared" si="79"/>
        <v>7881.21</v>
      </c>
      <c r="AI82" s="67">
        <f t="shared" si="101"/>
        <v>3.09</v>
      </c>
      <c r="AJ82" s="51">
        <v>0.92</v>
      </c>
      <c r="AK82" s="51">
        <v>2.03</v>
      </c>
      <c r="AL82" s="45">
        <f t="shared" si="81"/>
        <v>2.8676</v>
      </c>
      <c r="AM82" s="52">
        <v>1.325</v>
      </c>
      <c r="AN82" s="47">
        <v>0.6711</v>
      </c>
      <c r="AO82" s="54">
        <f t="shared" si="82"/>
        <v>62097.3501233648</v>
      </c>
      <c r="AQ82" s="68">
        <f t="shared" si="83"/>
        <v>4161</v>
      </c>
      <c r="AR82" s="51">
        <v>2.01</v>
      </c>
      <c r="AS82" s="51">
        <v>1</v>
      </c>
      <c r="AT82" s="51">
        <v>1</v>
      </c>
      <c r="AU82" s="51">
        <v>0</v>
      </c>
      <c r="AV82" s="42">
        <f t="shared" si="84"/>
        <v>8363.61</v>
      </c>
      <c r="AW82" s="67">
        <f t="shared" si="102"/>
        <v>3.09</v>
      </c>
      <c r="AX82" s="51">
        <v>0.92</v>
      </c>
      <c r="AY82" s="51">
        <v>2.03</v>
      </c>
      <c r="AZ82" s="45">
        <f t="shared" si="86"/>
        <v>2.8676</v>
      </c>
      <c r="BA82" s="52">
        <v>1.425</v>
      </c>
      <c r="BB82" s="47">
        <v>0.6711</v>
      </c>
      <c r="BC82" s="54">
        <f t="shared" si="87"/>
        <v>70871.7125983904</v>
      </c>
      <c r="BE82" s="68">
        <f t="shared" si="88"/>
        <v>4569</v>
      </c>
      <c r="BF82" s="51">
        <v>2.01</v>
      </c>
      <c r="BG82" s="51">
        <v>1</v>
      </c>
      <c r="BH82" s="51">
        <v>1</v>
      </c>
      <c r="BI82" s="51">
        <v>0</v>
      </c>
      <c r="BJ82" s="42">
        <f t="shared" si="89"/>
        <v>9183.69</v>
      </c>
      <c r="BK82" s="67">
        <f t="shared" si="103"/>
        <v>3.09</v>
      </c>
      <c r="BL82" s="51">
        <v>0.92</v>
      </c>
      <c r="BM82" s="51">
        <v>2.03</v>
      </c>
      <c r="BN82" s="45">
        <f t="shared" si="91"/>
        <v>2.8676</v>
      </c>
      <c r="BO82" s="52">
        <v>1.425</v>
      </c>
      <c r="BP82" s="47">
        <v>0.8264</v>
      </c>
      <c r="BQ82" s="54">
        <f t="shared" si="92"/>
        <v>95829.5479466717</v>
      </c>
    </row>
    <row r="83" customHeight="1" spans="1:69">
      <c r="A83" s="56">
        <v>3921</v>
      </c>
      <c r="B83" s="51">
        <v>2.01</v>
      </c>
      <c r="C83" s="51">
        <v>1</v>
      </c>
      <c r="D83" s="51">
        <v>1</v>
      </c>
      <c r="E83" s="51">
        <v>0</v>
      </c>
      <c r="F83" s="42">
        <f t="shared" si="93"/>
        <v>7881.21</v>
      </c>
      <c r="G83" s="67">
        <v>2.96</v>
      </c>
      <c r="H83" s="51">
        <v>0.92</v>
      </c>
      <c r="I83" s="51">
        <v>2.03</v>
      </c>
      <c r="J83" s="45">
        <f t="shared" si="94"/>
        <v>2.8676</v>
      </c>
      <c r="K83" s="52">
        <v>1.325</v>
      </c>
      <c r="L83" s="47">
        <v>0.6711</v>
      </c>
      <c r="M83" s="54">
        <f t="shared" si="95"/>
        <v>59484.8402476245</v>
      </c>
      <c r="O83" s="68">
        <v>3921</v>
      </c>
      <c r="P83" s="51">
        <v>2.01</v>
      </c>
      <c r="Q83" s="51">
        <v>1</v>
      </c>
      <c r="R83" s="51">
        <v>1</v>
      </c>
      <c r="S83" s="51">
        <v>0</v>
      </c>
      <c r="T83" s="42">
        <f t="shared" si="96"/>
        <v>7881.21</v>
      </c>
      <c r="U83" s="67">
        <f t="shared" si="100"/>
        <v>3.09</v>
      </c>
      <c r="V83" s="51">
        <v>0.92</v>
      </c>
      <c r="W83" s="51">
        <v>2.03</v>
      </c>
      <c r="X83" s="45">
        <f t="shared" si="97"/>
        <v>2.8676</v>
      </c>
      <c r="Y83" s="52">
        <v>1.325</v>
      </c>
      <c r="Z83" s="47">
        <v>0.6711</v>
      </c>
      <c r="AA83" s="54">
        <f t="shared" si="98"/>
        <v>62097.3501233648</v>
      </c>
      <c r="AC83" s="68">
        <v>3921</v>
      </c>
      <c r="AD83" s="51">
        <v>2.01</v>
      </c>
      <c r="AE83" s="51">
        <v>1</v>
      </c>
      <c r="AF83" s="51">
        <v>1</v>
      </c>
      <c r="AG83" s="51">
        <v>0</v>
      </c>
      <c r="AH83" s="42">
        <f t="shared" si="79"/>
        <v>7881.21</v>
      </c>
      <c r="AI83" s="67">
        <f t="shared" si="101"/>
        <v>3.09</v>
      </c>
      <c r="AJ83" s="51">
        <v>0.92</v>
      </c>
      <c r="AK83" s="51">
        <v>2.03</v>
      </c>
      <c r="AL83" s="45">
        <f t="shared" si="81"/>
        <v>2.8676</v>
      </c>
      <c r="AM83" s="52">
        <v>1.325</v>
      </c>
      <c r="AN83" s="47">
        <v>0.6711</v>
      </c>
      <c r="AO83" s="54">
        <f t="shared" si="82"/>
        <v>62097.3501233648</v>
      </c>
      <c r="AQ83" s="68">
        <f t="shared" si="83"/>
        <v>4161</v>
      </c>
      <c r="AR83" s="51">
        <v>2.01</v>
      </c>
      <c r="AS83" s="51">
        <v>1</v>
      </c>
      <c r="AT83" s="51">
        <v>1</v>
      </c>
      <c r="AU83" s="51">
        <v>0</v>
      </c>
      <c r="AV83" s="42">
        <f t="shared" si="84"/>
        <v>8363.61</v>
      </c>
      <c r="AW83" s="67">
        <f t="shared" si="102"/>
        <v>3.09</v>
      </c>
      <c r="AX83" s="51">
        <v>0.92</v>
      </c>
      <c r="AY83" s="51">
        <v>2.03</v>
      </c>
      <c r="AZ83" s="45">
        <f t="shared" si="86"/>
        <v>2.8676</v>
      </c>
      <c r="BA83" s="52">
        <v>1.425</v>
      </c>
      <c r="BB83" s="47">
        <v>0.6711</v>
      </c>
      <c r="BC83" s="54">
        <f t="shared" si="87"/>
        <v>70871.7125983904</v>
      </c>
      <c r="BE83" s="68">
        <f t="shared" si="88"/>
        <v>4569</v>
      </c>
      <c r="BF83" s="51">
        <v>2.01</v>
      </c>
      <c r="BG83" s="51">
        <v>1</v>
      </c>
      <c r="BH83" s="51">
        <v>1</v>
      </c>
      <c r="BI83" s="51">
        <v>0</v>
      </c>
      <c r="BJ83" s="42">
        <f t="shared" si="89"/>
        <v>9183.69</v>
      </c>
      <c r="BK83" s="67">
        <f t="shared" si="103"/>
        <v>3.09</v>
      </c>
      <c r="BL83" s="51">
        <v>0.92</v>
      </c>
      <c r="BM83" s="51">
        <v>2.03</v>
      </c>
      <c r="BN83" s="45">
        <f t="shared" si="91"/>
        <v>2.8676</v>
      </c>
      <c r="BO83" s="52">
        <v>1.425</v>
      </c>
      <c r="BP83" s="47">
        <v>0.8264</v>
      </c>
      <c r="BQ83" s="54">
        <f t="shared" si="92"/>
        <v>95829.5479466717</v>
      </c>
    </row>
    <row r="84" customHeight="1" spans="1:69">
      <c r="A84" s="56">
        <v>3921</v>
      </c>
      <c r="B84" s="51">
        <v>2.01</v>
      </c>
      <c r="C84" s="51">
        <v>1</v>
      </c>
      <c r="D84" s="51">
        <v>1</v>
      </c>
      <c r="E84" s="51">
        <v>0</v>
      </c>
      <c r="F84" s="42">
        <f t="shared" si="93"/>
        <v>7881.21</v>
      </c>
      <c r="G84" s="67">
        <v>2.96</v>
      </c>
      <c r="H84" s="51">
        <v>0.92</v>
      </c>
      <c r="I84" s="51">
        <v>2.03</v>
      </c>
      <c r="J84" s="45">
        <f t="shared" si="94"/>
        <v>2.8676</v>
      </c>
      <c r="K84" s="52">
        <v>1.125</v>
      </c>
      <c r="L84" s="47">
        <v>0.6711</v>
      </c>
      <c r="M84" s="54">
        <f t="shared" si="95"/>
        <v>50505.9964366623</v>
      </c>
      <c r="O84" s="68">
        <v>3921</v>
      </c>
      <c r="P84" s="51">
        <v>2.01</v>
      </c>
      <c r="Q84" s="51">
        <v>1</v>
      </c>
      <c r="R84" s="51">
        <v>1</v>
      </c>
      <c r="S84" s="51">
        <v>0</v>
      </c>
      <c r="T84" s="42">
        <f t="shared" si="96"/>
        <v>7881.21</v>
      </c>
      <c r="U84" s="67">
        <f t="shared" si="100"/>
        <v>3.09</v>
      </c>
      <c r="V84" s="51">
        <v>0.92</v>
      </c>
      <c r="W84" s="51">
        <v>2.03</v>
      </c>
      <c r="X84" s="45">
        <f t="shared" si="97"/>
        <v>2.8676</v>
      </c>
      <c r="Y84" s="52">
        <v>1.125</v>
      </c>
      <c r="Z84" s="47">
        <v>0.6711</v>
      </c>
      <c r="AA84" s="54">
        <f t="shared" si="98"/>
        <v>52724.1651990833</v>
      </c>
      <c r="AC84" s="68">
        <v>3921</v>
      </c>
      <c r="AD84" s="51">
        <v>2.01</v>
      </c>
      <c r="AE84" s="51">
        <v>1</v>
      </c>
      <c r="AF84" s="51">
        <v>1</v>
      </c>
      <c r="AG84" s="51">
        <v>0</v>
      </c>
      <c r="AH84" s="42">
        <f t="shared" si="79"/>
        <v>7881.21</v>
      </c>
      <c r="AI84" s="67">
        <f t="shared" si="101"/>
        <v>3.09</v>
      </c>
      <c r="AJ84" s="51">
        <v>0.92</v>
      </c>
      <c r="AK84" s="51">
        <v>2.03</v>
      </c>
      <c r="AL84" s="45">
        <f t="shared" si="81"/>
        <v>2.8676</v>
      </c>
      <c r="AM84" s="52">
        <v>1.125</v>
      </c>
      <c r="AN84" s="47">
        <v>0.6711</v>
      </c>
      <c r="AO84" s="54">
        <f t="shared" si="82"/>
        <v>52724.1651990833</v>
      </c>
      <c r="AQ84" s="68">
        <f t="shared" si="83"/>
        <v>4161</v>
      </c>
      <c r="AR84" s="51">
        <v>2.01</v>
      </c>
      <c r="AS84" s="51">
        <v>1</v>
      </c>
      <c r="AT84" s="51">
        <v>1</v>
      </c>
      <c r="AU84" s="51">
        <v>0</v>
      </c>
      <c r="AV84" s="42">
        <f t="shared" si="84"/>
        <v>8363.61</v>
      </c>
      <c r="AW84" s="67">
        <f t="shared" si="102"/>
        <v>3.09</v>
      </c>
      <c r="AX84" s="51">
        <v>0.92</v>
      </c>
      <c r="AY84" s="51">
        <v>2.03</v>
      </c>
      <c r="AZ84" s="45">
        <f t="shared" si="86"/>
        <v>2.8676</v>
      </c>
      <c r="BA84" s="52">
        <v>1.225</v>
      </c>
      <c r="BB84" s="47">
        <v>0.6711</v>
      </c>
      <c r="BC84" s="54">
        <f t="shared" si="87"/>
        <v>60924.8055670373</v>
      </c>
      <c r="BE84" s="68">
        <f t="shared" si="88"/>
        <v>4569</v>
      </c>
      <c r="BF84" s="51">
        <v>2.01</v>
      </c>
      <c r="BG84" s="51">
        <v>1</v>
      </c>
      <c r="BH84" s="51">
        <v>1</v>
      </c>
      <c r="BI84" s="51">
        <v>0</v>
      </c>
      <c r="BJ84" s="42">
        <f t="shared" si="89"/>
        <v>9183.69</v>
      </c>
      <c r="BK84" s="67">
        <f t="shared" si="103"/>
        <v>3.09</v>
      </c>
      <c r="BL84" s="51">
        <v>0.92</v>
      </c>
      <c r="BM84" s="51">
        <v>2.03</v>
      </c>
      <c r="BN84" s="45">
        <f t="shared" si="91"/>
        <v>2.8676</v>
      </c>
      <c r="BO84" s="52">
        <v>1.225</v>
      </c>
      <c r="BP84" s="47">
        <v>0.8264</v>
      </c>
      <c r="BQ84" s="54">
        <f t="shared" si="92"/>
        <v>82379.7868313494</v>
      </c>
    </row>
    <row r="85" customHeight="1" spans="1:69">
      <c r="A85" s="56">
        <v>3921</v>
      </c>
      <c r="B85" s="51">
        <v>2.01</v>
      </c>
      <c r="C85" s="51">
        <v>1</v>
      </c>
      <c r="D85" s="51">
        <v>1</v>
      </c>
      <c r="E85" s="51">
        <v>0</v>
      </c>
      <c r="F85" s="42">
        <f t="shared" si="93"/>
        <v>7881.21</v>
      </c>
      <c r="G85" s="67">
        <v>2.96</v>
      </c>
      <c r="H85" s="51">
        <v>0.92</v>
      </c>
      <c r="I85" s="51">
        <v>2.03</v>
      </c>
      <c r="J85" s="45">
        <f t="shared" si="94"/>
        <v>2.8676</v>
      </c>
      <c r="K85" s="52">
        <v>1.125</v>
      </c>
      <c r="L85" s="47">
        <v>0.6711</v>
      </c>
      <c r="M85" s="54">
        <f t="shared" si="95"/>
        <v>50505.9964366623</v>
      </c>
      <c r="O85" s="68">
        <v>3921</v>
      </c>
      <c r="P85" s="51">
        <v>2.01</v>
      </c>
      <c r="Q85" s="51">
        <v>1</v>
      </c>
      <c r="R85" s="51">
        <v>1</v>
      </c>
      <c r="S85" s="51">
        <v>0</v>
      </c>
      <c r="T85" s="42">
        <f t="shared" si="96"/>
        <v>7881.21</v>
      </c>
      <c r="U85" s="67">
        <f t="shared" si="100"/>
        <v>3.09</v>
      </c>
      <c r="V85" s="51">
        <v>0.92</v>
      </c>
      <c r="W85" s="51">
        <v>2.03</v>
      </c>
      <c r="X85" s="45">
        <f t="shared" si="97"/>
        <v>2.8676</v>
      </c>
      <c r="Y85" s="52">
        <v>1.125</v>
      </c>
      <c r="Z85" s="47">
        <v>0.6711</v>
      </c>
      <c r="AA85" s="54">
        <f t="shared" si="98"/>
        <v>52724.1651990833</v>
      </c>
      <c r="AC85" s="68">
        <v>3921</v>
      </c>
      <c r="AD85" s="51">
        <v>2.01</v>
      </c>
      <c r="AE85" s="51">
        <v>1</v>
      </c>
      <c r="AF85" s="51">
        <v>1</v>
      </c>
      <c r="AG85" s="51">
        <v>0</v>
      </c>
      <c r="AH85" s="42">
        <f t="shared" si="79"/>
        <v>7881.21</v>
      </c>
      <c r="AI85" s="67">
        <f t="shared" si="101"/>
        <v>3.09</v>
      </c>
      <c r="AJ85" s="51">
        <v>0.92</v>
      </c>
      <c r="AK85" s="51">
        <v>2.03</v>
      </c>
      <c r="AL85" s="45">
        <f t="shared" si="81"/>
        <v>2.8676</v>
      </c>
      <c r="AM85" s="52">
        <v>1.125</v>
      </c>
      <c r="AN85" s="47">
        <v>0.6711</v>
      </c>
      <c r="AO85" s="54">
        <f t="shared" si="82"/>
        <v>52724.1651990833</v>
      </c>
      <c r="AQ85" s="68">
        <f t="shared" si="83"/>
        <v>4161</v>
      </c>
      <c r="AR85" s="51">
        <v>2.01</v>
      </c>
      <c r="AS85" s="51">
        <v>1</v>
      </c>
      <c r="AT85" s="51">
        <v>1</v>
      </c>
      <c r="AU85" s="51">
        <v>0</v>
      </c>
      <c r="AV85" s="42">
        <f t="shared" si="84"/>
        <v>8363.61</v>
      </c>
      <c r="AW85" s="67">
        <f t="shared" si="102"/>
        <v>3.09</v>
      </c>
      <c r="AX85" s="51">
        <v>0.92</v>
      </c>
      <c r="AY85" s="51">
        <v>2.03</v>
      </c>
      <c r="AZ85" s="45">
        <f t="shared" si="86"/>
        <v>2.8676</v>
      </c>
      <c r="BA85" s="52">
        <v>1.225</v>
      </c>
      <c r="BB85" s="47">
        <v>0.6711</v>
      </c>
      <c r="BC85" s="54">
        <f t="shared" si="87"/>
        <v>60924.8055670373</v>
      </c>
      <c r="BE85" s="68">
        <f t="shared" si="88"/>
        <v>4569</v>
      </c>
      <c r="BF85" s="51">
        <v>2.01</v>
      </c>
      <c r="BG85" s="51">
        <v>1</v>
      </c>
      <c r="BH85" s="51">
        <v>1</v>
      </c>
      <c r="BI85" s="51">
        <v>0</v>
      </c>
      <c r="BJ85" s="42">
        <f t="shared" si="89"/>
        <v>9183.69</v>
      </c>
      <c r="BK85" s="67">
        <f t="shared" si="103"/>
        <v>3.09</v>
      </c>
      <c r="BL85" s="51">
        <v>0.92</v>
      </c>
      <c r="BM85" s="51">
        <v>2.03</v>
      </c>
      <c r="BN85" s="45">
        <f t="shared" si="91"/>
        <v>2.8676</v>
      </c>
      <c r="BO85" s="52">
        <v>1.225</v>
      </c>
      <c r="BP85" s="47">
        <v>0.8264</v>
      </c>
      <c r="BQ85" s="54">
        <f t="shared" si="92"/>
        <v>82379.7868313494</v>
      </c>
    </row>
    <row r="86" customHeight="1" spans="1:69">
      <c r="A86" s="56">
        <v>3921</v>
      </c>
      <c r="B86" s="51">
        <v>2.01</v>
      </c>
      <c r="C86" s="51">
        <v>1</v>
      </c>
      <c r="D86" s="51">
        <v>1</v>
      </c>
      <c r="E86" s="51">
        <v>0</v>
      </c>
      <c r="F86" s="42">
        <f t="shared" si="93"/>
        <v>7881.21</v>
      </c>
      <c r="G86" s="67">
        <v>2.96</v>
      </c>
      <c r="H86" s="51">
        <v>0.92</v>
      </c>
      <c r="I86" s="51">
        <v>2.03</v>
      </c>
      <c r="J86" s="45">
        <f t="shared" si="94"/>
        <v>2.8676</v>
      </c>
      <c r="K86" s="52">
        <v>1.125</v>
      </c>
      <c r="L86" s="47">
        <v>0.6711</v>
      </c>
      <c r="M86" s="54">
        <f t="shared" si="95"/>
        <v>50505.9964366623</v>
      </c>
      <c r="O86" s="68">
        <v>3921</v>
      </c>
      <c r="P86" s="51">
        <v>2.01</v>
      </c>
      <c r="Q86" s="51">
        <v>1</v>
      </c>
      <c r="R86" s="51">
        <v>1</v>
      </c>
      <c r="S86" s="51">
        <v>0</v>
      </c>
      <c r="T86" s="42">
        <f t="shared" si="96"/>
        <v>7881.21</v>
      </c>
      <c r="U86" s="67">
        <f t="shared" si="100"/>
        <v>3.09</v>
      </c>
      <c r="V86" s="51">
        <v>0.92</v>
      </c>
      <c r="W86" s="51">
        <v>2.03</v>
      </c>
      <c r="X86" s="45">
        <f t="shared" si="97"/>
        <v>2.8676</v>
      </c>
      <c r="Y86" s="52">
        <v>1.125</v>
      </c>
      <c r="Z86" s="47">
        <v>0.6711</v>
      </c>
      <c r="AA86" s="54">
        <f t="shared" si="98"/>
        <v>52724.1651990833</v>
      </c>
      <c r="AC86" s="68">
        <v>3921</v>
      </c>
      <c r="AD86" s="51">
        <v>2.01</v>
      </c>
      <c r="AE86" s="51">
        <v>1</v>
      </c>
      <c r="AF86" s="51">
        <v>1</v>
      </c>
      <c r="AG86" s="51">
        <v>0</v>
      </c>
      <c r="AH86" s="42">
        <f t="shared" si="79"/>
        <v>7881.21</v>
      </c>
      <c r="AI86" s="67">
        <f t="shared" si="101"/>
        <v>3.09</v>
      </c>
      <c r="AJ86" s="51">
        <v>0.92</v>
      </c>
      <c r="AK86" s="51">
        <v>2.03</v>
      </c>
      <c r="AL86" s="45">
        <f t="shared" si="81"/>
        <v>2.8676</v>
      </c>
      <c r="AM86" s="52">
        <v>1.125</v>
      </c>
      <c r="AN86" s="47">
        <v>0.6711</v>
      </c>
      <c r="AO86" s="54">
        <f t="shared" si="82"/>
        <v>52724.1651990833</v>
      </c>
      <c r="AQ86" s="68">
        <f t="shared" si="83"/>
        <v>4161</v>
      </c>
      <c r="AR86" s="51">
        <v>2.01</v>
      </c>
      <c r="AS86" s="51">
        <v>1</v>
      </c>
      <c r="AT86" s="51">
        <v>1</v>
      </c>
      <c r="AU86" s="51">
        <v>0</v>
      </c>
      <c r="AV86" s="42">
        <f t="shared" si="84"/>
        <v>8363.61</v>
      </c>
      <c r="AW86" s="67">
        <f t="shared" si="102"/>
        <v>3.09</v>
      </c>
      <c r="AX86" s="51">
        <v>0.92</v>
      </c>
      <c r="AY86" s="51">
        <v>2.03</v>
      </c>
      <c r="AZ86" s="45">
        <f t="shared" si="86"/>
        <v>2.8676</v>
      </c>
      <c r="BA86" s="52">
        <v>1.225</v>
      </c>
      <c r="BB86" s="47">
        <v>0.6711</v>
      </c>
      <c r="BC86" s="54">
        <f t="shared" si="87"/>
        <v>60924.8055670373</v>
      </c>
      <c r="BE86" s="68">
        <f t="shared" si="88"/>
        <v>4569</v>
      </c>
      <c r="BF86" s="51">
        <v>2.01</v>
      </c>
      <c r="BG86" s="51">
        <v>1</v>
      </c>
      <c r="BH86" s="51">
        <v>1</v>
      </c>
      <c r="BI86" s="51">
        <v>0</v>
      </c>
      <c r="BJ86" s="42">
        <f t="shared" si="89"/>
        <v>9183.69</v>
      </c>
      <c r="BK86" s="67">
        <f t="shared" si="103"/>
        <v>3.09</v>
      </c>
      <c r="BL86" s="51">
        <v>0.92</v>
      </c>
      <c r="BM86" s="51">
        <v>2.03</v>
      </c>
      <c r="BN86" s="45">
        <f t="shared" si="91"/>
        <v>2.8676</v>
      </c>
      <c r="BO86" s="52">
        <v>1.225</v>
      </c>
      <c r="BP86" s="47">
        <v>0.8264</v>
      </c>
      <c r="BQ86" s="54">
        <f t="shared" si="92"/>
        <v>82379.7868313494</v>
      </c>
    </row>
    <row r="87" customHeight="1" spans="1:69">
      <c r="A87" s="56">
        <v>3921</v>
      </c>
      <c r="B87" s="51">
        <v>2.01</v>
      </c>
      <c r="C87" s="51">
        <v>1</v>
      </c>
      <c r="D87" s="51">
        <v>1</v>
      </c>
      <c r="E87" s="51">
        <v>0</v>
      </c>
      <c r="F87" s="42">
        <f t="shared" si="93"/>
        <v>7881.21</v>
      </c>
      <c r="G87" s="67">
        <v>2.96</v>
      </c>
      <c r="H87" s="51">
        <v>0.92</v>
      </c>
      <c r="I87" s="51">
        <v>2.03</v>
      </c>
      <c r="J87" s="45">
        <f t="shared" si="94"/>
        <v>2.8676</v>
      </c>
      <c r="K87" s="52">
        <v>1.125</v>
      </c>
      <c r="L87" s="47">
        <v>0.6711</v>
      </c>
      <c r="M87" s="54">
        <f t="shared" si="95"/>
        <v>50505.9964366623</v>
      </c>
      <c r="O87" s="68">
        <v>3921</v>
      </c>
      <c r="P87" s="51">
        <v>2.01</v>
      </c>
      <c r="Q87" s="51">
        <v>1</v>
      </c>
      <c r="R87" s="51">
        <v>1</v>
      </c>
      <c r="S87" s="51">
        <v>0</v>
      </c>
      <c r="T87" s="42">
        <f t="shared" si="96"/>
        <v>7881.21</v>
      </c>
      <c r="U87" s="67">
        <f t="shared" si="100"/>
        <v>3.09</v>
      </c>
      <c r="V87" s="51">
        <v>0.92</v>
      </c>
      <c r="W87" s="51">
        <v>2.03</v>
      </c>
      <c r="X87" s="45">
        <f t="shared" si="97"/>
        <v>2.8676</v>
      </c>
      <c r="Y87" s="52">
        <v>1.125</v>
      </c>
      <c r="Z87" s="47">
        <v>0.6711</v>
      </c>
      <c r="AA87" s="54">
        <f t="shared" si="98"/>
        <v>52724.1651990833</v>
      </c>
      <c r="AC87" s="68">
        <v>3921</v>
      </c>
      <c r="AD87" s="51">
        <v>2.01</v>
      </c>
      <c r="AE87" s="51">
        <v>1</v>
      </c>
      <c r="AF87" s="51">
        <v>1</v>
      </c>
      <c r="AG87" s="51">
        <v>0</v>
      </c>
      <c r="AH87" s="42">
        <f t="shared" si="79"/>
        <v>7881.21</v>
      </c>
      <c r="AI87" s="67">
        <f t="shared" si="101"/>
        <v>3.09</v>
      </c>
      <c r="AJ87" s="51">
        <v>0.92</v>
      </c>
      <c r="AK87" s="51">
        <v>2.03</v>
      </c>
      <c r="AL87" s="45">
        <f t="shared" si="81"/>
        <v>2.8676</v>
      </c>
      <c r="AM87" s="52">
        <v>1.125</v>
      </c>
      <c r="AN87" s="47">
        <v>0.6711</v>
      </c>
      <c r="AO87" s="54">
        <f t="shared" si="82"/>
        <v>52724.1651990833</v>
      </c>
      <c r="AQ87" s="68">
        <f t="shared" si="83"/>
        <v>4161</v>
      </c>
      <c r="AR87" s="51">
        <v>2.01</v>
      </c>
      <c r="AS87" s="51">
        <v>1</v>
      </c>
      <c r="AT87" s="51">
        <v>1</v>
      </c>
      <c r="AU87" s="51">
        <v>0</v>
      </c>
      <c r="AV87" s="42">
        <f t="shared" si="84"/>
        <v>8363.61</v>
      </c>
      <c r="AW87" s="67">
        <f t="shared" si="102"/>
        <v>3.09</v>
      </c>
      <c r="AX87" s="51">
        <v>0.92</v>
      </c>
      <c r="AY87" s="51">
        <v>2.03</v>
      </c>
      <c r="AZ87" s="45">
        <f t="shared" si="86"/>
        <v>2.8676</v>
      </c>
      <c r="BA87" s="52">
        <v>1.225</v>
      </c>
      <c r="BB87" s="47">
        <v>0.6711</v>
      </c>
      <c r="BC87" s="54">
        <f t="shared" si="87"/>
        <v>60924.8055670373</v>
      </c>
      <c r="BE87" s="68">
        <f t="shared" si="88"/>
        <v>4569</v>
      </c>
      <c r="BF87" s="51">
        <v>2.01</v>
      </c>
      <c r="BG87" s="51">
        <v>1</v>
      </c>
      <c r="BH87" s="51">
        <v>1</v>
      </c>
      <c r="BI87" s="51">
        <v>0</v>
      </c>
      <c r="BJ87" s="42">
        <f t="shared" si="89"/>
        <v>9183.69</v>
      </c>
      <c r="BK87" s="67">
        <f t="shared" si="103"/>
        <v>3.09</v>
      </c>
      <c r="BL87" s="51">
        <v>0.92</v>
      </c>
      <c r="BM87" s="51">
        <v>2.03</v>
      </c>
      <c r="BN87" s="45">
        <f t="shared" si="91"/>
        <v>2.8676</v>
      </c>
      <c r="BO87" s="52">
        <v>1.225</v>
      </c>
      <c r="BP87" s="47">
        <v>0.8264</v>
      </c>
      <c r="BQ87" s="54">
        <f t="shared" si="92"/>
        <v>82379.7868313494</v>
      </c>
    </row>
    <row r="88" customHeight="1" spans="1:69">
      <c r="A88" s="56">
        <v>3921</v>
      </c>
      <c r="B88" s="51">
        <v>2.01</v>
      </c>
      <c r="C88" s="51">
        <v>1</v>
      </c>
      <c r="D88" s="51">
        <v>1</v>
      </c>
      <c r="E88" s="51">
        <v>0</v>
      </c>
      <c r="F88" s="42">
        <f t="shared" si="93"/>
        <v>7881.21</v>
      </c>
      <c r="G88" s="67">
        <v>2.96</v>
      </c>
      <c r="H88" s="51">
        <v>0.92</v>
      </c>
      <c r="I88" s="51">
        <v>2.03</v>
      </c>
      <c r="J88" s="45">
        <f t="shared" si="94"/>
        <v>2.8676</v>
      </c>
      <c r="K88" s="52">
        <v>1.125</v>
      </c>
      <c r="L88" s="47">
        <v>0.6711</v>
      </c>
      <c r="M88" s="54">
        <f t="shared" si="95"/>
        <v>50505.9964366623</v>
      </c>
      <c r="O88" s="68">
        <v>3921</v>
      </c>
      <c r="P88" s="51">
        <v>2.01</v>
      </c>
      <c r="Q88" s="51">
        <v>1</v>
      </c>
      <c r="R88" s="51">
        <v>1</v>
      </c>
      <c r="S88" s="51">
        <v>0</v>
      </c>
      <c r="T88" s="42">
        <f t="shared" si="96"/>
        <v>7881.21</v>
      </c>
      <c r="U88" s="67">
        <f t="shared" si="100"/>
        <v>3.09</v>
      </c>
      <c r="V88" s="51">
        <v>0.92</v>
      </c>
      <c r="W88" s="51">
        <v>2.03</v>
      </c>
      <c r="X88" s="45">
        <f t="shared" si="97"/>
        <v>2.8676</v>
      </c>
      <c r="Y88" s="52">
        <v>1.125</v>
      </c>
      <c r="Z88" s="47">
        <v>0.6711</v>
      </c>
      <c r="AA88" s="54">
        <f t="shared" si="98"/>
        <v>52724.1651990833</v>
      </c>
      <c r="AC88" s="68">
        <v>3921</v>
      </c>
      <c r="AD88" s="51">
        <v>2.01</v>
      </c>
      <c r="AE88" s="51">
        <v>1</v>
      </c>
      <c r="AF88" s="51">
        <v>1</v>
      </c>
      <c r="AG88" s="51">
        <v>0</v>
      </c>
      <c r="AH88" s="42">
        <f t="shared" si="79"/>
        <v>7881.21</v>
      </c>
      <c r="AI88" s="67">
        <f t="shared" si="101"/>
        <v>3.09</v>
      </c>
      <c r="AJ88" s="51">
        <v>0.92</v>
      </c>
      <c r="AK88" s="51">
        <v>2.03</v>
      </c>
      <c r="AL88" s="45">
        <f t="shared" si="81"/>
        <v>2.8676</v>
      </c>
      <c r="AM88" s="52">
        <v>1.125</v>
      </c>
      <c r="AN88" s="47">
        <v>0.6711</v>
      </c>
      <c r="AO88" s="54">
        <f t="shared" si="82"/>
        <v>52724.1651990833</v>
      </c>
      <c r="AQ88" s="68">
        <f t="shared" si="83"/>
        <v>4161</v>
      </c>
      <c r="AR88" s="51">
        <v>2.01</v>
      </c>
      <c r="AS88" s="51">
        <v>1</v>
      </c>
      <c r="AT88" s="51">
        <v>1</v>
      </c>
      <c r="AU88" s="51">
        <v>0</v>
      </c>
      <c r="AV88" s="42">
        <f t="shared" si="84"/>
        <v>8363.61</v>
      </c>
      <c r="AW88" s="67">
        <f t="shared" si="102"/>
        <v>3.09</v>
      </c>
      <c r="AX88" s="51">
        <v>0.92</v>
      </c>
      <c r="AY88" s="51">
        <v>2.03</v>
      </c>
      <c r="AZ88" s="45">
        <f t="shared" si="86"/>
        <v>2.8676</v>
      </c>
      <c r="BA88" s="52">
        <v>1.225</v>
      </c>
      <c r="BB88" s="47">
        <v>0.6711</v>
      </c>
      <c r="BC88" s="54">
        <f t="shared" si="87"/>
        <v>60924.8055670373</v>
      </c>
      <c r="BE88" s="68">
        <f t="shared" si="88"/>
        <v>4569</v>
      </c>
      <c r="BF88" s="51">
        <v>2.01</v>
      </c>
      <c r="BG88" s="51">
        <v>1</v>
      </c>
      <c r="BH88" s="51">
        <v>1</v>
      </c>
      <c r="BI88" s="51">
        <v>0</v>
      </c>
      <c r="BJ88" s="42">
        <f t="shared" si="89"/>
        <v>9183.69</v>
      </c>
      <c r="BK88" s="67">
        <f t="shared" si="103"/>
        <v>3.09</v>
      </c>
      <c r="BL88" s="51">
        <v>0.92</v>
      </c>
      <c r="BM88" s="51">
        <v>2.03</v>
      </c>
      <c r="BN88" s="45">
        <f t="shared" si="91"/>
        <v>2.8676</v>
      </c>
      <c r="BO88" s="52">
        <v>1.225</v>
      </c>
      <c r="BP88" s="47">
        <v>0.8264</v>
      </c>
      <c r="BQ88" s="54">
        <f t="shared" si="92"/>
        <v>82379.7868313494</v>
      </c>
    </row>
    <row r="89" customHeight="1" spans="1:69">
      <c r="A89" s="56">
        <v>3921</v>
      </c>
      <c r="B89" s="51">
        <v>2.01</v>
      </c>
      <c r="C89" s="51">
        <v>1</v>
      </c>
      <c r="D89" s="51">
        <v>1</v>
      </c>
      <c r="E89" s="51">
        <v>0</v>
      </c>
      <c r="F89" s="42">
        <f t="shared" si="93"/>
        <v>7881.21</v>
      </c>
      <c r="G89" s="67">
        <v>2.96</v>
      </c>
      <c r="H89" s="51">
        <v>0.92</v>
      </c>
      <c r="I89" s="51">
        <v>2.03</v>
      </c>
      <c r="J89" s="45">
        <f t="shared" si="94"/>
        <v>2.8676</v>
      </c>
      <c r="K89" s="52">
        <v>1.125</v>
      </c>
      <c r="L89" s="47">
        <v>0.6711</v>
      </c>
      <c r="M89" s="54">
        <f t="shared" si="95"/>
        <v>50505.9964366623</v>
      </c>
      <c r="O89" s="68">
        <v>3921</v>
      </c>
      <c r="P89" s="51">
        <v>2.01</v>
      </c>
      <c r="Q89" s="51">
        <v>1</v>
      </c>
      <c r="R89" s="51">
        <v>1</v>
      </c>
      <c r="S89" s="51">
        <v>0</v>
      </c>
      <c r="T89" s="42">
        <f t="shared" si="96"/>
        <v>7881.21</v>
      </c>
      <c r="U89" s="67">
        <f t="shared" si="100"/>
        <v>3.09</v>
      </c>
      <c r="V89" s="51">
        <v>0.92</v>
      </c>
      <c r="W89" s="51">
        <v>2.03</v>
      </c>
      <c r="X89" s="45">
        <f t="shared" si="97"/>
        <v>2.8676</v>
      </c>
      <c r="Y89" s="52">
        <v>1.125</v>
      </c>
      <c r="Z89" s="47">
        <v>0.6711</v>
      </c>
      <c r="AA89" s="54">
        <f t="shared" si="98"/>
        <v>52724.1651990833</v>
      </c>
      <c r="AC89" s="68">
        <v>3921</v>
      </c>
      <c r="AD89" s="51">
        <v>2.01</v>
      </c>
      <c r="AE89" s="51">
        <v>1</v>
      </c>
      <c r="AF89" s="51">
        <v>1</v>
      </c>
      <c r="AG89" s="51">
        <v>0</v>
      </c>
      <c r="AH89" s="42">
        <f t="shared" si="79"/>
        <v>7881.21</v>
      </c>
      <c r="AI89" s="67">
        <f t="shared" si="101"/>
        <v>3.09</v>
      </c>
      <c r="AJ89" s="51">
        <v>0.92</v>
      </c>
      <c r="AK89" s="51">
        <v>2.03</v>
      </c>
      <c r="AL89" s="45">
        <f t="shared" si="81"/>
        <v>2.8676</v>
      </c>
      <c r="AM89" s="52">
        <v>1.125</v>
      </c>
      <c r="AN89" s="47">
        <v>0.6711</v>
      </c>
      <c r="AO89" s="54">
        <f t="shared" si="82"/>
        <v>52724.1651990833</v>
      </c>
      <c r="AQ89" s="68">
        <f t="shared" si="83"/>
        <v>4161</v>
      </c>
      <c r="AR89" s="51">
        <v>2.01</v>
      </c>
      <c r="AS89" s="51">
        <v>1</v>
      </c>
      <c r="AT89" s="51">
        <v>1</v>
      </c>
      <c r="AU89" s="51">
        <v>0</v>
      </c>
      <c r="AV89" s="42">
        <f t="shared" si="84"/>
        <v>8363.61</v>
      </c>
      <c r="AW89" s="67">
        <f t="shared" si="102"/>
        <v>3.09</v>
      </c>
      <c r="AX89" s="51">
        <v>0.92</v>
      </c>
      <c r="AY89" s="51">
        <v>2.03</v>
      </c>
      <c r="AZ89" s="45">
        <f t="shared" si="86"/>
        <v>2.8676</v>
      </c>
      <c r="BA89" s="52">
        <v>1.225</v>
      </c>
      <c r="BB89" s="47">
        <v>0.6711</v>
      </c>
      <c r="BC89" s="54">
        <f t="shared" si="87"/>
        <v>60924.8055670373</v>
      </c>
      <c r="BE89" s="68">
        <f t="shared" si="88"/>
        <v>4569</v>
      </c>
      <c r="BF89" s="51">
        <v>2.01</v>
      </c>
      <c r="BG89" s="51">
        <v>1</v>
      </c>
      <c r="BH89" s="51">
        <v>1</v>
      </c>
      <c r="BI89" s="51">
        <v>0</v>
      </c>
      <c r="BJ89" s="42">
        <f t="shared" si="89"/>
        <v>9183.69</v>
      </c>
      <c r="BK89" s="67">
        <f t="shared" si="103"/>
        <v>3.09</v>
      </c>
      <c r="BL89" s="51">
        <v>0.92</v>
      </c>
      <c r="BM89" s="51">
        <v>2.03</v>
      </c>
      <c r="BN89" s="45">
        <f t="shared" si="91"/>
        <v>2.8676</v>
      </c>
      <c r="BO89" s="52">
        <v>1.225</v>
      </c>
      <c r="BP89" s="47">
        <v>0.8264</v>
      </c>
      <c r="BQ89" s="54">
        <f t="shared" si="92"/>
        <v>82379.7868313494</v>
      </c>
    </row>
    <row r="90" customHeight="1" spans="1:69">
      <c r="A90" s="56">
        <v>3921</v>
      </c>
      <c r="B90" s="51">
        <v>2.01</v>
      </c>
      <c r="C90" s="51">
        <v>1</v>
      </c>
      <c r="D90" s="51">
        <v>1</v>
      </c>
      <c r="E90" s="51">
        <v>0</v>
      </c>
      <c r="F90" s="42">
        <f t="shared" si="93"/>
        <v>7881.21</v>
      </c>
      <c r="G90" s="67">
        <v>2.96</v>
      </c>
      <c r="H90" s="51">
        <v>0.92</v>
      </c>
      <c r="I90" s="51">
        <v>2.03</v>
      </c>
      <c r="J90" s="45">
        <f t="shared" si="94"/>
        <v>2.8676</v>
      </c>
      <c r="K90" s="52">
        <v>1.125</v>
      </c>
      <c r="L90" s="47">
        <v>0.6711</v>
      </c>
      <c r="M90" s="54">
        <f t="shared" si="95"/>
        <v>50505.9964366623</v>
      </c>
      <c r="O90" s="68">
        <v>3921</v>
      </c>
      <c r="P90" s="51">
        <v>2.01</v>
      </c>
      <c r="Q90" s="51">
        <v>1</v>
      </c>
      <c r="R90" s="51">
        <v>1</v>
      </c>
      <c r="S90" s="51">
        <v>0</v>
      </c>
      <c r="T90" s="42">
        <f t="shared" si="96"/>
        <v>7881.21</v>
      </c>
      <c r="U90" s="67">
        <f t="shared" si="100"/>
        <v>3.09</v>
      </c>
      <c r="V90" s="51">
        <v>0.92</v>
      </c>
      <c r="W90" s="51">
        <v>2.03</v>
      </c>
      <c r="X90" s="45">
        <f t="shared" si="97"/>
        <v>2.8676</v>
      </c>
      <c r="Y90" s="52">
        <v>1.125</v>
      </c>
      <c r="Z90" s="47">
        <v>0.6711</v>
      </c>
      <c r="AA90" s="54">
        <f t="shared" si="98"/>
        <v>52724.1651990833</v>
      </c>
      <c r="AC90" s="68">
        <v>3921</v>
      </c>
      <c r="AD90" s="51">
        <v>2.01</v>
      </c>
      <c r="AE90" s="51">
        <v>1</v>
      </c>
      <c r="AF90" s="51">
        <v>1</v>
      </c>
      <c r="AG90" s="51">
        <v>0</v>
      </c>
      <c r="AH90" s="42">
        <f t="shared" si="79"/>
        <v>7881.21</v>
      </c>
      <c r="AI90" s="67">
        <f t="shared" si="101"/>
        <v>3.09</v>
      </c>
      <c r="AJ90" s="51">
        <v>0.92</v>
      </c>
      <c r="AK90" s="51">
        <v>2.03</v>
      </c>
      <c r="AL90" s="45">
        <f t="shared" si="81"/>
        <v>2.8676</v>
      </c>
      <c r="AM90" s="52">
        <v>1.125</v>
      </c>
      <c r="AN90" s="47">
        <v>0.6711</v>
      </c>
      <c r="AO90" s="54">
        <f t="shared" si="82"/>
        <v>52724.1651990833</v>
      </c>
      <c r="AQ90" s="68">
        <f t="shared" si="83"/>
        <v>4161</v>
      </c>
      <c r="AR90" s="51">
        <v>2.01</v>
      </c>
      <c r="AS90" s="51">
        <v>1</v>
      </c>
      <c r="AT90" s="51">
        <v>1</v>
      </c>
      <c r="AU90" s="51">
        <v>0</v>
      </c>
      <c r="AV90" s="42">
        <f t="shared" si="84"/>
        <v>8363.61</v>
      </c>
      <c r="AW90" s="67">
        <f t="shared" si="102"/>
        <v>3.09</v>
      </c>
      <c r="AX90" s="51">
        <v>0.92</v>
      </c>
      <c r="AY90" s="51">
        <v>2.03</v>
      </c>
      <c r="AZ90" s="45">
        <f t="shared" si="86"/>
        <v>2.8676</v>
      </c>
      <c r="BA90" s="52">
        <v>1.225</v>
      </c>
      <c r="BB90" s="47">
        <v>0.6711</v>
      </c>
      <c r="BC90" s="54">
        <f t="shared" si="87"/>
        <v>60924.8055670373</v>
      </c>
      <c r="BE90" s="68">
        <f t="shared" si="88"/>
        <v>4569</v>
      </c>
      <c r="BF90" s="51">
        <v>2.01</v>
      </c>
      <c r="BG90" s="51">
        <v>1</v>
      </c>
      <c r="BH90" s="51">
        <v>1</v>
      </c>
      <c r="BI90" s="51">
        <v>0</v>
      </c>
      <c r="BJ90" s="42">
        <f t="shared" si="89"/>
        <v>9183.69</v>
      </c>
      <c r="BK90" s="67">
        <f t="shared" si="103"/>
        <v>3.09</v>
      </c>
      <c r="BL90" s="51">
        <v>0.92</v>
      </c>
      <c r="BM90" s="51">
        <v>2.03</v>
      </c>
      <c r="BN90" s="45">
        <f t="shared" si="91"/>
        <v>2.8676</v>
      </c>
      <c r="BO90" s="52">
        <v>1.225</v>
      </c>
      <c r="BP90" s="47">
        <v>0.8264</v>
      </c>
      <c r="BQ90" s="54">
        <f t="shared" si="92"/>
        <v>82379.7868313494</v>
      </c>
    </row>
    <row r="91" customHeight="1" spans="1:69">
      <c r="A91" s="57">
        <f>SUM(M67:M90)</f>
        <v>1694921.17243826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O91" s="57">
        <f>SUM(AA67:AA90)</f>
        <v>1770995.53245691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C91" s="57">
        <f>SUM(AO67:AO90)</f>
        <v>1964021.14919076</v>
      </c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9"/>
      <c r="AQ91" s="57">
        <f>SUM(BC67:BC90)</f>
        <v>2249680.38725447</v>
      </c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  <c r="BE91" s="57">
        <f>SUM(BQ67:BQ90)</f>
        <v>3374198.96173641</v>
      </c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  <row r="92" customHeight="1" spans="1:69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C92" s="57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9"/>
      <c r="AQ92" s="57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  <c r="BE92" s="57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</row>
    <row r="93" customHeight="1" spans="1:69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2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C93" s="60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Q93" s="60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2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</row>
    <row r="96" customHeight="1" spans="1:69">
      <c r="A96" s="2" t="s">
        <v>0</v>
      </c>
      <c r="B96" s="3"/>
      <c r="C96" s="3"/>
      <c r="D96" s="3"/>
      <c r="E96" s="4"/>
      <c r="F96" s="2" t="s">
        <v>30</v>
      </c>
      <c r="G96" s="3"/>
      <c r="H96" s="3"/>
      <c r="I96" s="3"/>
      <c r="J96" s="3"/>
      <c r="K96" s="3"/>
      <c r="L96" s="3"/>
      <c r="M96" s="4"/>
      <c r="O96" s="2" t="s">
        <v>0</v>
      </c>
      <c r="P96" s="3"/>
      <c r="Q96" s="3"/>
      <c r="R96" s="3"/>
      <c r="S96" s="4"/>
      <c r="T96" s="2" t="s">
        <v>31</v>
      </c>
      <c r="U96" s="3"/>
      <c r="V96" s="3"/>
      <c r="W96" s="3"/>
      <c r="X96" s="3"/>
      <c r="Y96" s="3"/>
      <c r="Z96" s="3"/>
      <c r="AA96" s="4"/>
      <c r="AC96" s="2" t="s">
        <v>0</v>
      </c>
      <c r="AD96" s="3"/>
      <c r="AE96" s="3"/>
      <c r="AF96" s="3"/>
      <c r="AG96" s="4"/>
      <c r="AH96" s="2" t="s">
        <v>32</v>
      </c>
      <c r="AI96" s="3"/>
      <c r="AJ96" s="3"/>
      <c r="AK96" s="3"/>
      <c r="AL96" s="3"/>
      <c r="AM96" s="3"/>
      <c r="AN96" s="3"/>
      <c r="AO96" s="4"/>
      <c r="AQ96" s="2" t="s">
        <v>0</v>
      </c>
      <c r="AR96" s="3"/>
      <c r="AS96" s="3"/>
      <c r="AT96" s="3"/>
      <c r="AU96" s="4"/>
      <c r="AV96" s="2" t="s">
        <v>33</v>
      </c>
      <c r="AW96" s="3"/>
      <c r="AX96" s="3"/>
      <c r="AY96" s="3"/>
      <c r="AZ96" s="3"/>
      <c r="BA96" s="3"/>
      <c r="BB96" s="3"/>
      <c r="BC96" s="4"/>
      <c r="BE96" s="2" t="s">
        <v>0</v>
      </c>
      <c r="BF96" s="3"/>
      <c r="BG96" s="3"/>
      <c r="BH96" s="3"/>
      <c r="BI96" s="4"/>
      <c r="BJ96" s="2" t="s">
        <v>34</v>
      </c>
      <c r="BK96" s="3"/>
      <c r="BL96" s="3"/>
      <c r="BM96" s="3"/>
      <c r="BN96" s="3"/>
      <c r="BO96" s="3"/>
      <c r="BP96" s="3"/>
      <c r="BQ96" s="4"/>
    </row>
    <row r="97" customHeight="1" spans="1:69">
      <c r="A97" s="5"/>
      <c r="B97" s="6"/>
      <c r="C97" s="6"/>
      <c r="D97" s="6"/>
      <c r="E97" s="7"/>
      <c r="F97" s="5"/>
      <c r="G97" s="6"/>
      <c r="H97" s="6"/>
      <c r="I97" s="6"/>
      <c r="J97" s="6"/>
      <c r="K97" s="6"/>
      <c r="L97" s="6"/>
      <c r="M97" s="7"/>
      <c r="O97" s="5"/>
      <c r="P97" s="6"/>
      <c r="Q97" s="6"/>
      <c r="R97" s="6"/>
      <c r="S97" s="7"/>
      <c r="T97" s="5"/>
      <c r="U97" s="6"/>
      <c r="V97" s="6"/>
      <c r="W97" s="6"/>
      <c r="X97" s="6"/>
      <c r="Y97" s="6"/>
      <c r="Z97" s="6"/>
      <c r="AA97" s="7"/>
      <c r="AC97" s="5"/>
      <c r="AD97" s="6"/>
      <c r="AE97" s="6"/>
      <c r="AF97" s="6"/>
      <c r="AG97" s="7"/>
      <c r="AH97" s="5"/>
      <c r="AI97" s="6"/>
      <c r="AJ97" s="6"/>
      <c r="AK97" s="6"/>
      <c r="AL97" s="6"/>
      <c r="AM97" s="6"/>
      <c r="AN97" s="6"/>
      <c r="AO97" s="7"/>
      <c r="AQ97" s="5"/>
      <c r="AR97" s="6"/>
      <c r="AS97" s="6"/>
      <c r="AT97" s="6"/>
      <c r="AU97" s="7"/>
      <c r="AV97" s="5"/>
      <c r="AW97" s="6"/>
      <c r="AX97" s="6"/>
      <c r="AY97" s="6"/>
      <c r="AZ97" s="6"/>
      <c r="BA97" s="6"/>
      <c r="BB97" s="6"/>
      <c r="BC97" s="7"/>
      <c r="BE97" s="5"/>
      <c r="BF97" s="6"/>
      <c r="BG97" s="6"/>
      <c r="BH97" s="6"/>
      <c r="BI97" s="7"/>
      <c r="BJ97" s="5"/>
      <c r="BK97" s="6"/>
      <c r="BL97" s="6"/>
      <c r="BM97" s="6"/>
      <c r="BN97" s="6"/>
      <c r="BO97" s="6"/>
      <c r="BP97" s="6"/>
      <c r="BQ97" s="7"/>
    </row>
    <row r="98" customHeight="1" spans="1:69">
      <c r="A98" s="8"/>
      <c r="B98" s="9"/>
      <c r="C98" s="9"/>
      <c r="D98" s="9"/>
      <c r="E98" s="10"/>
      <c r="F98" s="8"/>
      <c r="G98" s="9"/>
      <c r="H98" s="9"/>
      <c r="I98" s="9"/>
      <c r="J98" s="9"/>
      <c r="K98" s="9"/>
      <c r="L98" s="9"/>
      <c r="M98" s="10"/>
      <c r="O98" s="8"/>
      <c r="P98" s="9"/>
      <c r="Q98" s="9"/>
      <c r="R98" s="9"/>
      <c r="S98" s="10"/>
      <c r="T98" s="8"/>
      <c r="U98" s="9"/>
      <c r="V98" s="9"/>
      <c r="W98" s="9"/>
      <c r="X98" s="9"/>
      <c r="Y98" s="9"/>
      <c r="Z98" s="9"/>
      <c r="AA98" s="10"/>
      <c r="AC98" s="8"/>
      <c r="AD98" s="9"/>
      <c r="AE98" s="9"/>
      <c r="AF98" s="9"/>
      <c r="AG98" s="10"/>
      <c r="AH98" s="8"/>
      <c r="AI98" s="9"/>
      <c r="AJ98" s="9"/>
      <c r="AK98" s="9"/>
      <c r="AL98" s="9"/>
      <c r="AM98" s="9"/>
      <c r="AN98" s="9"/>
      <c r="AO98" s="10"/>
      <c r="AQ98" s="8"/>
      <c r="AR98" s="9"/>
      <c r="AS98" s="9"/>
      <c r="AT98" s="9"/>
      <c r="AU98" s="10"/>
      <c r="AV98" s="8"/>
      <c r="AW98" s="9"/>
      <c r="AX98" s="9"/>
      <c r="AY98" s="9"/>
      <c r="AZ98" s="9"/>
      <c r="BA98" s="9"/>
      <c r="BB98" s="9"/>
      <c r="BC98" s="10"/>
      <c r="BE98" s="8"/>
      <c r="BF98" s="9"/>
      <c r="BG98" s="9"/>
      <c r="BH98" s="9"/>
      <c r="BI98" s="10"/>
      <c r="BJ98" s="8"/>
      <c r="BK98" s="9"/>
      <c r="BL98" s="9"/>
      <c r="BM98" s="9"/>
      <c r="BN98" s="9"/>
      <c r="BO98" s="9"/>
      <c r="BP98" s="9"/>
      <c r="BQ98" s="10"/>
    </row>
    <row r="99" customHeight="1" spans="1:69">
      <c r="A99" s="11" t="s">
        <v>6</v>
      </c>
      <c r="B99" s="11"/>
      <c r="C99" s="12">
        <f>H99+H101</f>
        <v>8044782.42012073</v>
      </c>
      <c r="D99" s="12"/>
      <c r="E99" s="12"/>
      <c r="F99" s="13" t="s">
        <v>7</v>
      </c>
      <c r="G99" s="13"/>
      <c r="H99" s="14">
        <f>A127+A160</f>
        <v>6349861.24768247</v>
      </c>
      <c r="I99" s="14"/>
      <c r="J99" s="15">
        <f>H99/C99</f>
        <v>0.789314230774084</v>
      </c>
      <c r="K99" s="15"/>
      <c r="L99" s="16" t="s">
        <v>8</v>
      </c>
      <c r="M99" s="16"/>
      <c r="O99" s="11" t="s">
        <v>6</v>
      </c>
      <c r="P99" s="11"/>
      <c r="Q99" s="12">
        <f>V99+V101</f>
        <v>8687889.199348</v>
      </c>
      <c r="R99" s="12"/>
      <c r="S99" s="12"/>
      <c r="T99" s="13" t="s">
        <v>7</v>
      </c>
      <c r="U99" s="13"/>
      <c r="V99" s="14">
        <f>O127+O160</f>
        <v>6916893.66689109</v>
      </c>
      <c r="W99" s="14"/>
      <c r="X99" s="15">
        <f>V99/Q99</f>
        <v>0.796153531448143</v>
      </c>
      <c r="Y99" s="15"/>
      <c r="Z99" s="16" t="s">
        <v>8</v>
      </c>
      <c r="AA99" s="16"/>
      <c r="AC99" s="11" t="s">
        <v>6</v>
      </c>
      <c r="AD99" s="11"/>
      <c r="AE99" s="12">
        <f>AJ99+AJ101</f>
        <v>9368868.2626942</v>
      </c>
      <c r="AF99" s="12"/>
      <c r="AG99" s="12"/>
      <c r="AH99" s="13" t="s">
        <v>7</v>
      </c>
      <c r="AI99" s="13"/>
      <c r="AJ99" s="14">
        <f>AC127+AC160</f>
        <v>7404847.11350344</v>
      </c>
      <c r="AK99" s="14"/>
      <c r="AL99" s="15">
        <f>AJ99/AE99</f>
        <v>0.790367300070674</v>
      </c>
      <c r="AM99" s="15"/>
      <c r="AN99" s="16" t="s">
        <v>8</v>
      </c>
      <c r="AO99" s="16"/>
      <c r="AQ99" s="11" t="s">
        <v>6</v>
      </c>
      <c r="AR99" s="11"/>
      <c r="AS99" s="12">
        <f>AX99+AX101</f>
        <v>10614604.4084624</v>
      </c>
      <c r="AT99" s="12"/>
      <c r="AU99" s="12"/>
      <c r="AV99" s="13" t="s">
        <v>7</v>
      </c>
      <c r="AW99" s="13"/>
      <c r="AX99" s="14">
        <f>AQ127+AQ160</f>
        <v>8364924.0212079</v>
      </c>
      <c r="AY99" s="14"/>
      <c r="AZ99" s="15">
        <f>AX99/AS99</f>
        <v>0.788058009447725</v>
      </c>
      <c r="BA99" s="15"/>
      <c r="BB99" s="16" t="s">
        <v>8</v>
      </c>
      <c r="BC99" s="16"/>
      <c r="BE99" s="11" t="s">
        <v>6</v>
      </c>
      <c r="BF99" s="11"/>
      <c r="BG99" s="12">
        <f>BL99+BL101</f>
        <v>14095606.09817</v>
      </c>
      <c r="BH99" s="12"/>
      <c r="BI99" s="12"/>
      <c r="BJ99" s="13" t="s">
        <v>7</v>
      </c>
      <c r="BK99" s="13"/>
      <c r="BL99" s="14">
        <f>BE127+BE160</f>
        <v>10721407.1364336</v>
      </c>
      <c r="BM99" s="14"/>
      <c r="BN99" s="15">
        <f>BL99/BG99</f>
        <v>0.760620512645109</v>
      </c>
      <c r="BO99" s="15"/>
      <c r="BP99" s="16" t="s">
        <v>8</v>
      </c>
      <c r="BQ99" s="16"/>
    </row>
    <row r="100" customHeight="1" spans="1:69">
      <c r="A100" s="11"/>
      <c r="B100" s="11"/>
      <c r="C100" s="12"/>
      <c r="D100" s="12"/>
      <c r="E100" s="12"/>
      <c r="F100" s="13"/>
      <c r="G100" s="13"/>
      <c r="H100" s="14"/>
      <c r="I100" s="14"/>
      <c r="J100" s="15"/>
      <c r="K100" s="15"/>
      <c r="L100" s="16"/>
      <c r="M100" s="16"/>
      <c r="O100" s="11"/>
      <c r="P100" s="11"/>
      <c r="Q100" s="12"/>
      <c r="R100" s="12"/>
      <c r="S100" s="12"/>
      <c r="T100" s="13"/>
      <c r="U100" s="13"/>
      <c r="V100" s="14"/>
      <c r="W100" s="14"/>
      <c r="X100" s="15"/>
      <c r="Y100" s="15"/>
      <c r="Z100" s="16"/>
      <c r="AA100" s="16"/>
      <c r="AC100" s="11"/>
      <c r="AD100" s="11"/>
      <c r="AE100" s="12"/>
      <c r="AF100" s="12"/>
      <c r="AG100" s="12"/>
      <c r="AH100" s="13"/>
      <c r="AI100" s="13"/>
      <c r="AJ100" s="14"/>
      <c r="AK100" s="14"/>
      <c r="AL100" s="15"/>
      <c r="AM100" s="15"/>
      <c r="AN100" s="16"/>
      <c r="AO100" s="16"/>
      <c r="AQ100" s="11"/>
      <c r="AR100" s="11"/>
      <c r="AS100" s="12"/>
      <c r="AT100" s="12"/>
      <c r="AU100" s="12"/>
      <c r="AV100" s="13"/>
      <c r="AW100" s="13"/>
      <c r="AX100" s="14"/>
      <c r="AY100" s="14"/>
      <c r="AZ100" s="15"/>
      <c r="BA100" s="15"/>
      <c r="BB100" s="16"/>
      <c r="BC100" s="16"/>
      <c r="BE100" s="11"/>
      <c r="BF100" s="11"/>
      <c r="BG100" s="12"/>
      <c r="BH100" s="12"/>
      <c r="BI100" s="12"/>
      <c r="BJ100" s="13"/>
      <c r="BK100" s="13"/>
      <c r="BL100" s="14"/>
      <c r="BM100" s="14"/>
      <c r="BN100" s="15"/>
      <c r="BO100" s="15"/>
      <c r="BP100" s="16"/>
      <c r="BQ100" s="16"/>
    </row>
    <row r="101" customHeight="1" spans="1:69">
      <c r="A101" s="11"/>
      <c r="B101" s="11"/>
      <c r="C101" s="12"/>
      <c r="D101" s="12"/>
      <c r="E101" s="12"/>
      <c r="F101" s="13" t="s">
        <v>9</v>
      </c>
      <c r="G101" s="13"/>
      <c r="H101" s="14">
        <f>A191</f>
        <v>1694921.17243826</v>
      </c>
      <c r="I101" s="14"/>
      <c r="J101" s="15">
        <f>H101/C99</f>
        <v>0.210685769225916</v>
      </c>
      <c r="K101" s="15"/>
      <c r="L101" s="16">
        <v>21</v>
      </c>
      <c r="M101" s="16"/>
      <c r="O101" s="11"/>
      <c r="P101" s="11"/>
      <c r="Q101" s="12"/>
      <c r="R101" s="12"/>
      <c r="S101" s="12"/>
      <c r="T101" s="13" t="s">
        <v>9</v>
      </c>
      <c r="U101" s="13"/>
      <c r="V101" s="14">
        <f>O191</f>
        <v>1770995.53245691</v>
      </c>
      <c r="W101" s="14"/>
      <c r="X101" s="15">
        <f>V101/Q99</f>
        <v>0.203846468551857</v>
      </c>
      <c r="Y101" s="15"/>
      <c r="Z101" s="16">
        <v>21</v>
      </c>
      <c r="AA101" s="16"/>
      <c r="AC101" s="11"/>
      <c r="AD101" s="11"/>
      <c r="AE101" s="12"/>
      <c r="AF101" s="12"/>
      <c r="AG101" s="12"/>
      <c r="AH101" s="13" t="s">
        <v>9</v>
      </c>
      <c r="AI101" s="13"/>
      <c r="AJ101" s="14">
        <f>AC191</f>
        <v>1964021.14919076</v>
      </c>
      <c r="AK101" s="14"/>
      <c r="AL101" s="15">
        <f>AJ101/AE99</f>
        <v>0.209632699929326</v>
      </c>
      <c r="AM101" s="15"/>
      <c r="AN101" s="16">
        <v>21</v>
      </c>
      <c r="AO101" s="16"/>
      <c r="AQ101" s="11"/>
      <c r="AR101" s="11"/>
      <c r="AS101" s="12"/>
      <c r="AT101" s="12"/>
      <c r="AU101" s="12"/>
      <c r="AV101" s="13" t="s">
        <v>9</v>
      </c>
      <c r="AW101" s="13"/>
      <c r="AX101" s="14">
        <f>AQ191</f>
        <v>2249680.38725447</v>
      </c>
      <c r="AY101" s="14"/>
      <c r="AZ101" s="15">
        <f>AX101/AS99</f>
        <v>0.211941990552275</v>
      </c>
      <c r="BA101" s="15"/>
      <c r="BB101" s="16">
        <v>21</v>
      </c>
      <c r="BC101" s="16"/>
      <c r="BE101" s="11"/>
      <c r="BF101" s="11"/>
      <c r="BG101" s="12"/>
      <c r="BH101" s="12"/>
      <c r="BI101" s="12"/>
      <c r="BJ101" s="13" t="s">
        <v>9</v>
      </c>
      <c r="BK101" s="13"/>
      <c r="BL101" s="14">
        <f>BE191</f>
        <v>3374198.96173641</v>
      </c>
      <c r="BM101" s="14"/>
      <c r="BN101" s="15">
        <f>BL101/BG99</f>
        <v>0.239379487354891</v>
      </c>
      <c r="BO101" s="15"/>
      <c r="BP101" s="16">
        <v>21</v>
      </c>
      <c r="BQ101" s="16"/>
    </row>
    <row r="102" customHeight="1" spans="1:69">
      <c r="A102" s="17" t="s">
        <v>10</v>
      </c>
      <c r="B102" s="17"/>
      <c r="C102" s="18">
        <f>C99/L101</f>
        <v>383084.877148606</v>
      </c>
      <c r="D102" s="18"/>
      <c r="E102" s="18"/>
      <c r="F102" s="13"/>
      <c r="G102" s="13"/>
      <c r="H102" s="14"/>
      <c r="I102" s="14"/>
      <c r="J102" s="15"/>
      <c r="K102" s="15"/>
      <c r="L102" s="16"/>
      <c r="M102" s="16"/>
      <c r="O102" s="17" t="s">
        <v>10</v>
      </c>
      <c r="P102" s="17"/>
      <c r="Q102" s="18">
        <f>Q99/Z101</f>
        <v>413709.009492762</v>
      </c>
      <c r="R102" s="18"/>
      <c r="S102" s="18"/>
      <c r="T102" s="13"/>
      <c r="U102" s="13"/>
      <c r="V102" s="14"/>
      <c r="W102" s="14"/>
      <c r="X102" s="15"/>
      <c r="Y102" s="15"/>
      <c r="Z102" s="16"/>
      <c r="AA102" s="16"/>
      <c r="AC102" s="17" t="s">
        <v>10</v>
      </c>
      <c r="AD102" s="17"/>
      <c r="AE102" s="18">
        <f>AE99/AN101</f>
        <v>446136.583937819</v>
      </c>
      <c r="AF102" s="18"/>
      <c r="AG102" s="18"/>
      <c r="AH102" s="13"/>
      <c r="AI102" s="13"/>
      <c r="AJ102" s="14"/>
      <c r="AK102" s="14"/>
      <c r="AL102" s="15"/>
      <c r="AM102" s="15"/>
      <c r="AN102" s="16"/>
      <c r="AO102" s="16"/>
      <c r="AQ102" s="17" t="s">
        <v>10</v>
      </c>
      <c r="AR102" s="17"/>
      <c r="AS102" s="18">
        <f>AS99/BB101</f>
        <v>505457.352783923</v>
      </c>
      <c r="AT102" s="18"/>
      <c r="AU102" s="18"/>
      <c r="AV102" s="13"/>
      <c r="AW102" s="13"/>
      <c r="AX102" s="14"/>
      <c r="AY102" s="14"/>
      <c r="AZ102" s="15"/>
      <c r="BA102" s="15"/>
      <c r="BB102" s="16"/>
      <c r="BC102" s="16"/>
      <c r="BE102" s="17" t="s">
        <v>10</v>
      </c>
      <c r="BF102" s="17"/>
      <c r="BG102" s="18">
        <f>BG99/BP101</f>
        <v>671219.338008094</v>
      </c>
      <c r="BH102" s="18"/>
      <c r="BI102" s="18"/>
      <c r="BJ102" s="13"/>
      <c r="BK102" s="13"/>
      <c r="BL102" s="14"/>
      <c r="BM102" s="14"/>
      <c r="BN102" s="15"/>
      <c r="BO102" s="15"/>
      <c r="BP102" s="16"/>
      <c r="BQ102" s="16"/>
    </row>
    <row r="103" customHeight="1" spans="1:69">
      <c r="A103" s="17"/>
      <c r="B103" s="17"/>
      <c r="C103" s="18"/>
      <c r="D103" s="18"/>
      <c r="E103" s="18"/>
      <c r="F103" s="13" t="s">
        <v>11</v>
      </c>
      <c r="G103" s="13"/>
      <c r="H103" s="14" t="s">
        <v>12</v>
      </c>
      <c r="I103" s="14"/>
      <c r="J103" s="15" t="s">
        <v>12</v>
      </c>
      <c r="K103" s="15"/>
      <c r="L103" s="16"/>
      <c r="M103" s="16"/>
      <c r="O103" s="17"/>
      <c r="P103" s="17"/>
      <c r="Q103" s="18"/>
      <c r="R103" s="18"/>
      <c r="S103" s="18"/>
      <c r="T103" s="13" t="s">
        <v>11</v>
      </c>
      <c r="U103" s="13"/>
      <c r="V103" s="14" t="s">
        <v>12</v>
      </c>
      <c r="W103" s="14"/>
      <c r="X103" s="15" t="s">
        <v>12</v>
      </c>
      <c r="Y103" s="15"/>
      <c r="Z103" s="16"/>
      <c r="AA103" s="16"/>
      <c r="AC103" s="17"/>
      <c r="AD103" s="17"/>
      <c r="AE103" s="18"/>
      <c r="AF103" s="18"/>
      <c r="AG103" s="18"/>
      <c r="AH103" s="13" t="s">
        <v>11</v>
      </c>
      <c r="AI103" s="13"/>
      <c r="AJ103" s="14" t="s">
        <v>12</v>
      </c>
      <c r="AK103" s="14"/>
      <c r="AL103" s="15" t="s">
        <v>12</v>
      </c>
      <c r="AM103" s="15"/>
      <c r="AN103" s="16"/>
      <c r="AO103" s="16"/>
      <c r="AQ103" s="17"/>
      <c r="AR103" s="17"/>
      <c r="AS103" s="18"/>
      <c r="AT103" s="18"/>
      <c r="AU103" s="18"/>
      <c r="AV103" s="13" t="s">
        <v>11</v>
      </c>
      <c r="AW103" s="13"/>
      <c r="AX103" s="14" t="s">
        <v>12</v>
      </c>
      <c r="AY103" s="14"/>
      <c r="AZ103" s="15" t="s">
        <v>12</v>
      </c>
      <c r="BA103" s="15"/>
      <c r="BB103" s="16"/>
      <c r="BC103" s="16"/>
      <c r="BE103" s="17"/>
      <c r="BF103" s="17"/>
      <c r="BG103" s="18"/>
      <c r="BH103" s="18"/>
      <c r="BI103" s="18"/>
      <c r="BJ103" s="13" t="s">
        <v>11</v>
      </c>
      <c r="BK103" s="13"/>
      <c r="BL103" s="14" t="s">
        <v>12</v>
      </c>
      <c r="BM103" s="14"/>
      <c r="BN103" s="15" t="s">
        <v>12</v>
      </c>
      <c r="BO103" s="15"/>
      <c r="BP103" s="16"/>
      <c r="BQ103" s="16"/>
    </row>
    <row r="104" customHeight="1" spans="1:69">
      <c r="A104" s="19"/>
      <c r="B104" s="19"/>
      <c r="C104" s="20"/>
      <c r="D104" s="20"/>
      <c r="E104" s="20"/>
      <c r="F104" s="21"/>
      <c r="G104" s="21"/>
      <c r="H104" s="22"/>
      <c r="I104" s="22"/>
      <c r="J104" s="23"/>
      <c r="K104" s="23"/>
      <c r="L104" s="24"/>
      <c r="M104" s="24"/>
      <c r="O104" s="19"/>
      <c r="P104" s="19"/>
      <c r="Q104" s="20"/>
      <c r="R104" s="20"/>
      <c r="S104" s="20"/>
      <c r="T104" s="21"/>
      <c r="U104" s="21"/>
      <c r="V104" s="22"/>
      <c r="W104" s="22"/>
      <c r="X104" s="23"/>
      <c r="Y104" s="23"/>
      <c r="Z104" s="24"/>
      <c r="AA104" s="24"/>
      <c r="AC104" s="19"/>
      <c r="AD104" s="19"/>
      <c r="AE104" s="20"/>
      <c r="AF104" s="20"/>
      <c r="AG104" s="20"/>
      <c r="AH104" s="21"/>
      <c r="AI104" s="21"/>
      <c r="AJ104" s="22"/>
      <c r="AK104" s="22"/>
      <c r="AL104" s="23"/>
      <c r="AM104" s="23"/>
      <c r="AN104" s="24"/>
      <c r="AO104" s="24"/>
      <c r="AQ104" s="19"/>
      <c r="AR104" s="19"/>
      <c r="AS104" s="20"/>
      <c r="AT104" s="20"/>
      <c r="AU104" s="20"/>
      <c r="AV104" s="21"/>
      <c r="AW104" s="21"/>
      <c r="AX104" s="22"/>
      <c r="AY104" s="22"/>
      <c r="AZ104" s="23"/>
      <c r="BA104" s="23"/>
      <c r="BB104" s="24"/>
      <c r="BC104" s="24"/>
      <c r="BE104" s="19"/>
      <c r="BF104" s="19"/>
      <c r="BG104" s="20"/>
      <c r="BH104" s="20"/>
      <c r="BI104" s="20"/>
      <c r="BJ104" s="21"/>
      <c r="BK104" s="21"/>
      <c r="BL104" s="22"/>
      <c r="BM104" s="22"/>
      <c r="BN104" s="23"/>
      <c r="BO104" s="23"/>
      <c r="BP104" s="24"/>
      <c r="BQ104" s="24"/>
    </row>
    <row r="105" customHeight="1" spans="1:69">
      <c r="A105" s="25" t="s">
        <v>13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O105" s="25" t="s">
        <v>13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C105" s="25" t="s">
        <v>13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7"/>
      <c r="AQ105" s="25" t="s">
        <v>13</v>
      </c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7"/>
      <c r="BE105" s="25" t="s">
        <v>13</v>
      </c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7"/>
    </row>
    <row r="106" customHeight="1" spans="1:69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30"/>
      <c r="AC106" s="28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0"/>
      <c r="AQ106" s="28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30"/>
      <c r="BE106" s="28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30"/>
    </row>
    <row r="107" customHeight="1" spans="1:69">
      <c r="A107" s="31" t="s">
        <v>14</v>
      </c>
      <c r="B107" s="32"/>
      <c r="C107" s="32"/>
      <c r="D107" s="32"/>
      <c r="E107" s="32"/>
      <c r="F107" s="33"/>
      <c r="G107" s="34" t="s">
        <v>15</v>
      </c>
      <c r="H107" s="35"/>
      <c r="I107" s="35"/>
      <c r="J107" s="36"/>
      <c r="K107" s="37" t="s">
        <v>16</v>
      </c>
      <c r="L107" s="38"/>
      <c r="M107" s="39" t="s">
        <v>17</v>
      </c>
      <c r="O107" s="31" t="s">
        <v>14</v>
      </c>
      <c r="P107" s="32"/>
      <c r="Q107" s="32"/>
      <c r="R107" s="32"/>
      <c r="S107" s="32"/>
      <c r="T107" s="33"/>
      <c r="U107" s="34" t="s">
        <v>15</v>
      </c>
      <c r="V107" s="35"/>
      <c r="W107" s="35"/>
      <c r="X107" s="36"/>
      <c r="Y107" s="37" t="s">
        <v>16</v>
      </c>
      <c r="Z107" s="38"/>
      <c r="AA107" s="39" t="s">
        <v>17</v>
      </c>
      <c r="AC107" s="31" t="s">
        <v>14</v>
      </c>
      <c r="AD107" s="32"/>
      <c r="AE107" s="32"/>
      <c r="AF107" s="32"/>
      <c r="AG107" s="32"/>
      <c r="AH107" s="33"/>
      <c r="AI107" s="34" t="s">
        <v>15</v>
      </c>
      <c r="AJ107" s="35"/>
      <c r="AK107" s="35"/>
      <c r="AL107" s="36"/>
      <c r="AM107" s="37" t="s">
        <v>16</v>
      </c>
      <c r="AN107" s="38"/>
      <c r="AO107" s="39" t="s">
        <v>17</v>
      </c>
      <c r="AQ107" s="31" t="s">
        <v>14</v>
      </c>
      <c r="AR107" s="32"/>
      <c r="AS107" s="32"/>
      <c r="AT107" s="32"/>
      <c r="AU107" s="32"/>
      <c r="AV107" s="33"/>
      <c r="AW107" s="34" t="s">
        <v>15</v>
      </c>
      <c r="AX107" s="35"/>
      <c r="AY107" s="35"/>
      <c r="AZ107" s="36"/>
      <c r="BA107" s="37" t="s">
        <v>16</v>
      </c>
      <c r="BB107" s="38"/>
      <c r="BC107" s="39" t="s">
        <v>17</v>
      </c>
      <c r="BE107" s="31" t="s">
        <v>14</v>
      </c>
      <c r="BF107" s="32"/>
      <c r="BG107" s="32"/>
      <c r="BH107" s="32"/>
      <c r="BI107" s="32"/>
      <c r="BJ107" s="33"/>
      <c r="BK107" s="34" t="s">
        <v>15</v>
      </c>
      <c r="BL107" s="35"/>
      <c r="BM107" s="35"/>
      <c r="BN107" s="36"/>
      <c r="BO107" s="37" t="s">
        <v>16</v>
      </c>
      <c r="BP107" s="38"/>
      <c r="BQ107" s="39" t="s">
        <v>17</v>
      </c>
    </row>
    <row r="108" customHeight="1" spans="1:69">
      <c r="A108" s="40" t="s">
        <v>18</v>
      </c>
      <c r="B108" s="41" t="s">
        <v>19</v>
      </c>
      <c r="C108" s="41" t="s">
        <v>20</v>
      </c>
      <c r="D108" s="41" t="s">
        <v>21</v>
      </c>
      <c r="E108" s="41" t="s">
        <v>22</v>
      </c>
      <c r="F108" s="42" t="s">
        <v>14</v>
      </c>
      <c r="G108" s="43" t="s">
        <v>23</v>
      </c>
      <c r="H108" s="44" t="s">
        <v>24</v>
      </c>
      <c r="I108" s="44" t="s">
        <v>25</v>
      </c>
      <c r="J108" s="45" t="s">
        <v>26</v>
      </c>
      <c r="K108" s="46" t="s">
        <v>27</v>
      </c>
      <c r="L108" s="47" t="s">
        <v>28</v>
      </c>
      <c r="M108" s="48"/>
      <c r="O108" s="40" t="s">
        <v>18</v>
      </c>
      <c r="P108" s="41" t="s">
        <v>19</v>
      </c>
      <c r="Q108" s="41" t="s">
        <v>20</v>
      </c>
      <c r="R108" s="41" t="s">
        <v>21</v>
      </c>
      <c r="S108" s="41" t="s">
        <v>22</v>
      </c>
      <c r="T108" s="42" t="s">
        <v>14</v>
      </c>
      <c r="U108" s="43" t="s">
        <v>23</v>
      </c>
      <c r="V108" s="44" t="s">
        <v>24</v>
      </c>
      <c r="W108" s="44" t="s">
        <v>25</v>
      </c>
      <c r="X108" s="45" t="s">
        <v>26</v>
      </c>
      <c r="Y108" s="46" t="s">
        <v>27</v>
      </c>
      <c r="Z108" s="47" t="s">
        <v>28</v>
      </c>
      <c r="AA108" s="48"/>
      <c r="AC108" s="40" t="s">
        <v>18</v>
      </c>
      <c r="AD108" s="41" t="s">
        <v>19</v>
      </c>
      <c r="AE108" s="41" t="s">
        <v>20</v>
      </c>
      <c r="AF108" s="41" t="s">
        <v>21</v>
      </c>
      <c r="AG108" s="41" t="s">
        <v>22</v>
      </c>
      <c r="AH108" s="42" t="s">
        <v>14</v>
      </c>
      <c r="AI108" s="43" t="s">
        <v>23</v>
      </c>
      <c r="AJ108" s="44" t="s">
        <v>24</v>
      </c>
      <c r="AK108" s="44" t="s">
        <v>25</v>
      </c>
      <c r="AL108" s="45" t="s">
        <v>26</v>
      </c>
      <c r="AM108" s="46" t="s">
        <v>27</v>
      </c>
      <c r="AN108" s="47" t="s">
        <v>28</v>
      </c>
      <c r="AO108" s="48"/>
      <c r="AQ108" s="40" t="s">
        <v>18</v>
      </c>
      <c r="AR108" s="41" t="s">
        <v>19</v>
      </c>
      <c r="AS108" s="41" t="s">
        <v>20</v>
      </c>
      <c r="AT108" s="41" t="s">
        <v>21</v>
      </c>
      <c r="AU108" s="41" t="s">
        <v>22</v>
      </c>
      <c r="AV108" s="42" t="s">
        <v>14</v>
      </c>
      <c r="AW108" s="43" t="s">
        <v>23</v>
      </c>
      <c r="AX108" s="44" t="s">
        <v>24</v>
      </c>
      <c r="AY108" s="44" t="s">
        <v>25</v>
      </c>
      <c r="AZ108" s="45" t="s">
        <v>26</v>
      </c>
      <c r="BA108" s="46" t="s">
        <v>27</v>
      </c>
      <c r="BB108" s="47" t="s">
        <v>28</v>
      </c>
      <c r="BC108" s="48"/>
      <c r="BE108" s="40" t="s">
        <v>18</v>
      </c>
      <c r="BF108" s="41" t="s">
        <v>19</v>
      </c>
      <c r="BG108" s="41" t="s">
        <v>20</v>
      </c>
      <c r="BH108" s="41" t="s">
        <v>21</v>
      </c>
      <c r="BI108" s="41" t="s">
        <v>22</v>
      </c>
      <c r="BJ108" s="42" t="s">
        <v>14</v>
      </c>
      <c r="BK108" s="43" t="s">
        <v>23</v>
      </c>
      <c r="BL108" s="44" t="s">
        <v>24</v>
      </c>
      <c r="BM108" s="44" t="s">
        <v>25</v>
      </c>
      <c r="BN108" s="45" t="s">
        <v>26</v>
      </c>
      <c r="BO108" s="46" t="s">
        <v>27</v>
      </c>
      <c r="BP108" s="47" t="s">
        <v>28</v>
      </c>
      <c r="BQ108" s="48"/>
    </row>
    <row r="109" customHeight="1" spans="1:69">
      <c r="A109" s="65">
        <v>5224</v>
      </c>
      <c r="B109" s="55">
        <v>3.16</v>
      </c>
      <c r="C109" s="51">
        <v>2.2</v>
      </c>
      <c r="D109" s="51">
        <v>2</v>
      </c>
      <c r="E109" s="66">
        <f t="shared" ref="E109:E122" si="104">3921*0.6</f>
        <v>2352.6</v>
      </c>
      <c r="F109" s="42">
        <f t="shared" ref="F109:F126" si="105">A109*B109*C109*D109+E109</f>
        <v>74987.096</v>
      </c>
      <c r="G109" s="67">
        <v>3.05</v>
      </c>
      <c r="H109" s="51">
        <v>0.98</v>
      </c>
      <c r="I109" s="51">
        <v>2.47</v>
      </c>
      <c r="J109" s="45">
        <f t="shared" ref="J109:J126" si="106">H109*I109+1</f>
        <v>3.4206</v>
      </c>
      <c r="K109" s="53">
        <v>1.325</v>
      </c>
      <c r="L109" s="47">
        <v>0.5882</v>
      </c>
      <c r="M109" s="54">
        <f t="shared" ref="M109:M126" si="107">F109*G109*J109*K109*L109</f>
        <v>609718.769272387</v>
      </c>
      <c r="O109" s="65">
        <v>5224</v>
      </c>
      <c r="P109" s="55">
        <v>3.16</v>
      </c>
      <c r="Q109" s="51">
        <v>2.2</v>
      </c>
      <c r="R109" s="51">
        <v>2</v>
      </c>
      <c r="S109" s="66">
        <f t="shared" ref="S109:S122" si="108">3921*0.6</f>
        <v>2352.6</v>
      </c>
      <c r="T109" s="42">
        <f t="shared" ref="T109:T126" si="109">O109*P109*Q109*R109+S109</f>
        <v>74987.096</v>
      </c>
      <c r="U109" s="67">
        <f t="shared" ref="U109:U126" si="110">3.05+0.26</f>
        <v>3.31</v>
      </c>
      <c r="V109" s="51">
        <v>0.98</v>
      </c>
      <c r="W109" s="51">
        <v>2.47</v>
      </c>
      <c r="X109" s="45">
        <f t="shared" ref="X109:X126" si="111">V109*W109+1</f>
        <v>3.4206</v>
      </c>
      <c r="Y109" s="53">
        <v>1.325</v>
      </c>
      <c r="Z109" s="47">
        <v>0.5882</v>
      </c>
      <c r="AA109" s="54">
        <f t="shared" ref="AA109:AA126" si="112">T109*U109*X109*Y109*Z109</f>
        <v>661694.795505443</v>
      </c>
      <c r="AC109" s="65">
        <v>5224</v>
      </c>
      <c r="AD109" s="55">
        <v>3.16</v>
      </c>
      <c r="AE109" s="51">
        <v>2.2</v>
      </c>
      <c r="AF109" s="51">
        <v>2</v>
      </c>
      <c r="AG109" s="66">
        <f t="shared" ref="AG109:AG122" si="113">3921*0.6</f>
        <v>2352.6</v>
      </c>
      <c r="AH109" s="42">
        <f t="shared" ref="AH109:AH126" si="114">AC109*AD109*AE109*AF109+AG109</f>
        <v>74987.096</v>
      </c>
      <c r="AI109" s="67">
        <f t="shared" ref="AI109:AI126" si="115">3.05+0.26</f>
        <v>3.31</v>
      </c>
      <c r="AJ109" s="51">
        <v>0.98</v>
      </c>
      <c r="AK109" s="51">
        <v>2.47</v>
      </c>
      <c r="AL109" s="45">
        <f t="shared" ref="AL109:AL126" si="116">AJ109*AK109+1</f>
        <v>3.4206</v>
      </c>
      <c r="AM109" s="53">
        <v>1.325</v>
      </c>
      <c r="AN109" s="47">
        <v>0.5882</v>
      </c>
      <c r="AO109" s="54">
        <f t="shared" ref="AO109:AO126" si="117">AH109*AI109*AL109*AM109*AN109</f>
        <v>661694.795505443</v>
      </c>
      <c r="AQ109" s="65">
        <f t="shared" ref="AQ109:AQ121" si="118">5224+240</f>
        <v>5464</v>
      </c>
      <c r="AR109" s="55">
        <v>3.16</v>
      </c>
      <c r="AS109" s="51">
        <v>2.2</v>
      </c>
      <c r="AT109" s="51">
        <v>2</v>
      </c>
      <c r="AU109" s="66">
        <f t="shared" ref="AU109:AU122" si="119">4161*0.6</f>
        <v>2496.6</v>
      </c>
      <c r="AV109" s="42">
        <f t="shared" ref="AV109:AV126" si="120">AQ109*AR109*AS109*AT109+AU109</f>
        <v>78468.056</v>
      </c>
      <c r="AW109" s="67">
        <f t="shared" ref="AW109:AW126" si="121">3.05+0.26</f>
        <v>3.31</v>
      </c>
      <c r="AX109" s="51">
        <v>0.98</v>
      </c>
      <c r="AY109" s="51">
        <v>2.47</v>
      </c>
      <c r="AZ109" s="45">
        <f t="shared" ref="AZ109:AZ126" si="122">AX109*AY109+1</f>
        <v>3.4206</v>
      </c>
      <c r="BA109" s="53">
        <v>1.425</v>
      </c>
      <c r="BB109" s="47">
        <v>0.5882</v>
      </c>
      <c r="BC109" s="54">
        <f t="shared" ref="BC109:BC126" si="123">AV109*AW109*AZ109*BA109*BB109</f>
        <v>744668.63676191</v>
      </c>
      <c r="BE109" s="65">
        <f t="shared" ref="BE109:BE121" si="124">5224+240+108</f>
        <v>5572</v>
      </c>
      <c r="BF109" s="55">
        <v>3.16</v>
      </c>
      <c r="BG109" s="51">
        <v>2.2</v>
      </c>
      <c r="BH109" s="51">
        <v>2</v>
      </c>
      <c r="BI109" s="51">
        <f t="shared" ref="BI109:BI112" si="125">5968*0.7+4569*0.6</f>
        <v>6919</v>
      </c>
      <c r="BJ109" s="42">
        <f t="shared" ref="BJ109:BJ126" si="126">BE109*BF109*BG109*BH109+BI109</f>
        <v>84392.088</v>
      </c>
      <c r="BK109" s="67">
        <f t="shared" ref="BK109:BK126" si="127">3.05+0.26</f>
        <v>3.31</v>
      </c>
      <c r="BL109" s="51">
        <v>0.98</v>
      </c>
      <c r="BM109" s="51">
        <v>2.47</v>
      </c>
      <c r="BN109" s="45">
        <f t="shared" ref="BN109:BN126" si="128">BL109*BM109+1</f>
        <v>3.4206</v>
      </c>
      <c r="BO109" s="53">
        <v>1.425</v>
      </c>
      <c r="BP109" s="47">
        <v>0.7042</v>
      </c>
      <c r="BQ109" s="54">
        <f t="shared" ref="BQ109:BQ126" si="129">BJ109*BK109*BN109*BO109*BP109</f>
        <v>958832.844931034</v>
      </c>
    </row>
    <row r="110" customHeight="1" spans="1:69">
      <c r="A110" s="65">
        <v>5224</v>
      </c>
      <c r="B110" s="50">
        <v>1.62</v>
      </c>
      <c r="C110" s="51">
        <v>2.2</v>
      </c>
      <c r="D110" s="51">
        <v>1</v>
      </c>
      <c r="E110" s="66">
        <f t="shared" si="104"/>
        <v>2352.6</v>
      </c>
      <c r="F110" s="42">
        <f t="shared" si="105"/>
        <v>20970.936</v>
      </c>
      <c r="G110" s="67">
        <v>3.05</v>
      </c>
      <c r="H110" s="51">
        <v>0.98</v>
      </c>
      <c r="I110" s="51">
        <v>2.47</v>
      </c>
      <c r="J110" s="45">
        <f t="shared" si="106"/>
        <v>3.4206</v>
      </c>
      <c r="K110" s="53">
        <v>1.325</v>
      </c>
      <c r="L110" s="47">
        <v>0.5882</v>
      </c>
      <c r="M110" s="54">
        <f t="shared" si="107"/>
        <v>170514.314735031</v>
      </c>
      <c r="O110" s="65">
        <v>5224</v>
      </c>
      <c r="P110" s="50">
        <v>1.62</v>
      </c>
      <c r="Q110" s="51">
        <v>2.2</v>
      </c>
      <c r="R110" s="51">
        <v>1</v>
      </c>
      <c r="S110" s="66">
        <f t="shared" si="108"/>
        <v>2352.6</v>
      </c>
      <c r="T110" s="42">
        <f t="shared" si="109"/>
        <v>20970.936</v>
      </c>
      <c r="U110" s="67">
        <f t="shared" si="110"/>
        <v>3.31</v>
      </c>
      <c r="V110" s="51">
        <v>0.98</v>
      </c>
      <c r="W110" s="51">
        <v>2.47</v>
      </c>
      <c r="X110" s="45">
        <f t="shared" si="111"/>
        <v>3.4206</v>
      </c>
      <c r="Y110" s="53">
        <v>1.325</v>
      </c>
      <c r="Z110" s="47">
        <v>0.5882</v>
      </c>
      <c r="AA110" s="54">
        <f t="shared" si="112"/>
        <v>185049.961237034</v>
      </c>
      <c r="AC110" s="65">
        <v>5224</v>
      </c>
      <c r="AD110" s="50">
        <v>1.62</v>
      </c>
      <c r="AE110" s="51">
        <v>2.2</v>
      </c>
      <c r="AF110" s="51">
        <v>1</v>
      </c>
      <c r="AG110" s="66">
        <f t="shared" si="113"/>
        <v>2352.6</v>
      </c>
      <c r="AH110" s="42">
        <f t="shared" si="114"/>
        <v>20970.936</v>
      </c>
      <c r="AI110" s="67">
        <f t="shared" si="115"/>
        <v>3.31</v>
      </c>
      <c r="AJ110" s="51">
        <v>0.98</v>
      </c>
      <c r="AK110" s="51">
        <v>2.47</v>
      </c>
      <c r="AL110" s="45">
        <f t="shared" si="116"/>
        <v>3.4206</v>
      </c>
      <c r="AM110" s="53">
        <v>1.325</v>
      </c>
      <c r="AN110" s="47">
        <v>0.5882</v>
      </c>
      <c r="AO110" s="54">
        <f t="shared" si="117"/>
        <v>185049.961237034</v>
      </c>
      <c r="AQ110" s="65">
        <f t="shared" si="118"/>
        <v>5464</v>
      </c>
      <c r="AR110" s="50">
        <v>1.62</v>
      </c>
      <c r="AS110" s="51">
        <v>2.2</v>
      </c>
      <c r="AT110" s="51">
        <v>1</v>
      </c>
      <c r="AU110" s="66">
        <f t="shared" si="119"/>
        <v>2496.6</v>
      </c>
      <c r="AV110" s="42">
        <f t="shared" si="120"/>
        <v>21970.296</v>
      </c>
      <c r="AW110" s="67">
        <f t="shared" si="121"/>
        <v>3.31</v>
      </c>
      <c r="AX110" s="51">
        <v>0.98</v>
      </c>
      <c r="AY110" s="51">
        <v>2.47</v>
      </c>
      <c r="AZ110" s="45">
        <f t="shared" si="122"/>
        <v>3.4206</v>
      </c>
      <c r="BA110" s="53">
        <v>1.425</v>
      </c>
      <c r="BB110" s="47">
        <v>0.5882</v>
      </c>
      <c r="BC110" s="54">
        <f t="shared" si="123"/>
        <v>208500.008864444</v>
      </c>
      <c r="BE110" s="65">
        <f t="shared" si="124"/>
        <v>5572</v>
      </c>
      <c r="BF110" s="50">
        <v>1.62</v>
      </c>
      <c r="BG110" s="51">
        <v>2.2</v>
      </c>
      <c r="BH110" s="51">
        <v>1</v>
      </c>
      <c r="BI110" s="51">
        <f t="shared" si="125"/>
        <v>6919</v>
      </c>
      <c r="BJ110" s="42">
        <f t="shared" si="126"/>
        <v>26777.608</v>
      </c>
      <c r="BK110" s="67">
        <f t="shared" si="127"/>
        <v>3.31</v>
      </c>
      <c r="BL110" s="51">
        <v>0.98</v>
      </c>
      <c r="BM110" s="51">
        <v>2.47</v>
      </c>
      <c r="BN110" s="45">
        <f t="shared" si="128"/>
        <v>3.4206</v>
      </c>
      <c r="BO110" s="53">
        <v>1.425</v>
      </c>
      <c r="BP110" s="47">
        <v>0.7042</v>
      </c>
      <c r="BQ110" s="54">
        <f t="shared" si="129"/>
        <v>304237.644399651</v>
      </c>
    </row>
    <row r="111" customHeight="1" spans="1:69">
      <c r="A111" s="65">
        <v>5224</v>
      </c>
      <c r="B111" s="50">
        <v>1.1</v>
      </c>
      <c r="C111" s="51">
        <v>2.2</v>
      </c>
      <c r="D111" s="51">
        <v>1</v>
      </c>
      <c r="E111" s="66">
        <f t="shared" si="104"/>
        <v>2352.6</v>
      </c>
      <c r="F111" s="42">
        <f t="shared" si="105"/>
        <v>14994.68</v>
      </c>
      <c r="G111" s="67">
        <v>3.05</v>
      </c>
      <c r="H111" s="51">
        <v>0.98</v>
      </c>
      <c r="I111" s="51">
        <v>2.47</v>
      </c>
      <c r="J111" s="45">
        <f t="shared" si="106"/>
        <v>3.4206</v>
      </c>
      <c r="K111" s="53">
        <v>1.325</v>
      </c>
      <c r="L111" s="47">
        <v>0.5882</v>
      </c>
      <c r="M111" s="54">
        <f t="shared" si="107"/>
        <v>121921.481467068</v>
      </c>
      <c r="O111" s="65">
        <v>5224</v>
      </c>
      <c r="P111" s="50">
        <v>1.1</v>
      </c>
      <c r="Q111" s="51">
        <v>2.2</v>
      </c>
      <c r="R111" s="51">
        <v>1</v>
      </c>
      <c r="S111" s="66">
        <f t="shared" si="108"/>
        <v>2352.6</v>
      </c>
      <c r="T111" s="42">
        <f t="shared" si="109"/>
        <v>14994.68</v>
      </c>
      <c r="U111" s="67">
        <f t="shared" si="110"/>
        <v>3.31</v>
      </c>
      <c r="V111" s="51">
        <v>0.98</v>
      </c>
      <c r="W111" s="51">
        <v>2.47</v>
      </c>
      <c r="X111" s="45">
        <f t="shared" si="111"/>
        <v>3.4206</v>
      </c>
      <c r="Y111" s="53">
        <v>1.325</v>
      </c>
      <c r="Z111" s="47">
        <v>0.5882</v>
      </c>
      <c r="AA111" s="54">
        <f t="shared" si="112"/>
        <v>132314.788083933</v>
      </c>
      <c r="AC111" s="65">
        <v>5224</v>
      </c>
      <c r="AD111" s="50">
        <v>1.1</v>
      </c>
      <c r="AE111" s="51">
        <v>2.2</v>
      </c>
      <c r="AF111" s="51">
        <v>1</v>
      </c>
      <c r="AG111" s="66">
        <f t="shared" si="113"/>
        <v>2352.6</v>
      </c>
      <c r="AH111" s="42">
        <f t="shared" si="114"/>
        <v>14994.68</v>
      </c>
      <c r="AI111" s="67">
        <f t="shared" si="115"/>
        <v>3.31</v>
      </c>
      <c r="AJ111" s="51">
        <v>0.98</v>
      </c>
      <c r="AK111" s="51">
        <v>2.47</v>
      </c>
      <c r="AL111" s="45">
        <f t="shared" si="116"/>
        <v>3.4206</v>
      </c>
      <c r="AM111" s="53">
        <v>1.325</v>
      </c>
      <c r="AN111" s="47">
        <v>0.5882</v>
      </c>
      <c r="AO111" s="54">
        <f t="shared" si="117"/>
        <v>132314.788083933</v>
      </c>
      <c r="AQ111" s="65">
        <f t="shared" si="118"/>
        <v>5464</v>
      </c>
      <c r="AR111" s="50">
        <v>1.1</v>
      </c>
      <c r="AS111" s="51">
        <v>2.2</v>
      </c>
      <c r="AT111" s="51">
        <v>1</v>
      </c>
      <c r="AU111" s="66">
        <f t="shared" si="119"/>
        <v>2496.6</v>
      </c>
      <c r="AV111" s="42">
        <f t="shared" si="120"/>
        <v>15719.48</v>
      </c>
      <c r="AW111" s="67">
        <f t="shared" si="121"/>
        <v>3.31</v>
      </c>
      <c r="AX111" s="51">
        <v>0.98</v>
      </c>
      <c r="AY111" s="51">
        <v>2.47</v>
      </c>
      <c r="AZ111" s="45">
        <f t="shared" si="122"/>
        <v>3.4206</v>
      </c>
      <c r="BA111" s="53">
        <v>1.425</v>
      </c>
      <c r="BB111" s="47">
        <v>0.5882</v>
      </c>
      <c r="BC111" s="54">
        <f t="shared" si="123"/>
        <v>149179.22450132</v>
      </c>
      <c r="BE111" s="65">
        <f t="shared" si="124"/>
        <v>5572</v>
      </c>
      <c r="BF111" s="50">
        <v>1.1</v>
      </c>
      <c r="BG111" s="51">
        <v>2.2</v>
      </c>
      <c r="BH111" s="51">
        <v>1</v>
      </c>
      <c r="BI111" s="51">
        <f t="shared" si="125"/>
        <v>6919</v>
      </c>
      <c r="BJ111" s="42">
        <f t="shared" si="126"/>
        <v>20403.24</v>
      </c>
      <c r="BK111" s="67">
        <f t="shared" si="127"/>
        <v>3.31</v>
      </c>
      <c r="BL111" s="51">
        <v>0.98</v>
      </c>
      <c r="BM111" s="51">
        <v>2.47</v>
      </c>
      <c r="BN111" s="45">
        <f t="shared" si="128"/>
        <v>3.4206</v>
      </c>
      <c r="BO111" s="53">
        <v>1.425</v>
      </c>
      <c r="BP111" s="47">
        <v>0.7042</v>
      </c>
      <c r="BQ111" s="54">
        <f t="shared" si="129"/>
        <v>231814.345617455</v>
      </c>
    </row>
    <row r="112" customHeight="1" spans="1:69">
      <c r="A112" s="65">
        <v>5224</v>
      </c>
      <c r="B112" s="50">
        <v>1.49</v>
      </c>
      <c r="C112" s="51">
        <v>2.2</v>
      </c>
      <c r="D112" s="51">
        <v>1</v>
      </c>
      <c r="E112" s="66">
        <f t="shared" si="104"/>
        <v>2352.6</v>
      </c>
      <c r="F112" s="42">
        <f t="shared" si="105"/>
        <v>19476.872</v>
      </c>
      <c r="G112" s="67">
        <v>3.05</v>
      </c>
      <c r="H112" s="51">
        <v>0.98</v>
      </c>
      <c r="I112" s="51">
        <v>2.47</v>
      </c>
      <c r="J112" s="45">
        <f t="shared" si="106"/>
        <v>3.4206</v>
      </c>
      <c r="K112" s="53">
        <v>1.325</v>
      </c>
      <c r="L112" s="47">
        <v>0.5882</v>
      </c>
      <c r="M112" s="54">
        <f t="shared" si="107"/>
        <v>158366.10641804</v>
      </c>
      <c r="O112" s="65">
        <v>5224</v>
      </c>
      <c r="P112" s="50">
        <v>1.49</v>
      </c>
      <c r="Q112" s="51">
        <v>2.2</v>
      </c>
      <c r="R112" s="51">
        <v>1</v>
      </c>
      <c r="S112" s="66">
        <f t="shared" si="108"/>
        <v>2352.6</v>
      </c>
      <c r="T112" s="42">
        <f t="shared" si="109"/>
        <v>19476.872</v>
      </c>
      <c r="U112" s="67">
        <f t="shared" si="110"/>
        <v>3.31</v>
      </c>
      <c r="V112" s="51">
        <v>0.98</v>
      </c>
      <c r="W112" s="51">
        <v>2.47</v>
      </c>
      <c r="X112" s="45">
        <f t="shared" si="111"/>
        <v>3.4206</v>
      </c>
      <c r="Y112" s="53">
        <v>1.325</v>
      </c>
      <c r="Z112" s="47">
        <v>0.5882</v>
      </c>
      <c r="AA112" s="54">
        <f t="shared" si="112"/>
        <v>171866.167948759</v>
      </c>
      <c r="AC112" s="65">
        <v>5224</v>
      </c>
      <c r="AD112" s="50">
        <v>1.49</v>
      </c>
      <c r="AE112" s="51">
        <v>2.2</v>
      </c>
      <c r="AF112" s="51">
        <v>1</v>
      </c>
      <c r="AG112" s="66">
        <f t="shared" si="113"/>
        <v>2352.6</v>
      </c>
      <c r="AH112" s="42">
        <f t="shared" si="114"/>
        <v>19476.872</v>
      </c>
      <c r="AI112" s="67">
        <f t="shared" si="115"/>
        <v>3.31</v>
      </c>
      <c r="AJ112" s="51">
        <v>0.98</v>
      </c>
      <c r="AK112" s="51">
        <v>2.47</v>
      </c>
      <c r="AL112" s="45">
        <f t="shared" si="116"/>
        <v>3.4206</v>
      </c>
      <c r="AM112" s="53">
        <v>1.325</v>
      </c>
      <c r="AN112" s="47">
        <v>0.5882</v>
      </c>
      <c r="AO112" s="54">
        <f t="shared" si="117"/>
        <v>171866.167948759</v>
      </c>
      <c r="AQ112" s="65">
        <f t="shared" si="118"/>
        <v>5464</v>
      </c>
      <c r="AR112" s="50">
        <v>1.49</v>
      </c>
      <c r="AS112" s="51">
        <v>2.2</v>
      </c>
      <c r="AT112" s="51">
        <v>1</v>
      </c>
      <c r="AU112" s="66">
        <f t="shared" si="119"/>
        <v>2496.6</v>
      </c>
      <c r="AV112" s="42">
        <f t="shared" si="120"/>
        <v>20407.592</v>
      </c>
      <c r="AW112" s="67">
        <f t="shared" si="121"/>
        <v>3.31</v>
      </c>
      <c r="AX112" s="51">
        <v>0.98</v>
      </c>
      <c r="AY112" s="51">
        <v>2.47</v>
      </c>
      <c r="AZ112" s="45">
        <f t="shared" si="122"/>
        <v>3.4206</v>
      </c>
      <c r="BA112" s="53">
        <v>1.425</v>
      </c>
      <c r="BB112" s="47">
        <v>0.5882</v>
      </c>
      <c r="BC112" s="54">
        <f t="shared" si="123"/>
        <v>193669.812773663</v>
      </c>
      <c r="BE112" s="65">
        <f t="shared" si="124"/>
        <v>5572</v>
      </c>
      <c r="BF112" s="50">
        <v>1.49</v>
      </c>
      <c r="BG112" s="51">
        <v>2.2</v>
      </c>
      <c r="BH112" s="51">
        <v>1</v>
      </c>
      <c r="BI112" s="51">
        <f t="shared" si="125"/>
        <v>6919</v>
      </c>
      <c r="BJ112" s="42">
        <f t="shared" si="126"/>
        <v>25184.016</v>
      </c>
      <c r="BK112" s="67">
        <f t="shared" si="127"/>
        <v>3.31</v>
      </c>
      <c r="BL112" s="51">
        <v>0.98</v>
      </c>
      <c r="BM112" s="51">
        <v>2.47</v>
      </c>
      <c r="BN112" s="45">
        <f t="shared" si="128"/>
        <v>3.4206</v>
      </c>
      <c r="BO112" s="53">
        <v>1.425</v>
      </c>
      <c r="BP112" s="47">
        <v>0.7042</v>
      </c>
      <c r="BQ112" s="54">
        <f t="shared" si="129"/>
        <v>286131.819704102</v>
      </c>
    </row>
    <row r="113" customHeight="1" spans="1:69">
      <c r="A113" s="65">
        <v>5224</v>
      </c>
      <c r="B113" s="50">
        <v>1.37</v>
      </c>
      <c r="C113" s="51">
        <v>2.2</v>
      </c>
      <c r="D113" s="51">
        <v>1</v>
      </c>
      <c r="E113" s="66">
        <f t="shared" si="104"/>
        <v>2352.6</v>
      </c>
      <c r="F113" s="42">
        <f t="shared" si="105"/>
        <v>18097.736</v>
      </c>
      <c r="G113" s="67">
        <v>3.05</v>
      </c>
      <c r="H113" s="51">
        <v>0.98</v>
      </c>
      <c r="I113" s="51">
        <v>2.47</v>
      </c>
      <c r="J113" s="45">
        <f t="shared" si="106"/>
        <v>3.4206</v>
      </c>
      <c r="K113" s="53">
        <v>1.325</v>
      </c>
      <c r="L113" s="47">
        <v>0.5882</v>
      </c>
      <c r="M113" s="54">
        <f t="shared" si="107"/>
        <v>147152.375663895</v>
      </c>
      <c r="O113" s="65">
        <v>5224</v>
      </c>
      <c r="P113" s="50">
        <v>1.37</v>
      </c>
      <c r="Q113" s="51">
        <v>2.2</v>
      </c>
      <c r="R113" s="51">
        <v>1</v>
      </c>
      <c r="S113" s="66">
        <f t="shared" si="108"/>
        <v>2352.6</v>
      </c>
      <c r="T113" s="42">
        <f t="shared" si="109"/>
        <v>18097.736</v>
      </c>
      <c r="U113" s="67">
        <f t="shared" si="110"/>
        <v>3.31</v>
      </c>
      <c r="V113" s="51">
        <v>0.98</v>
      </c>
      <c r="W113" s="51">
        <v>2.47</v>
      </c>
      <c r="X113" s="45">
        <f t="shared" si="111"/>
        <v>3.4206</v>
      </c>
      <c r="Y113" s="53">
        <v>1.325</v>
      </c>
      <c r="Z113" s="47">
        <v>0.5882</v>
      </c>
      <c r="AA113" s="54">
        <f t="shared" si="112"/>
        <v>159696.512605735</v>
      </c>
      <c r="AC113" s="65">
        <v>5224</v>
      </c>
      <c r="AD113" s="50">
        <v>1.37</v>
      </c>
      <c r="AE113" s="51">
        <v>2.2</v>
      </c>
      <c r="AF113" s="51">
        <v>1</v>
      </c>
      <c r="AG113" s="66">
        <f t="shared" si="113"/>
        <v>2352.6</v>
      </c>
      <c r="AH113" s="42">
        <f t="shared" si="114"/>
        <v>18097.736</v>
      </c>
      <c r="AI113" s="67">
        <f t="shared" si="115"/>
        <v>3.31</v>
      </c>
      <c r="AJ113" s="51">
        <v>0.98</v>
      </c>
      <c r="AK113" s="51">
        <v>2.47</v>
      </c>
      <c r="AL113" s="45">
        <f t="shared" si="116"/>
        <v>3.4206</v>
      </c>
      <c r="AM113" s="53">
        <v>1.325</v>
      </c>
      <c r="AN113" s="47">
        <v>0.5882</v>
      </c>
      <c r="AO113" s="54">
        <f t="shared" si="117"/>
        <v>159696.512605735</v>
      </c>
      <c r="AQ113" s="65">
        <f t="shared" si="118"/>
        <v>5464</v>
      </c>
      <c r="AR113" s="50">
        <v>1.37</v>
      </c>
      <c r="AS113" s="51">
        <v>2.2</v>
      </c>
      <c r="AT113" s="51">
        <v>1</v>
      </c>
      <c r="AU113" s="66">
        <f t="shared" si="119"/>
        <v>2496.6</v>
      </c>
      <c r="AV113" s="42">
        <f t="shared" si="120"/>
        <v>18965.096</v>
      </c>
      <c r="AW113" s="67">
        <f t="shared" si="121"/>
        <v>3.31</v>
      </c>
      <c r="AX113" s="51">
        <v>0.98</v>
      </c>
      <c r="AY113" s="51">
        <v>2.47</v>
      </c>
      <c r="AZ113" s="45">
        <f t="shared" si="122"/>
        <v>3.4206</v>
      </c>
      <c r="BA113" s="53">
        <v>1.425</v>
      </c>
      <c r="BB113" s="47">
        <v>0.5882</v>
      </c>
      <c r="BC113" s="54">
        <f t="shared" si="123"/>
        <v>179980.400997557</v>
      </c>
      <c r="BE113" s="65">
        <f t="shared" si="124"/>
        <v>5572</v>
      </c>
      <c r="BF113" s="50">
        <v>1.37</v>
      </c>
      <c r="BG113" s="51">
        <v>2.2</v>
      </c>
      <c r="BH113" s="51">
        <v>1</v>
      </c>
      <c r="BI113" s="51">
        <f t="shared" ref="BI113:BI122" si="130">4569*0.6</f>
        <v>2741.4</v>
      </c>
      <c r="BJ113" s="42">
        <f t="shared" si="126"/>
        <v>19535.408</v>
      </c>
      <c r="BK113" s="67">
        <f t="shared" si="127"/>
        <v>3.31</v>
      </c>
      <c r="BL113" s="51">
        <v>0.98</v>
      </c>
      <c r="BM113" s="51">
        <v>2.47</v>
      </c>
      <c r="BN113" s="45">
        <f t="shared" si="128"/>
        <v>3.4206</v>
      </c>
      <c r="BO113" s="53">
        <v>1.425</v>
      </c>
      <c r="BP113" s="47">
        <v>0.7042</v>
      </c>
      <c r="BQ113" s="54">
        <f t="shared" si="129"/>
        <v>221954.34753941</v>
      </c>
    </row>
    <row r="114" customHeight="1" spans="1:69">
      <c r="A114" s="65">
        <v>5224</v>
      </c>
      <c r="B114" s="50">
        <v>1.72</v>
      </c>
      <c r="C114" s="51">
        <v>2.2</v>
      </c>
      <c r="D114" s="51">
        <v>1</v>
      </c>
      <c r="E114" s="66">
        <f t="shared" si="104"/>
        <v>2352.6</v>
      </c>
      <c r="F114" s="42">
        <f t="shared" si="105"/>
        <v>22120.216</v>
      </c>
      <c r="G114" s="67">
        <v>3.05</v>
      </c>
      <c r="H114" s="51">
        <v>0.98</v>
      </c>
      <c r="I114" s="51">
        <v>2.47</v>
      </c>
      <c r="J114" s="45">
        <f t="shared" si="106"/>
        <v>3.4206</v>
      </c>
      <c r="K114" s="53">
        <v>1.325</v>
      </c>
      <c r="L114" s="47">
        <v>0.5882</v>
      </c>
      <c r="M114" s="54">
        <f t="shared" si="107"/>
        <v>179859.090363485</v>
      </c>
      <c r="O114" s="65">
        <v>5224</v>
      </c>
      <c r="P114" s="50">
        <v>1.72</v>
      </c>
      <c r="Q114" s="51">
        <v>2.2</v>
      </c>
      <c r="R114" s="51">
        <v>1</v>
      </c>
      <c r="S114" s="66">
        <f t="shared" si="108"/>
        <v>2352.6</v>
      </c>
      <c r="T114" s="42">
        <f t="shared" si="109"/>
        <v>22120.216</v>
      </c>
      <c r="U114" s="67">
        <f t="shared" si="110"/>
        <v>3.31</v>
      </c>
      <c r="V114" s="51">
        <v>0.98</v>
      </c>
      <c r="W114" s="51">
        <v>2.47</v>
      </c>
      <c r="X114" s="45">
        <f t="shared" si="111"/>
        <v>3.4206</v>
      </c>
      <c r="Y114" s="53">
        <v>1.325</v>
      </c>
      <c r="Z114" s="47">
        <v>0.5882</v>
      </c>
      <c r="AA114" s="54">
        <f t="shared" si="112"/>
        <v>195191.340689553</v>
      </c>
      <c r="AC114" s="65">
        <v>5224</v>
      </c>
      <c r="AD114" s="50">
        <v>1.72</v>
      </c>
      <c r="AE114" s="51">
        <v>2.2</v>
      </c>
      <c r="AF114" s="51">
        <v>1</v>
      </c>
      <c r="AG114" s="66">
        <f t="shared" si="113"/>
        <v>2352.6</v>
      </c>
      <c r="AH114" s="42">
        <f t="shared" si="114"/>
        <v>22120.216</v>
      </c>
      <c r="AI114" s="67">
        <f t="shared" si="115"/>
        <v>3.31</v>
      </c>
      <c r="AJ114" s="51">
        <v>0.98</v>
      </c>
      <c r="AK114" s="51">
        <v>2.47</v>
      </c>
      <c r="AL114" s="45">
        <f t="shared" si="116"/>
        <v>3.4206</v>
      </c>
      <c r="AM114" s="53">
        <v>1.325</v>
      </c>
      <c r="AN114" s="47">
        <v>0.5882</v>
      </c>
      <c r="AO114" s="54">
        <f t="shared" si="117"/>
        <v>195191.340689553</v>
      </c>
      <c r="AQ114" s="65">
        <f t="shared" si="118"/>
        <v>5464</v>
      </c>
      <c r="AR114" s="50">
        <v>1.72</v>
      </c>
      <c r="AS114" s="51">
        <v>2.2</v>
      </c>
      <c r="AT114" s="51">
        <v>1</v>
      </c>
      <c r="AU114" s="66">
        <f t="shared" si="119"/>
        <v>2496.6</v>
      </c>
      <c r="AV114" s="42">
        <f t="shared" si="120"/>
        <v>23172.376</v>
      </c>
      <c r="AW114" s="67">
        <f t="shared" si="121"/>
        <v>3.31</v>
      </c>
      <c r="AX114" s="51">
        <v>0.98</v>
      </c>
      <c r="AY114" s="51">
        <v>2.47</v>
      </c>
      <c r="AZ114" s="45">
        <f t="shared" si="122"/>
        <v>3.4206</v>
      </c>
      <c r="BA114" s="53">
        <v>1.425</v>
      </c>
      <c r="BB114" s="47">
        <v>0.5882</v>
      </c>
      <c r="BC114" s="54">
        <f t="shared" si="123"/>
        <v>219907.852011198</v>
      </c>
      <c r="BE114" s="65">
        <f t="shared" si="124"/>
        <v>5572</v>
      </c>
      <c r="BF114" s="50">
        <v>1.72</v>
      </c>
      <c r="BG114" s="51">
        <v>2.2</v>
      </c>
      <c r="BH114" s="51">
        <v>1</v>
      </c>
      <c r="BI114" s="51">
        <f t="shared" si="130"/>
        <v>2741.4</v>
      </c>
      <c r="BJ114" s="42">
        <f t="shared" si="126"/>
        <v>23825.848</v>
      </c>
      <c r="BK114" s="67">
        <f t="shared" si="127"/>
        <v>3.31</v>
      </c>
      <c r="BL114" s="51">
        <v>0.98</v>
      </c>
      <c r="BM114" s="51">
        <v>2.47</v>
      </c>
      <c r="BN114" s="45">
        <f t="shared" si="128"/>
        <v>3.4206</v>
      </c>
      <c r="BO114" s="53">
        <v>1.425</v>
      </c>
      <c r="BP114" s="47">
        <v>0.7042</v>
      </c>
      <c r="BQ114" s="54">
        <f t="shared" si="129"/>
        <v>270700.798642811</v>
      </c>
    </row>
    <row r="115" customHeight="1" spans="1:69">
      <c r="A115" s="65">
        <v>5224</v>
      </c>
      <c r="B115" s="55">
        <v>3.16</v>
      </c>
      <c r="C115" s="51">
        <v>2.2</v>
      </c>
      <c r="D115" s="51">
        <v>1</v>
      </c>
      <c r="E115" s="66">
        <f t="shared" si="104"/>
        <v>2352.6</v>
      </c>
      <c r="F115" s="42">
        <f t="shared" si="105"/>
        <v>38669.848</v>
      </c>
      <c r="G115" s="67">
        <v>3.05</v>
      </c>
      <c r="H115" s="51">
        <v>0.98</v>
      </c>
      <c r="I115" s="51">
        <v>2.47</v>
      </c>
      <c r="J115" s="45">
        <f t="shared" si="106"/>
        <v>3.4206</v>
      </c>
      <c r="K115" s="53">
        <v>1.325</v>
      </c>
      <c r="L115" s="47">
        <v>0.5882</v>
      </c>
      <c r="M115" s="54">
        <f t="shared" si="107"/>
        <v>314423.859413228</v>
      </c>
      <c r="O115" s="65">
        <v>5224</v>
      </c>
      <c r="P115" s="55">
        <v>3.16</v>
      </c>
      <c r="Q115" s="51">
        <v>2.2</v>
      </c>
      <c r="R115" s="51">
        <v>1</v>
      </c>
      <c r="S115" s="66">
        <f t="shared" si="108"/>
        <v>2352.6</v>
      </c>
      <c r="T115" s="42">
        <f t="shared" si="109"/>
        <v>38669.848</v>
      </c>
      <c r="U115" s="67">
        <f t="shared" si="110"/>
        <v>3.31</v>
      </c>
      <c r="V115" s="51">
        <v>0.98</v>
      </c>
      <c r="W115" s="51">
        <v>2.47</v>
      </c>
      <c r="X115" s="45">
        <f t="shared" si="111"/>
        <v>3.4206</v>
      </c>
      <c r="Y115" s="53">
        <v>1.325</v>
      </c>
      <c r="Z115" s="47">
        <v>0.5882</v>
      </c>
      <c r="AA115" s="54">
        <f t="shared" si="112"/>
        <v>341227.204805832</v>
      </c>
      <c r="AC115" s="65">
        <v>5224</v>
      </c>
      <c r="AD115" s="55">
        <v>3.16</v>
      </c>
      <c r="AE115" s="51">
        <v>2.2</v>
      </c>
      <c r="AF115" s="51">
        <v>1</v>
      </c>
      <c r="AG115" s="66">
        <f t="shared" si="113"/>
        <v>2352.6</v>
      </c>
      <c r="AH115" s="42">
        <f t="shared" si="114"/>
        <v>38669.848</v>
      </c>
      <c r="AI115" s="67">
        <f t="shared" si="115"/>
        <v>3.31</v>
      </c>
      <c r="AJ115" s="51">
        <v>0.98</v>
      </c>
      <c r="AK115" s="51">
        <v>2.47</v>
      </c>
      <c r="AL115" s="45">
        <f t="shared" si="116"/>
        <v>3.4206</v>
      </c>
      <c r="AM115" s="53">
        <v>1.325</v>
      </c>
      <c r="AN115" s="47">
        <v>0.5882</v>
      </c>
      <c r="AO115" s="54">
        <f t="shared" si="117"/>
        <v>341227.204805832</v>
      </c>
      <c r="AQ115" s="65">
        <f t="shared" si="118"/>
        <v>5464</v>
      </c>
      <c r="AR115" s="55">
        <v>3.16</v>
      </c>
      <c r="AS115" s="51">
        <v>2.2</v>
      </c>
      <c r="AT115" s="51">
        <v>1</v>
      </c>
      <c r="AU115" s="66">
        <f t="shared" si="119"/>
        <v>2496.6</v>
      </c>
      <c r="AV115" s="42">
        <f t="shared" si="120"/>
        <v>40482.328</v>
      </c>
      <c r="AW115" s="67">
        <f t="shared" si="121"/>
        <v>3.31</v>
      </c>
      <c r="AX115" s="51">
        <v>0.98</v>
      </c>
      <c r="AY115" s="51">
        <v>2.47</v>
      </c>
      <c r="AZ115" s="45">
        <f t="shared" si="122"/>
        <v>3.4206</v>
      </c>
      <c r="BA115" s="53">
        <v>1.425</v>
      </c>
      <c r="BB115" s="47">
        <v>0.5882</v>
      </c>
      <c r="BC115" s="54">
        <f t="shared" si="123"/>
        <v>384180.793324465</v>
      </c>
      <c r="BE115" s="65">
        <f t="shared" si="124"/>
        <v>5572</v>
      </c>
      <c r="BF115" s="55">
        <v>3.16</v>
      </c>
      <c r="BG115" s="51">
        <v>2.2</v>
      </c>
      <c r="BH115" s="51">
        <v>1</v>
      </c>
      <c r="BI115" s="51">
        <f t="shared" si="130"/>
        <v>2741.4</v>
      </c>
      <c r="BJ115" s="42">
        <f t="shared" si="126"/>
        <v>41477.944</v>
      </c>
      <c r="BK115" s="67">
        <f t="shared" si="127"/>
        <v>3.31</v>
      </c>
      <c r="BL115" s="51">
        <v>0.98</v>
      </c>
      <c r="BM115" s="51">
        <v>2.47</v>
      </c>
      <c r="BN115" s="45">
        <f t="shared" si="128"/>
        <v>3.4206</v>
      </c>
      <c r="BO115" s="53">
        <v>1.425</v>
      </c>
      <c r="BP115" s="47">
        <v>0.7042</v>
      </c>
      <c r="BQ115" s="54">
        <f t="shared" si="129"/>
        <v>471257.626039661</v>
      </c>
    </row>
    <row r="116" customHeight="1" spans="1:69">
      <c r="A116" s="65">
        <v>5224</v>
      </c>
      <c r="B116" s="50">
        <v>1.62</v>
      </c>
      <c r="C116" s="51">
        <v>2.2</v>
      </c>
      <c r="D116" s="51">
        <v>1</v>
      </c>
      <c r="E116" s="66">
        <f t="shared" si="104"/>
        <v>2352.6</v>
      </c>
      <c r="F116" s="42">
        <f t="shared" si="105"/>
        <v>20970.936</v>
      </c>
      <c r="G116" s="67">
        <v>3.05</v>
      </c>
      <c r="H116" s="51">
        <v>0.98</v>
      </c>
      <c r="I116" s="51">
        <v>2.47</v>
      </c>
      <c r="J116" s="45">
        <f t="shared" si="106"/>
        <v>3.4206</v>
      </c>
      <c r="K116" s="53">
        <v>1.325</v>
      </c>
      <c r="L116" s="47">
        <v>0.5882</v>
      </c>
      <c r="M116" s="54">
        <f t="shared" si="107"/>
        <v>170514.314735031</v>
      </c>
      <c r="O116" s="65">
        <v>5224</v>
      </c>
      <c r="P116" s="50">
        <v>1.62</v>
      </c>
      <c r="Q116" s="51">
        <v>2.2</v>
      </c>
      <c r="R116" s="51">
        <v>1</v>
      </c>
      <c r="S116" s="66">
        <f t="shared" si="108"/>
        <v>2352.6</v>
      </c>
      <c r="T116" s="42">
        <f t="shared" si="109"/>
        <v>20970.936</v>
      </c>
      <c r="U116" s="67">
        <f t="shared" si="110"/>
        <v>3.31</v>
      </c>
      <c r="V116" s="51">
        <v>0.98</v>
      </c>
      <c r="W116" s="51">
        <v>2.47</v>
      </c>
      <c r="X116" s="45">
        <f t="shared" si="111"/>
        <v>3.4206</v>
      </c>
      <c r="Y116" s="53">
        <v>1.325</v>
      </c>
      <c r="Z116" s="47">
        <v>0.5882</v>
      </c>
      <c r="AA116" s="54">
        <f t="shared" si="112"/>
        <v>185049.961237034</v>
      </c>
      <c r="AC116" s="65">
        <v>5224</v>
      </c>
      <c r="AD116" s="50">
        <v>1.62</v>
      </c>
      <c r="AE116" s="51">
        <v>2.2</v>
      </c>
      <c r="AF116" s="51">
        <v>1</v>
      </c>
      <c r="AG116" s="66">
        <f t="shared" si="113"/>
        <v>2352.6</v>
      </c>
      <c r="AH116" s="42">
        <f t="shared" si="114"/>
        <v>20970.936</v>
      </c>
      <c r="AI116" s="67">
        <f t="shared" si="115"/>
        <v>3.31</v>
      </c>
      <c r="AJ116" s="51">
        <v>0.98</v>
      </c>
      <c r="AK116" s="51">
        <v>2.47</v>
      </c>
      <c r="AL116" s="45">
        <f t="shared" si="116"/>
        <v>3.4206</v>
      </c>
      <c r="AM116" s="53">
        <v>1.325</v>
      </c>
      <c r="AN116" s="47">
        <v>0.5882</v>
      </c>
      <c r="AO116" s="54">
        <f t="shared" si="117"/>
        <v>185049.961237034</v>
      </c>
      <c r="AQ116" s="65">
        <f t="shared" si="118"/>
        <v>5464</v>
      </c>
      <c r="AR116" s="50">
        <v>1.62</v>
      </c>
      <c r="AS116" s="51">
        <v>2.2</v>
      </c>
      <c r="AT116" s="51">
        <v>1</v>
      </c>
      <c r="AU116" s="66">
        <f t="shared" si="119"/>
        <v>2496.6</v>
      </c>
      <c r="AV116" s="42">
        <f t="shared" si="120"/>
        <v>21970.296</v>
      </c>
      <c r="AW116" s="67">
        <f t="shared" si="121"/>
        <v>3.31</v>
      </c>
      <c r="AX116" s="51">
        <v>0.98</v>
      </c>
      <c r="AY116" s="51">
        <v>2.47</v>
      </c>
      <c r="AZ116" s="45">
        <f t="shared" si="122"/>
        <v>3.4206</v>
      </c>
      <c r="BA116" s="53">
        <v>1.425</v>
      </c>
      <c r="BB116" s="47">
        <v>0.5882</v>
      </c>
      <c r="BC116" s="54">
        <f t="shared" si="123"/>
        <v>208500.008864444</v>
      </c>
      <c r="BE116" s="65">
        <f t="shared" si="124"/>
        <v>5572</v>
      </c>
      <c r="BF116" s="50">
        <v>1.62</v>
      </c>
      <c r="BG116" s="51">
        <v>2.2</v>
      </c>
      <c r="BH116" s="51">
        <v>1</v>
      </c>
      <c r="BI116" s="51">
        <f t="shared" si="130"/>
        <v>2741.4</v>
      </c>
      <c r="BJ116" s="42">
        <f t="shared" si="126"/>
        <v>22600.008</v>
      </c>
      <c r="BK116" s="67">
        <f t="shared" si="127"/>
        <v>3.31</v>
      </c>
      <c r="BL116" s="51">
        <v>0.98</v>
      </c>
      <c r="BM116" s="51">
        <v>2.47</v>
      </c>
      <c r="BN116" s="45">
        <f t="shared" si="128"/>
        <v>3.4206</v>
      </c>
      <c r="BO116" s="53">
        <v>1.425</v>
      </c>
      <c r="BP116" s="47">
        <v>0.7042</v>
      </c>
      <c r="BQ116" s="54">
        <f t="shared" si="129"/>
        <v>256773.241184697</v>
      </c>
    </row>
    <row r="117" customHeight="1" spans="1:69">
      <c r="A117" s="65">
        <v>5224</v>
      </c>
      <c r="B117" s="50">
        <v>1.1</v>
      </c>
      <c r="C117" s="51">
        <v>2.2</v>
      </c>
      <c r="D117" s="51">
        <v>1</v>
      </c>
      <c r="E117" s="66">
        <f t="shared" si="104"/>
        <v>2352.6</v>
      </c>
      <c r="F117" s="42">
        <f t="shared" si="105"/>
        <v>14994.68</v>
      </c>
      <c r="G117" s="67">
        <v>3.05</v>
      </c>
      <c r="H117" s="51">
        <v>0.98</v>
      </c>
      <c r="I117" s="51">
        <v>2.47</v>
      </c>
      <c r="J117" s="45">
        <f t="shared" si="106"/>
        <v>3.4206</v>
      </c>
      <c r="K117" s="53">
        <v>1.325</v>
      </c>
      <c r="L117" s="47">
        <v>0.5882</v>
      </c>
      <c r="M117" s="54">
        <f t="shared" si="107"/>
        <v>121921.481467068</v>
      </c>
      <c r="O117" s="65">
        <v>5224</v>
      </c>
      <c r="P117" s="50">
        <v>1.1</v>
      </c>
      <c r="Q117" s="51">
        <v>2.2</v>
      </c>
      <c r="R117" s="51">
        <v>1</v>
      </c>
      <c r="S117" s="66">
        <f t="shared" si="108"/>
        <v>2352.6</v>
      </c>
      <c r="T117" s="42">
        <f t="shared" si="109"/>
        <v>14994.68</v>
      </c>
      <c r="U117" s="67">
        <f t="shared" si="110"/>
        <v>3.31</v>
      </c>
      <c r="V117" s="51">
        <v>0.98</v>
      </c>
      <c r="W117" s="51">
        <v>2.47</v>
      </c>
      <c r="X117" s="45">
        <f t="shared" si="111"/>
        <v>3.4206</v>
      </c>
      <c r="Y117" s="53">
        <v>1.325</v>
      </c>
      <c r="Z117" s="47">
        <v>0.5882</v>
      </c>
      <c r="AA117" s="54">
        <f t="shared" si="112"/>
        <v>132314.788083933</v>
      </c>
      <c r="AC117" s="65">
        <v>5224</v>
      </c>
      <c r="AD117" s="50">
        <v>1.1</v>
      </c>
      <c r="AE117" s="51">
        <v>2.2</v>
      </c>
      <c r="AF117" s="51">
        <v>1</v>
      </c>
      <c r="AG117" s="66">
        <f t="shared" si="113"/>
        <v>2352.6</v>
      </c>
      <c r="AH117" s="42">
        <f t="shared" si="114"/>
        <v>14994.68</v>
      </c>
      <c r="AI117" s="67">
        <f t="shared" si="115"/>
        <v>3.31</v>
      </c>
      <c r="AJ117" s="51">
        <v>0.98</v>
      </c>
      <c r="AK117" s="51">
        <v>2.47</v>
      </c>
      <c r="AL117" s="45">
        <f t="shared" si="116"/>
        <v>3.4206</v>
      </c>
      <c r="AM117" s="53">
        <v>1.325</v>
      </c>
      <c r="AN117" s="47">
        <v>0.5882</v>
      </c>
      <c r="AO117" s="54">
        <f t="shared" si="117"/>
        <v>132314.788083933</v>
      </c>
      <c r="AQ117" s="65">
        <f t="shared" si="118"/>
        <v>5464</v>
      </c>
      <c r="AR117" s="50">
        <v>1.1</v>
      </c>
      <c r="AS117" s="51">
        <v>2.2</v>
      </c>
      <c r="AT117" s="51">
        <v>1</v>
      </c>
      <c r="AU117" s="66">
        <f t="shared" si="119"/>
        <v>2496.6</v>
      </c>
      <c r="AV117" s="42">
        <f t="shared" si="120"/>
        <v>15719.48</v>
      </c>
      <c r="AW117" s="67">
        <f t="shared" si="121"/>
        <v>3.31</v>
      </c>
      <c r="AX117" s="51">
        <v>0.98</v>
      </c>
      <c r="AY117" s="51">
        <v>2.47</v>
      </c>
      <c r="AZ117" s="45">
        <f t="shared" si="122"/>
        <v>3.4206</v>
      </c>
      <c r="BA117" s="53">
        <v>1.425</v>
      </c>
      <c r="BB117" s="47">
        <v>0.5882</v>
      </c>
      <c r="BC117" s="54">
        <f t="shared" si="123"/>
        <v>149179.22450132</v>
      </c>
      <c r="BE117" s="65">
        <f t="shared" si="124"/>
        <v>5572</v>
      </c>
      <c r="BF117" s="50">
        <v>1.1</v>
      </c>
      <c r="BG117" s="51">
        <v>2.2</v>
      </c>
      <c r="BH117" s="51">
        <v>1</v>
      </c>
      <c r="BI117" s="51">
        <f t="shared" si="130"/>
        <v>2741.4</v>
      </c>
      <c r="BJ117" s="42">
        <f t="shared" si="126"/>
        <v>16225.64</v>
      </c>
      <c r="BK117" s="67">
        <f t="shared" si="127"/>
        <v>3.31</v>
      </c>
      <c r="BL117" s="51">
        <v>0.98</v>
      </c>
      <c r="BM117" s="51">
        <v>2.47</v>
      </c>
      <c r="BN117" s="45">
        <f t="shared" si="128"/>
        <v>3.4206</v>
      </c>
      <c r="BO117" s="53">
        <v>1.425</v>
      </c>
      <c r="BP117" s="47">
        <v>0.7042</v>
      </c>
      <c r="BQ117" s="54">
        <f t="shared" si="129"/>
        <v>184349.942402501</v>
      </c>
    </row>
    <row r="118" customHeight="1" spans="1:69">
      <c r="A118" s="65">
        <v>5224</v>
      </c>
      <c r="B118" s="50">
        <v>1.49</v>
      </c>
      <c r="C118" s="51">
        <v>2.2</v>
      </c>
      <c r="D118" s="51">
        <v>1</v>
      </c>
      <c r="E118" s="66">
        <f t="shared" si="104"/>
        <v>2352.6</v>
      </c>
      <c r="F118" s="42">
        <f t="shared" si="105"/>
        <v>19476.872</v>
      </c>
      <c r="G118" s="67">
        <v>3.05</v>
      </c>
      <c r="H118" s="51">
        <v>0.98</v>
      </c>
      <c r="I118" s="51">
        <v>2.47</v>
      </c>
      <c r="J118" s="45">
        <f t="shared" si="106"/>
        <v>3.4206</v>
      </c>
      <c r="K118" s="53">
        <v>1.325</v>
      </c>
      <c r="L118" s="47">
        <v>0.5882</v>
      </c>
      <c r="M118" s="54">
        <f t="shared" si="107"/>
        <v>158366.10641804</v>
      </c>
      <c r="O118" s="65">
        <v>5224</v>
      </c>
      <c r="P118" s="50">
        <v>1.49</v>
      </c>
      <c r="Q118" s="51">
        <v>2.2</v>
      </c>
      <c r="R118" s="51">
        <v>1</v>
      </c>
      <c r="S118" s="66">
        <f t="shared" si="108"/>
        <v>2352.6</v>
      </c>
      <c r="T118" s="42">
        <f t="shared" si="109"/>
        <v>19476.872</v>
      </c>
      <c r="U118" s="67">
        <f t="shared" si="110"/>
        <v>3.31</v>
      </c>
      <c r="V118" s="51">
        <v>0.98</v>
      </c>
      <c r="W118" s="51">
        <v>2.47</v>
      </c>
      <c r="X118" s="45">
        <f t="shared" si="111"/>
        <v>3.4206</v>
      </c>
      <c r="Y118" s="53">
        <v>1.325</v>
      </c>
      <c r="Z118" s="47">
        <v>0.5882</v>
      </c>
      <c r="AA118" s="54">
        <f t="shared" si="112"/>
        <v>171866.167948759</v>
      </c>
      <c r="AC118" s="65">
        <v>5224</v>
      </c>
      <c r="AD118" s="50">
        <v>1.49</v>
      </c>
      <c r="AE118" s="51">
        <v>2.2</v>
      </c>
      <c r="AF118" s="51">
        <v>1</v>
      </c>
      <c r="AG118" s="66">
        <f t="shared" si="113"/>
        <v>2352.6</v>
      </c>
      <c r="AH118" s="42">
        <f t="shared" si="114"/>
        <v>19476.872</v>
      </c>
      <c r="AI118" s="67">
        <f t="shared" si="115"/>
        <v>3.31</v>
      </c>
      <c r="AJ118" s="51">
        <v>0.98</v>
      </c>
      <c r="AK118" s="51">
        <v>2.47</v>
      </c>
      <c r="AL118" s="45">
        <f t="shared" si="116"/>
        <v>3.4206</v>
      </c>
      <c r="AM118" s="53">
        <v>1.325</v>
      </c>
      <c r="AN118" s="47">
        <v>0.5882</v>
      </c>
      <c r="AO118" s="54">
        <f t="shared" si="117"/>
        <v>171866.167948759</v>
      </c>
      <c r="AQ118" s="65">
        <f t="shared" si="118"/>
        <v>5464</v>
      </c>
      <c r="AR118" s="50">
        <v>1.49</v>
      </c>
      <c r="AS118" s="51">
        <v>2.2</v>
      </c>
      <c r="AT118" s="51">
        <v>1</v>
      </c>
      <c r="AU118" s="66">
        <f t="shared" si="119"/>
        <v>2496.6</v>
      </c>
      <c r="AV118" s="42">
        <f t="shared" si="120"/>
        <v>20407.592</v>
      </c>
      <c r="AW118" s="67">
        <f t="shared" si="121"/>
        <v>3.31</v>
      </c>
      <c r="AX118" s="51">
        <v>0.98</v>
      </c>
      <c r="AY118" s="51">
        <v>2.47</v>
      </c>
      <c r="AZ118" s="45">
        <f t="shared" si="122"/>
        <v>3.4206</v>
      </c>
      <c r="BA118" s="53">
        <v>1.425</v>
      </c>
      <c r="BB118" s="47">
        <v>0.5882</v>
      </c>
      <c r="BC118" s="54">
        <f t="shared" si="123"/>
        <v>193669.812773663</v>
      </c>
      <c r="BE118" s="65">
        <f t="shared" si="124"/>
        <v>5572</v>
      </c>
      <c r="BF118" s="50">
        <v>1.49</v>
      </c>
      <c r="BG118" s="51">
        <v>2.2</v>
      </c>
      <c r="BH118" s="51">
        <v>1</v>
      </c>
      <c r="BI118" s="51">
        <f t="shared" si="130"/>
        <v>2741.4</v>
      </c>
      <c r="BJ118" s="42">
        <f t="shared" si="126"/>
        <v>21006.416</v>
      </c>
      <c r="BK118" s="67">
        <f t="shared" si="127"/>
        <v>3.31</v>
      </c>
      <c r="BL118" s="51">
        <v>0.98</v>
      </c>
      <c r="BM118" s="51">
        <v>2.47</v>
      </c>
      <c r="BN118" s="45">
        <f t="shared" si="128"/>
        <v>3.4206</v>
      </c>
      <c r="BO118" s="53">
        <v>1.425</v>
      </c>
      <c r="BP118" s="47">
        <v>0.7042</v>
      </c>
      <c r="BQ118" s="54">
        <f t="shared" si="129"/>
        <v>238667.416489148</v>
      </c>
    </row>
    <row r="119" customHeight="1" spans="1:69">
      <c r="A119" s="65">
        <v>5224</v>
      </c>
      <c r="B119" s="50">
        <v>1.37</v>
      </c>
      <c r="C119" s="51">
        <v>2.2</v>
      </c>
      <c r="D119" s="51">
        <v>1</v>
      </c>
      <c r="E119" s="66">
        <f t="shared" si="104"/>
        <v>2352.6</v>
      </c>
      <c r="F119" s="42">
        <f t="shared" si="105"/>
        <v>18097.736</v>
      </c>
      <c r="G119" s="67">
        <v>3.05</v>
      </c>
      <c r="H119" s="51">
        <v>0.98</v>
      </c>
      <c r="I119" s="51">
        <v>2.47</v>
      </c>
      <c r="J119" s="45">
        <f t="shared" si="106"/>
        <v>3.4206</v>
      </c>
      <c r="K119" s="53">
        <v>1.325</v>
      </c>
      <c r="L119" s="47">
        <v>0.5882</v>
      </c>
      <c r="M119" s="54">
        <f t="shared" si="107"/>
        <v>147152.375663895</v>
      </c>
      <c r="O119" s="65">
        <v>5224</v>
      </c>
      <c r="P119" s="50">
        <v>1.37</v>
      </c>
      <c r="Q119" s="51">
        <v>2.2</v>
      </c>
      <c r="R119" s="51">
        <v>1</v>
      </c>
      <c r="S119" s="66">
        <f t="shared" si="108"/>
        <v>2352.6</v>
      </c>
      <c r="T119" s="42">
        <f t="shared" si="109"/>
        <v>18097.736</v>
      </c>
      <c r="U119" s="67">
        <f t="shared" si="110"/>
        <v>3.31</v>
      </c>
      <c r="V119" s="51">
        <v>0.98</v>
      </c>
      <c r="W119" s="51">
        <v>2.47</v>
      </c>
      <c r="X119" s="45">
        <f t="shared" si="111"/>
        <v>3.4206</v>
      </c>
      <c r="Y119" s="53">
        <v>1.325</v>
      </c>
      <c r="Z119" s="47">
        <v>0.5882</v>
      </c>
      <c r="AA119" s="54">
        <f t="shared" si="112"/>
        <v>159696.512605735</v>
      </c>
      <c r="AC119" s="65">
        <v>5224</v>
      </c>
      <c r="AD119" s="50">
        <v>1.37</v>
      </c>
      <c r="AE119" s="51">
        <v>2.2</v>
      </c>
      <c r="AF119" s="51">
        <v>1</v>
      </c>
      <c r="AG119" s="66">
        <f t="shared" si="113"/>
        <v>2352.6</v>
      </c>
      <c r="AH119" s="42">
        <f t="shared" si="114"/>
        <v>18097.736</v>
      </c>
      <c r="AI119" s="67">
        <f t="shared" si="115"/>
        <v>3.31</v>
      </c>
      <c r="AJ119" s="51">
        <v>0.98</v>
      </c>
      <c r="AK119" s="51">
        <v>2.47</v>
      </c>
      <c r="AL119" s="45">
        <f t="shared" si="116"/>
        <v>3.4206</v>
      </c>
      <c r="AM119" s="53">
        <v>1.325</v>
      </c>
      <c r="AN119" s="47">
        <v>0.5882</v>
      </c>
      <c r="AO119" s="54">
        <f t="shared" si="117"/>
        <v>159696.512605735</v>
      </c>
      <c r="AQ119" s="65">
        <f t="shared" si="118"/>
        <v>5464</v>
      </c>
      <c r="AR119" s="50">
        <v>1.37</v>
      </c>
      <c r="AS119" s="51">
        <v>2.2</v>
      </c>
      <c r="AT119" s="51">
        <v>1</v>
      </c>
      <c r="AU119" s="66">
        <f t="shared" si="119"/>
        <v>2496.6</v>
      </c>
      <c r="AV119" s="42">
        <f t="shared" si="120"/>
        <v>18965.096</v>
      </c>
      <c r="AW119" s="67">
        <f t="shared" si="121"/>
        <v>3.31</v>
      </c>
      <c r="AX119" s="51">
        <v>0.98</v>
      </c>
      <c r="AY119" s="51">
        <v>2.47</v>
      </c>
      <c r="AZ119" s="45">
        <f t="shared" si="122"/>
        <v>3.4206</v>
      </c>
      <c r="BA119" s="53">
        <v>1.425</v>
      </c>
      <c r="BB119" s="47">
        <v>0.5882</v>
      </c>
      <c r="BC119" s="54">
        <f t="shared" si="123"/>
        <v>179980.400997557</v>
      </c>
      <c r="BE119" s="65">
        <f t="shared" si="124"/>
        <v>5572</v>
      </c>
      <c r="BF119" s="50">
        <v>1.37</v>
      </c>
      <c r="BG119" s="51">
        <v>2.2</v>
      </c>
      <c r="BH119" s="51">
        <v>1</v>
      </c>
      <c r="BI119" s="51">
        <f t="shared" si="130"/>
        <v>2741.4</v>
      </c>
      <c r="BJ119" s="42">
        <f t="shared" si="126"/>
        <v>19535.408</v>
      </c>
      <c r="BK119" s="67">
        <f t="shared" si="127"/>
        <v>3.31</v>
      </c>
      <c r="BL119" s="51">
        <v>0.98</v>
      </c>
      <c r="BM119" s="51">
        <v>2.47</v>
      </c>
      <c r="BN119" s="45">
        <f t="shared" si="128"/>
        <v>3.4206</v>
      </c>
      <c r="BO119" s="53">
        <v>1.425</v>
      </c>
      <c r="BP119" s="47">
        <v>0.7042</v>
      </c>
      <c r="BQ119" s="54">
        <f t="shared" si="129"/>
        <v>221954.34753941</v>
      </c>
    </row>
    <row r="120" customHeight="1" spans="1:69">
      <c r="A120" s="65">
        <v>5224</v>
      </c>
      <c r="B120" s="50">
        <v>1.72</v>
      </c>
      <c r="C120" s="51">
        <v>2.2</v>
      </c>
      <c r="D120" s="51">
        <v>1</v>
      </c>
      <c r="E120" s="66">
        <f t="shared" si="104"/>
        <v>2352.6</v>
      </c>
      <c r="F120" s="42">
        <f t="shared" si="105"/>
        <v>22120.216</v>
      </c>
      <c r="G120" s="67">
        <v>3.05</v>
      </c>
      <c r="H120" s="51">
        <v>0.98</v>
      </c>
      <c r="I120" s="51">
        <v>2.47</v>
      </c>
      <c r="J120" s="45">
        <f t="shared" si="106"/>
        <v>3.4206</v>
      </c>
      <c r="K120" s="53">
        <v>1.325</v>
      </c>
      <c r="L120" s="47">
        <v>0.5882</v>
      </c>
      <c r="M120" s="54">
        <f t="shared" si="107"/>
        <v>179859.090363485</v>
      </c>
      <c r="O120" s="65">
        <v>5224</v>
      </c>
      <c r="P120" s="50">
        <v>1.72</v>
      </c>
      <c r="Q120" s="51">
        <v>2.2</v>
      </c>
      <c r="R120" s="51">
        <v>1</v>
      </c>
      <c r="S120" s="66">
        <f t="shared" si="108"/>
        <v>2352.6</v>
      </c>
      <c r="T120" s="42">
        <f t="shared" si="109"/>
        <v>22120.216</v>
      </c>
      <c r="U120" s="67">
        <f t="shared" si="110"/>
        <v>3.31</v>
      </c>
      <c r="V120" s="51">
        <v>0.98</v>
      </c>
      <c r="W120" s="51">
        <v>2.47</v>
      </c>
      <c r="X120" s="45">
        <f t="shared" si="111"/>
        <v>3.4206</v>
      </c>
      <c r="Y120" s="53">
        <v>1.325</v>
      </c>
      <c r="Z120" s="47">
        <v>0.5882</v>
      </c>
      <c r="AA120" s="54">
        <f t="shared" si="112"/>
        <v>195191.340689553</v>
      </c>
      <c r="AC120" s="65">
        <v>5224</v>
      </c>
      <c r="AD120" s="50">
        <v>1.72</v>
      </c>
      <c r="AE120" s="51">
        <v>2.2</v>
      </c>
      <c r="AF120" s="51">
        <v>1</v>
      </c>
      <c r="AG120" s="66">
        <f t="shared" si="113"/>
        <v>2352.6</v>
      </c>
      <c r="AH120" s="42">
        <f t="shared" si="114"/>
        <v>22120.216</v>
      </c>
      <c r="AI120" s="67">
        <f t="shared" si="115"/>
        <v>3.31</v>
      </c>
      <c r="AJ120" s="51">
        <v>0.98</v>
      </c>
      <c r="AK120" s="51">
        <v>2.47</v>
      </c>
      <c r="AL120" s="45">
        <f t="shared" si="116"/>
        <v>3.4206</v>
      </c>
      <c r="AM120" s="53">
        <v>1.325</v>
      </c>
      <c r="AN120" s="47">
        <v>0.5882</v>
      </c>
      <c r="AO120" s="54">
        <f t="shared" si="117"/>
        <v>195191.340689553</v>
      </c>
      <c r="AQ120" s="65">
        <f t="shared" si="118"/>
        <v>5464</v>
      </c>
      <c r="AR120" s="50">
        <v>1.72</v>
      </c>
      <c r="AS120" s="51">
        <v>2.2</v>
      </c>
      <c r="AT120" s="51">
        <v>1</v>
      </c>
      <c r="AU120" s="66">
        <f t="shared" si="119"/>
        <v>2496.6</v>
      </c>
      <c r="AV120" s="42">
        <f t="shared" si="120"/>
        <v>23172.376</v>
      </c>
      <c r="AW120" s="67">
        <f t="shared" si="121"/>
        <v>3.31</v>
      </c>
      <c r="AX120" s="51">
        <v>0.98</v>
      </c>
      <c r="AY120" s="51">
        <v>2.47</v>
      </c>
      <c r="AZ120" s="45">
        <f t="shared" si="122"/>
        <v>3.4206</v>
      </c>
      <c r="BA120" s="53">
        <v>1.425</v>
      </c>
      <c r="BB120" s="47">
        <v>0.5882</v>
      </c>
      <c r="BC120" s="54">
        <f t="shared" si="123"/>
        <v>219907.852011198</v>
      </c>
      <c r="BE120" s="65">
        <f t="shared" si="124"/>
        <v>5572</v>
      </c>
      <c r="BF120" s="50">
        <v>1.72</v>
      </c>
      <c r="BG120" s="51">
        <v>2.2</v>
      </c>
      <c r="BH120" s="51">
        <v>1</v>
      </c>
      <c r="BI120" s="51">
        <f t="shared" si="130"/>
        <v>2741.4</v>
      </c>
      <c r="BJ120" s="42">
        <f t="shared" si="126"/>
        <v>23825.848</v>
      </c>
      <c r="BK120" s="67">
        <f t="shared" si="127"/>
        <v>3.31</v>
      </c>
      <c r="BL120" s="51">
        <v>0.98</v>
      </c>
      <c r="BM120" s="51">
        <v>2.47</v>
      </c>
      <c r="BN120" s="45">
        <f t="shared" si="128"/>
        <v>3.4206</v>
      </c>
      <c r="BO120" s="53">
        <v>1.425</v>
      </c>
      <c r="BP120" s="47">
        <v>0.7042</v>
      </c>
      <c r="BQ120" s="54">
        <f t="shared" si="129"/>
        <v>270700.798642811</v>
      </c>
    </row>
    <row r="121" customHeight="1" spans="1:69">
      <c r="A121" s="65">
        <v>5224</v>
      </c>
      <c r="B121" s="55">
        <v>3.16</v>
      </c>
      <c r="C121" s="51">
        <v>2.2</v>
      </c>
      <c r="D121" s="51">
        <v>1</v>
      </c>
      <c r="E121" s="66">
        <f t="shared" si="104"/>
        <v>2352.6</v>
      </c>
      <c r="F121" s="42">
        <f t="shared" si="105"/>
        <v>38669.848</v>
      </c>
      <c r="G121" s="67">
        <v>3.05</v>
      </c>
      <c r="H121" s="51">
        <v>0.98</v>
      </c>
      <c r="I121" s="51">
        <v>2.47</v>
      </c>
      <c r="J121" s="45">
        <f t="shared" si="106"/>
        <v>3.4206</v>
      </c>
      <c r="K121" s="53">
        <v>1.325</v>
      </c>
      <c r="L121" s="47">
        <v>0.5882</v>
      </c>
      <c r="M121" s="54">
        <f t="shared" si="107"/>
        <v>314423.859413228</v>
      </c>
      <c r="O121" s="65">
        <v>5224</v>
      </c>
      <c r="P121" s="55">
        <v>3.16</v>
      </c>
      <c r="Q121" s="51">
        <v>2.2</v>
      </c>
      <c r="R121" s="51">
        <v>1</v>
      </c>
      <c r="S121" s="66">
        <f t="shared" si="108"/>
        <v>2352.6</v>
      </c>
      <c r="T121" s="42">
        <f t="shared" si="109"/>
        <v>38669.848</v>
      </c>
      <c r="U121" s="67">
        <f t="shared" si="110"/>
        <v>3.31</v>
      </c>
      <c r="V121" s="51">
        <v>0.98</v>
      </c>
      <c r="W121" s="51">
        <v>2.47</v>
      </c>
      <c r="X121" s="45">
        <f t="shared" si="111"/>
        <v>3.4206</v>
      </c>
      <c r="Y121" s="53">
        <v>1.325</v>
      </c>
      <c r="Z121" s="47">
        <v>0.5882</v>
      </c>
      <c r="AA121" s="54">
        <f t="shared" si="112"/>
        <v>341227.204805832</v>
      </c>
      <c r="AC121" s="65">
        <v>5224</v>
      </c>
      <c r="AD121" s="55">
        <v>3.16</v>
      </c>
      <c r="AE121" s="51">
        <v>2.2</v>
      </c>
      <c r="AF121" s="51">
        <v>1</v>
      </c>
      <c r="AG121" s="66">
        <f t="shared" si="113"/>
        <v>2352.6</v>
      </c>
      <c r="AH121" s="42">
        <f t="shared" si="114"/>
        <v>38669.848</v>
      </c>
      <c r="AI121" s="67">
        <f t="shared" si="115"/>
        <v>3.31</v>
      </c>
      <c r="AJ121" s="51">
        <v>0.98</v>
      </c>
      <c r="AK121" s="51">
        <v>2.47</v>
      </c>
      <c r="AL121" s="45">
        <f t="shared" si="116"/>
        <v>3.4206</v>
      </c>
      <c r="AM121" s="53">
        <v>1.325</v>
      </c>
      <c r="AN121" s="47">
        <v>0.5882</v>
      </c>
      <c r="AO121" s="54">
        <f t="shared" si="117"/>
        <v>341227.204805832</v>
      </c>
      <c r="AQ121" s="65">
        <f t="shared" si="118"/>
        <v>5464</v>
      </c>
      <c r="AR121" s="55">
        <v>3.16</v>
      </c>
      <c r="AS121" s="51">
        <v>2.2</v>
      </c>
      <c r="AT121" s="51">
        <v>1</v>
      </c>
      <c r="AU121" s="66">
        <f t="shared" si="119"/>
        <v>2496.6</v>
      </c>
      <c r="AV121" s="42">
        <f t="shared" si="120"/>
        <v>40482.328</v>
      </c>
      <c r="AW121" s="67">
        <f t="shared" si="121"/>
        <v>3.31</v>
      </c>
      <c r="AX121" s="51">
        <v>0.98</v>
      </c>
      <c r="AY121" s="51">
        <v>2.47</v>
      </c>
      <c r="AZ121" s="45">
        <f t="shared" si="122"/>
        <v>3.4206</v>
      </c>
      <c r="BA121" s="53">
        <v>1.425</v>
      </c>
      <c r="BB121" s="47">
        <v>0.5882</v>
      </c>
      <c r="BC121" s="54">
        <f t="shared" si="123"/>
        <v>384180.793324465</v>
      </c>
      <c r="BE121" s="65">
        <f t="shared" si="124"/>
        <v>5572</v>
      </c>
      <c r="BF121" s="55">
        <v>3.16</v>
      </c>
      <c r="BG121" s="51">
        <v>2.2</v>
      </c>
      <c r="BH121" s="51">
        <v>1</v>
      </c>
      <c r="BI121" s="51">
        <f t="shared" si="130"/>
        <v>2741.4</v>
      </c>
      <c r="BJ121" s="42">
        <f t="shared" si="126"/>
        <v>41477.944</v>
      </c>
      <c r="BK121" s="67">
        <f t="shared" si="127"/>
        <v>3.31</v>
      </c>
      <c r="BL121" s="51">
        <v>0.98</v>
      </c>
      <c r="BM121" s="51">
        <v>2.47</v>
      </c>
      <c r="BN121" s="45">
        <f t="shared" si="128"/>
        <v>3.4206</v>
      </c>
      <c r="BO121" s="53">
        <v>1.425</v>
      </c>
      <c r="BP121" s="47">
        <v>0.7042</v>
      </c>
      <c r="BQ121" s="54">
        <f t="shared" si="129"/>
        <v>471257.626039661</v>
      </c>
    </row>
    <row r="122" customHeight="1" spans="1:69">
      <c r="A122" s="68">
        <v>4763</v>
      </c>
      <c r="B122" s="50">
        <v>1.62</v>
      </c>
      <c r="C122" s="51">
        <v>2.2</v>
      </c>
      <c r="D122" s="51">
        <v>1</v>
      </c>
      <c r="E122" s="66">
        <f t="shared" si="104"/>
        <v>2352.6</v>
      </c>
      <c r="F122" s="42">
        <f t="shared" si="105"/>
        <v>19327.932</v>
      </c>
      <c r="G122" s="67">
        <v>3.05</v>
      </c>
      <c r="H122" s="51">
        <v>0.98</v>
      </c>
      <c r="I122" s="51">
        <v>2.47</v>
      </c>
      <c r="J122" s="45">
        <f t="shared" si="106"/>
        <v>3.4206</v>
      </c>
      <c r="K122" s="52">
        <v>1.125</v>
      </c>
      <c r="L122" s="47">
        <v>0.5882</v>
      </c>
      <c r="M122" s="54">
        <f t="shared" si="107"/>
        <v>133433.556687683</v>
      </c>
      <c r="O122" s="68">
        <v>4763</v>
      </c>
      <c r="P122" s="50">
        <v>1.62</v>
      </c>
      <c r="Q122" s="51">
        <v>2.2</v>
      </c>
      <c r="R122" s="51">
        <v>1</v>
      </c>
      <c r="S122" s="66">
        <f t="shared" si="108"/>
        <v>2352.6</v>
      </c>
      <c r="T122" s="42">
        <f t="shared" si="109"/>
        <v>19327.932</v>
      </c>
      <c r="U122" s="67">
        <f t="shared" si="110"/>
        <v>3.31</v>
      </c>
      <c r="V122" s="51">
        <v>0.98</v>
      </c>
      <c r="W122" s="51">
        <v>2.47</v>
      </c>
      <c r="X122" s="45">
        <f t="shared" si="111"/>
        <v>3.4206</v>
      </c>
      <c r="Y122" s="52">
        <v>1.125</v>
      </c>
      <c r="Z122" s="47">
        <v>0.5882</v>
      </c>
      <c r="AA122" s="54">
        <f t="shared" si="112"/>
        <v>144808.220536469</v>
      </c>
      <c r="AC122" s="68">
        <v>4763</v>
      </c>
      <c r="AD122" s="50">
        <v>1.62</v>
      </c>
      <c r="AE122" s="51">
        <v>2.2</v>
      </c>
      <c r="AF122" s="51">
        <v>1</v>
      </c>
      <c r="AG122" s="66">
        <f t="shared" si="113"/>
        <v>2352.6</v>
      </c>
      <c r="AH122" s="42">
        <f t="shared" si="114"/>
        <v>19327.932</v>
      </c>
      <c r="AI122" s="67">
        <f t="shared" si="115"/>
        <v>3.31</v>
      </c>
      <c r="AJ122" s="51">
        <v>0.98</v>
      </c>
      <c r="AK122" s="51">
        <v>2.47</v>
      </c>
      <c r="AL122" s="45">
        <f t="shared" si="116"/>
        <v>3.4206</v>
      </c>
      <c r="AM122" s="52">
        <v>1.125</v>
      </c>
      <c r="AN122" s="47">
        <v>0.5882</v>
      </c>
      <c r="AO122" s="54">
        <f t="shared" si="117"/>
        <v>144808.220536469</v>
      </c>
      <c r="AQ122" s="68">
        <f t="shared" ref="AQ122:AQ126" si="131">4763+240</f>
        <v>5003</v>
      </c>
      <c r="AR122" s="50">
        <v>1.62</v>
      </c>
      <c r="AS122" s="51">
        <v>2.2</v>
      </c>
      <c r="AT122" s="51">
        <v>1</v>
      </c>
      <c r="AU122" s="66">
        <f t="shared" si="119"/>
        <v>2496.6</v>
      </c>
      <c r="AV122" s="42">
        <f t="shared" si="120"/>
        <v>20327.292</v>
      </c>
      <c r="AW122" s="67">
        <f t="shared" si="121"/>
        <v>3.31</v>
      </c>
      <c r="AX122" s="51">
        <v>0.98</v>
      </c>
      <c r="AY122" s="51">
        <v>2.47</v>
      </c>
      <c r="AZ122" s="45">
        <f t="shared" si="122"/>
        <v>3.4206</v>
      </c>
      <c r="BA122" s="52">
        <v>1.225</v>
      </c>
      <c r="BB122" s="47">
        <v>0.5882</v>
      </c>
      <c r="BC122" s="54">
        <f t="shared" si="123"/>
        <v>165832.985660815</v>
      </c>
      <c r="BE122" s="68">
        <f t="shared" ref="BE122:BE126" si="132">4763+240+108</f>
        <v>5111</v>
      </c>
      <c r="BF122" s="50">
        <v>1.62</v>
      </c>
      <c r="BG122" s="51">
        <v>2.2</v>
      </c>
      <c r="BH122" s="51">
        <v>1</v>
      </c>
      <c r="BI122" s="51">
        <f t="shared" si="130"/>
        <v>2741.4</v>
      </c>
      <c r="BJ122" s="42">
        <f t="shared" si="126"/>
        <v>20957.004</v>
      </c>
      <c r="BK122" s="67">
        <f t="shared" si="127"/>
        <v>3.31</v>
      </c>
      <c r="BL122" s="51">
        <v>0.98</v>
      </c>
      <c r="BM122" s="51">
        <v>2.47</v>
      </c>
      <c r="BN122" s="45">
        <f t="shared" si="128"/>
        <v>3.4206</v>
      </c>
      <c r="BO122" s="52">
        <v>1.225</v>
      </c>
      <c r="BP122" s="47">
        <v>0.7042</v>
      </c>
      <c r="BQ122" s="54">
        <f t="shared" si="129"/>
        <v>204687.626882374</v>
      </c>
    </row>
    <row r="123" customHeight="1" spans="1:69">
      <c r="A123" s="68">
        <v>4763</v>
      </c>
      <c r="B123" s="50">
        <v>1.1</v>
      </c>
      <c r="C123" s="51">
        <v>2.2</v>
      </c>
      <c r="D123" s="51">
        <v>1</v>
      </c>
      <c r="E123" s="51">
        <v>0</v>
      </c>
      <c r="F123" s="42">
        <f t="shared" si="105"/>
        <v>11526.46</v>
      </c>
      <c r="G123" s="67">
        <v>3.05</v>
      </c>
      <c r="H123" s="51">
        <v>0.98</v>
      </c>
      <c r="I123" s="51">
        <v>2.47</v>
      </c>
      <c r="J123" s="45">
        <f t="shared" si="106"/>
        <v>3.4206</v>
      </c>
      <c r="K123" s="52">
        <v>1.125</v>
      </c>
      <c r="L123" s="47">
        <v>0.5882</v>
      </c>
      <c r="M123" s="54">
        <f t="shared" si="107"/>
        <v>79574.8119259891</v>
      </c>
      <c r="O123" s="68">
        <v>4763</v>
      </c>
      <c r="P123" s="50">
        <v>1.1</v>
      </c>
      <c r="Q123" s="51">
        <v>2.2</v>
      </c>
      <c r="R123" s="51">
        <v>1</v>
      </c>
      <c r="S123" s="51">
        <v>0</v>
      </c>
      <c r="T123" s="42">
        <f t="shared" si="109"/>
        <v>11526.46</v>
      </c>
      <c r="U123" s="67">
        <f t="shared" si="110"/>
        <v>3.31</v>
      </c>
      <c r="V123" s="51">
        <v>0.98</v>
      </c>
      <c r="W123" s="51">
        <v>2.47</v>
      </c>
      <c r="X123" s="45">
        <f t="shared" si="111"/>
        <v>3.4206</v>
      </c>
      <c r="Y123" s="52">
        <v>1.125</v>
      </c>
      <c r="Z123" s="47">
        <v>0.5882</v>
      </c>
      <c r="AA123" s="54">
        <f t="shared" si="112"/>
        <v>86358.2385164013</v>
      </c>
      <c r="AC123" s="68">
        <v>4763</v>
      </c>
      <c r="AD123" s="50">
        <v>1.1</v>
      </c>
      <c r="AE123" s="51">
        <v>2.2</v>
      </c>
      <c r="AF123" s="51">
        <v>1</v>
      </c>
      <c r="AG123" s="51">
        <v>0</v>
      </c>
      <c r="AH123" s="42">
        <f t="shared" si="114"/>
        <v>11526.46</v>
      </c>
      <c r="AI123" s="67">
        <f t="shared" si="115"/>
        <v>3.31</v>
      </c>
      <c r="AJ123" s="51">
        <v>0.98</v>
      </c>
      <c r="AK123" s="51">
        <v>2.47</v>
      </c>
      <c r="AL123" s="45">
        <f t="shared" si="116"/>
        <v>3.4206</v>
      </c>
      <c r="AM123" s="52">
        <v>1.125</v>
      </c>
      <c r="AN123" s="47">
        <v>0.5882</v>
      </c>
      <c r="AO123" s="54">
        <f t="shared" si="117"/>
        <v>86358.2385164013</v>
      </c>
      <c r="AQ123" s="68">
        <f t="shared" si="131"/>
        <v>5003</v>
      </c>
      <c r="AR123" s="50">
        <v>1.1</v>
      </c>
      <c r="AS123" s="51">
        <v>2.2</v>
      </c>
      <c r="AT123" s="51">
        <v>1</v>
      </c>
      <c r="AU123" s="51">
        <v>0</v>
      </c>
      <c r="AV123" s="42">
        <f t="shared" si="120"/>
        <v>12107.26</v>
      </c>
      <c r="AW123" s="67">
        <f t="shared" si="121"/>
        <v>3.31</v>
      </c>
      <c r="AX123" s="51">
        <v>0.98</v>
      </c>
      <c r="AY123" s="51">
        <v>2.47</v>
      </c>
      <c r="AZ123" s="45">
        <f t="shared" si="122"/>
        <v>3.4206</v>
      </c>
      <c r="BA123" s="52">
        <v>1.225</v>
      </c>
      <c r="BB123" s="47">
        <v>0.5882</v>
      </c>
      <c r="BC123" s="54">
        <f t="shared" si="123"/>
        <v>98772.7767167296</v>
      </c>
      <c r="BE123" s="68">
        <f t="shared" si="132"/>
        <v>5111</v>
      </c>
      <c r="BF123" s="50">
        <v>1.1</v>
      </c>
      <c r="BG123" s="51">
        <v>2.2</v>
      </c>
      <c r="BH123" s="51">
        <v>1</v>
      </c>
      <c r="BI123" s="51">
        <v>0</v>
      </c>
      <c r="BJ123" s="42">
        <f t="shared" si="126"/>
        <v>12368.62</v>
      </c>
      <c r="BK123" s="67">
        <f t="shared" si="127"/>
        <v>3.31</v>
      </c>
      <c r="BL123" s="51">
        <v>0.98</v>
      </c>
      <c r="BM123" s="51">
        <v>2.47</v>
      </c>
      <c r="BN123" s="45">
        <f t="shared" si="128"/>
        <v>3.4206</v>
      </c>
      <c r="BO123" s="52">
        <v>1.225</v>
      </c>
      <c r="BP123" s="47">
        <v>0.7042</v>
      </c>
      <c r="BQ123" s="54">
        <f t="shared" si="129"/>
        <v>120804.647248713</v>
      </c>
    </row>
    <row r="124" customHeight="1" spans="1:69">
      <c r="A124" s="68">
        <v>4763</v>
      </c>
      <c r="B124" s="50">
        <v>1.49</v>
      </c>
      <c r="C124" s="51">
        <v>2.2</v>
      </c>
      <c r="D124" s="51">
        <v>1</v>
      </c>
      <c r="E124" s="51">
        <v>0</v>
      </c>
      <c r="F124" s="42">
        <f t="shared" si="105"/>
        <v>15613.114</v>
      </c>
      <c r="G124" s="67">
        <v>3.05</v>
      </c>
      <c r="H124" s="51">
        <v>0.98</v>
      </c>
      <c r="I124" s="51">
        <v>2.47</v>
      </c>
      <c r="J124" s="45">
        <f t="shared" si="106"/>
        <v>3.4206</v>
      </c>
      <c r="K124" s="52">
        <v>1.125</v>
      </c>
      <c r="L124" s="47">
        <v>0.5882</v>
      </c>
      <c r="M124" s="54">
        <f t="shared" si="107"/>
        <v>107787.699790658</v>
      </c>
      <c r="O124" s="68">
        <v>4763</v>
      </c>
      <c r="P124" s="50">
        <v>1.49</v>
      </c>
      <c r="Q124" s="51">
        <v>2.2</v>
      </c>
      <c r="R124" s="51">
        <v>1</v>
      </c>
      <c r="S124" s="51">
        <v>0</v>
      </c>
      <c r="T124" s="42">
        <f t="shared" si="109"/>
        <v>15613.114</v>
      </c>
      <c r="U124" s="67">
        <f t="shared" si="110"/>
        <v>3.31</v>
      </c>
      <c r="V124" s="51">
        <v>0.98</v>
      </c>
      <c r="W124" s="51">
        <v>2.47</v>
      </c>
      <c r="X124" s="45">
        <f t="shared" si="111"/>
        <v>3.4206</v>
      </c>
      <c r="Y124" s="52">
        <v>1.125</v>
      </c>
      <c r="Z124" s="47">
        <v>0.5882</v>
      </c>
      <c r="AA124" s="54">
        <f t="shared" si="112"/>
        <v>116976.159444944</v>
      </c>
      <c r="AC124" s="68">
        <v>4763</v>
      </c>
      <c r="AD124" s="50">
        <v>1.49</v>
      </c>
      <c r="AE124" s="51">
        <v>2.2</v>
      </c>
      <c r="AF124" s="51">
        <v>1</v>
      </c>
      <c r="AG124" s="51">
        <v>0</v>
      </c>
      <c r="AH124" s="42">
        <f t="shared" si="114"/>
        <v>15613.114</v>
      </c>
      <c r="AI124" s="67">
        <f t="shared" si="115"/>
        <v>3.31</v>
      </c>
      <c r="AJ124" s="51">
        <v>0.98</v>
      </c>
      <c r="AK124" s="51">
        <v>2.47</v>
      </c>
      <c r="AL124" s="45">
        <f t="shared" si="116"/>
        <v>3.4206</v>
      </c>
      <c r="AM124" s="52">
        <v>1.125</v>
      </c>
      <c r="AN124" s="47">
        <v>0.5882</v>
      </c>
      <c r="AO124" s="54">
        <f t="shared" si="117"/>
        <v>116976.159444944</v>
      </c>
      <c r="AQ124" s="68">
        <f t="shared" si="131"/>
        <v>5003</v>
      </c>
      <c r="AR124" s="50">
        <v>1.49</v>
      </c>
      <c r="AS124" s="51">
        <v>2.2</v>
      </c>
      <c r="AT124" s="51">
        <v>1</v>
      </c>
      <c r="AU124" s="51">
        <v>0</v>
      </c>
      <c r="AV124" s="42">
        <f t="shared" si="120"/>
        <v>16399.834</v>
      </c>
      <c r="AW124" s="67">
        <f t="shared" si="121"/>
        <v>3.31</v>
      </c>
      <c r="AX124" s="51">
        <v>0.98</v>
      </c>
      <c r="AY124" s="51">
        <v>2.47</v>
      </c>
      <c r="AZ124" s="45">
        <f t="shared" si="122"/>
        <v>3.4206</v>
      </c>
      <c r="BA124" s="52">
        <v>1.225</v>
      </c>
      <c r="BB124" s="47">
        <v>0.5882</v>
      </c>
      <c r="BC124" s="54">
        <f t="shared" si="123"/>
        <v>133792.215734479</v>
      </c>
      <c r="BE124" s="68">
        <f t="shared" si="132"/>
        <v>5111</v>
      </c>
      <c r="BF124" s="50">
        <v>1.49</v>
      </c>
      <c r="BG124" s="51">
        <v>2.2</v>
      </c>
      <c r="BH124" s="51">
        <v>1</v>
      </c>
      <c r="BI124" s="51">
        <v>0</v>
      </c>
      <c r="BJ124" s="42">
        <f t="shared" si="126"/>
        <v>16753.858</v>
      </c>
      <c r="BK124" s="67">
        <f t="shared" si="127"/>
        <v>3.31</v>
      </c>
      <c r="BL124" s="51">
        <v>0.98</v>
      </c>
      <c r="BM124" s="51">
        <v>2.47</v>
      </c>
      <c r="BN124" s="45">
        <f t="shared" si="128"/>
        <v>3.4206</v>
      </c>
      <c r="BO124" s="52">
        <v>1.225</v>
      </c>
      <c r="BP124" s="47">
        <v>0.7042</v>
      </c>
      <c r="BQ124" s="54">
        <f t="shared" si="129"/>
        <v>163635.385818711</v>
      </c>
    </row>
    <row r="125" customHeight="1" spans="1:69">
      <c r="A125" s="68">
        <v>4763</v>
      </c>
      <c r="B125" s="50">
        <v>1.37</v>
      </c>
      <c r="C125" s="51">
        <v>2.2</v>
      </c>
      <c r="D125" s="51">
        <v>1</v>
      </c>
      <c r="E125" s="51">
        <v>0</v>
      </c>
      <c r="F125" s="42">
        <f t="shared" si="105"/>
        <v>14355.682</v>
      </c>
      <c r="G125" s="67">
        <v>3.05</v>
      </c>
      <c r="H125" s="51">
        <v>0.98</v>
      </c>
      <c r="I125" s="51">
        <v>2.47</v>
      </c>
      <c r="J125" s="45">
        <f t="shared" si="106"/>
        <v>3.4206</v>
      </c>
      <c r="K125" s="52">
        <v>1.125</v>
      </c>
      <c r="L125" s="47">
        <v>0.5882</v>
      </c>
      <c r="M125" s="54">
        <f t="shared" si="107"/>
        <v>99106.8112169137</v>
      </c>
      <c r="O125" s="68">
        <v>4763</v>
      </c>
      <c r="P125" s="50">
        <v>1.37</v>
      </c>
      <c r="Q125" s="51">
        <v>2.2</v>
      </c>
      <c r="R125" s="51">
        <v>1</v>
      </c>
      <c r="S125" s="51">
        <v>0</v>
      </c>
      <c r="T125" s="42">
        <f t="shared" si="109"/>
        <v>14355.682</v>
      </c>
      <c r="U125" s="67">
        <f t="shared" si="110"/>
        <v>3.31</v>
      </c>
      <c r="V125" s="51">
        <v>0.98</v>
      </c>
      <c r="W125" s="51">
        <v>2.47</v>
      </c>
      <c r="X125" s="45">
        <f t="shared" si="111"/>
        <v>3.4206</v>
      </c>
      <c r="Y125" s="52">
        <v>1.125</v>
      </c>
      <c r="Z125" s="47">
        <v>0.5882</v>
      </c>
      <c r="AA125" s="54">
        <f t="shared" si="112"/>
        <v>107555.2606977</v>
      </c>
      <c r="AC125" s="68">
        <v>4763</v>
      </c>
      <c r="AD125" s="50">
        <v>1.37</v>
      </c>
      <c r="AE125" s="51">
        <v>2.2</v>
      </c>
      <c r="AF125" s="51">
        <v>1</v>
      </c>
      <c r="AG125" s="51">
        <v>0</v>
      </c>
      <c r="AH125" s="42">
        <f t="shared" si="114"/>
        <v>14355.682</v>
      </c>
      <c r="AI125" s="67">
        <f t="shared" si="115"/>
        <v>3.31</v>
      </c>
      <c r="AJ125" s="51">
        <v>0.98</v>
      </c>
      <c r="AK125" s="51">
        <v>2.47</v>
      </c>
      <c r="AL125" s="45">
        <f t="shared" si="116"/>
        <v>3.4206</v>
      </c>
      <c r="AM125" s="52">
        <v>1.125</v>
      </c>
      <c r="AN125" s="47">
        <v>0.5882</v>
      </c>
      <c r="AO125" s="54">
        <f t="shared" si="117"/>
        <v>107555.2606977</v>
      </c>
      <c r="AQ125" s="68">
        <f t="shared" si="131"/>
        <v>5003</v>
      </c>
      <c r="AR125" s="50">
        <v>1.37</v>
      </c>
      <c r="AS125" s="51">
        <v>2.2</v>
      </c>
      <c r="AT125" s="51">
        <v>1</v>
      </c>
      <c r="AU125" s="51">
        <v>0</v>
      </c>
      <c r="AV125" s="42">
        <f t="shared" si="120"/>
        <v>15079.042</v>
      </c>
      <c r="AW125" s="67">
        <f t="shared" si="121"/>
        <v>3.31</v>
      </c>
      <c r="AX125" s="51">
        <v>0.98</v>
      </c>
      <c r="AY125" s="51">
        <v>2.47</v>
      </c>
      <c r="AZ125" s="45">
        <f t="shared" si="122"/>
        <v>3.4206</v>
      </c>
      <c r="BA125" s="52">
        <v>1.225</v>
      </c>
      <c r="BB125" s="47">
        <v>0.5882</v>
      </c>
      <c r="BC125" s="54">
        <f t="shared" si="123"/>
        <v>123017.003729018</v>
      </c>
      <c r="BE125" s="68">
        <f t="shared" si="132"/>
        <v>5111</v>
      </c>
      <c r="BF125" s="50">
        <v>1.37</v>
      </c>
      <c r="BG125" s="51">
        <v>2.2</v>
      </c>
      <c r="BH125" s="51">
        <v>1</v>
      </c>
      <c r="BI125" s="51">
        <v>0</v>
      </c>
      <c r="BJ125" s="42">
        <f t="shared" si="126"/>
        <v>15404.554</v>
      </c>
      <c r="BK125" s="67">
        <f t="shared" si="127"/>
        <v>3.31</v>
      </c>
      <c r="BL125" s="51">
        <v>0.98</v>
      </c>
      <c r="BM125" s="51">
        <v>2.47</v>
      </c>
      <c r="BN125" s="45">
        <f t="shared" si="128"/>
        <v>3.4206</v>
      </c>
      <c r="BO125" s="52">
        <v>1.225</v>
      </c>
      <c r="BP125" s="47">
        <v>0.7042</v>
      </c>
      <c r="BQ125" s="54">
        <f t="shared" si="129"/>
        <v>150456.697027943</v>
      </c>
    </row>
    <row r="126" customHeight="1" spans="1:69">
      <c r="A126" s="68">
        <v>4763</v>
      </c>
      <c r="B126" s="50">
        <v>1.72</v>
      </c>
      <c r="C126" s="51">
        <v>2.2</v>
      </c>
      <c r="D126" s="51">
        <v>1</v>
      </c>
      <c r="E126" s="51">
        <v>0</v>
      </c>
      <c r="F126" s="42">
        <f t="shared" si="105"/>
        <v>18023.192</v>
      </c>
      <c r="G126" s="67">
        <v>3.05</v>
      </c>
      <c r="H126" s="51">
        <v>0.98</v>
      </c>
      <c r="I126" s="51">
        <v>2.47</v>
      </c>
      <c r="J126" s="45">
        <f t="shared" si="106"/>
        <v>3.4206</v>
      </c>
      <c r="K126" s="52">
        <v>1.125</v>
      </c>
      <c r="L126" s="47">
        <v>0.5882</v>
      </c>
      <c r="M126" s="54">
        <f t="shared" si="107"/>
        <v>124426.069557001</v>
      </c>
      <c r="O126" s="68">
        <v>4763</v>
      </c>
      <c r="P126" s="50">
        <v>1.72</v>
      </c>
      <c r="Q126" s="51">
        <v>2.2</v>
      </c>
      <c r="R126" s="51">
        <v>1</v>
      </c>
      <c r="S126" s="51">
        <v>0</v>
      </c>
      <c r="T126" s="42">
        <f t="shared" si="109"/>
        <v>18023.192</v>
      </c>
      <c r="U126" s="67">
        <f t="shared" si="110"/>
        <v>3.31</v>
      </c>
      <c r="V126" s="51">
        <v>0.98</v>
      </c>
      <c r="W126" s="51">
        <v>2.47</v>
      </c>
      <c r="X126" s="45">
        <f t="shared" si="111"/>
        <v>3.4206</v>
      </c>
      <c r="Y126" s="52">
        <v>1.125</v>
      </c>
      <c r="Z126" s="47">
        <v>0.5882</v>
      </c>
      <c r="AA126" s="54">
        <f t="shared" si="112"/>
        <v>135032.882043827</v>
      </c>
      <c r="AC126" s="68">
        <v>4763</v>
      </c>
      <c r="AD126" s="50">
        <v>1.72</v>
      </c>
      <c r="AE126" s="51">
        <v>2.2</v>
      </c>
      <c r="AF126" s="51">
        <v>1</v>
      </c>
      <c r="AG126" s="51">
        <v>0</v>
      </c>
      <c r="AH126" s="42">
        <f t="shared" si="114"/>
        <v>18023.192</v>
      </c>
      <c r="AI126" s="67">
        <f t="shared" si="115"/>
        <v>3.31</v>
      </c>
      <c r="AJ126" s="51">
        <v>0.98</v>
      </c>
      <c r="AK126" s="51">
        <v>2.47</v>
      </c>
      <c r="AL126" s="45">
        <f t="shared" si="116"/>
        <v>3.4206</v>
      </c>
      <c r="AM126" s="52">
        <v>1.125</v>
      </c>
      <c r="AN126" s="47">
        <v>0.5882</v>
      </c>
      <c r="AO126" s="54">
        <f t="shared" si="117"/>
        <v>135032.882043827</v>
      </c>
      <c r="AQ126" s="68">
        <f t="shared" si="131"/>
        <v>5003</v>
      </c>
      <c r="AR126" s="50">
        <v>1.72</v>
      </c>
      <c r="AS126" s="51">
        <v>2.2</v>
      </c>
      <c r="AT126" s="51">
        <v>1</v>
      </c>
      <c r="AU126" s="51">
        <v>0</v>
      </c>
      <c r="AV126" s="42">
        <f t="shared" si="120"/>
        <v>18931.352</v>
      </c>
      <c r="AW126" s="67">
        <f t="shared" si="121"/>
        <v>3.31</v>
      </c>
      <c r="AX126" s="51">
        <v>0.98</v>
      </c>
      <c r="AY126" s="51">
        <v>2.47</v>
      </c>
      <c r="AZ126" s="45">
        <f t="shared" si="122"/>
        <v>3.4206</v>
      </c>
      <c r="BA126" s="52">
        <v>1.225</v>
      </c>
      <c r="BB126" s="47">
        <v>0.5882</v>
      </c>
      <c r="BC126" s="54">
        <f t="shared" si="123"/>
        <v>154444.705411613</v>
      </c>
      <c r="BE126" s="68">
        <f t="shared" si="132"/>
        <v>5111</v>
      </c>
      <c r="BF126" s="50">
        <v>1.72</v>
      </c>
      <c r="BG126" s="51">
        <v>2.2</v>
      </c>
      <c r="BH126" s="51">
        <v>1</v>
      </c>
      <c r="BI126" s="51">
        <v>0</v>
      </c>
      <c r="BJ126" s="42">
        <f t="shared" si="126"/>
        <v>19340.024</v>
      </c>
      <c r="BK126" s="67">
        <f t="shared" si="127"/>
        <v>3.31</v>
      </c>
      <c r="BL126" s="51">
        <v>0.98</v>
      </c>
      <c r="BM126" s="51">
        <v>2.47</v>
      </c>
      <c r="BN126" s="45">
        <f t="shared" si="128"/>
        <v>3.4206</v>
      </c>
      <c r="BO126" s="52">
        <v>1.225</v>
      </c>
      <c r="BP126" s="47">
        <v>0.7042</v>
      </c>
      <c r="BQ126" s="54">
        <f t="shared" si="129"/>
        <v>188894.539334351</v>
      </c>
    </row>
    <row r="127" customHeight="1" spans="1:69">
      <c r="A127" s="57">
        <f>SUM(M109:M126)</f>
        <v>3338522.17457213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O127" s="57">
        <f>SUM(AA109:AA126)</f>
        <v>3623117.50748647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9"/>
      <c r="AC127" s="57">
        <f>SUM(AO109:AO126)</f>
        <v>3623117.50748647</v>
      </c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  <c r="AQ127" s="57">
        <f>SUM(BC109:BC126)</f>
        <v>4091364.50895986</v>
      </c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E127" s="57">
        <f>SUM(BQ109:BQ126)</f>
        <v>5217111.69548444</v>
      </c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</row>
    <row r="128" customHeight="1" spans="1:69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O128" s="57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9"/>
      <c r="AC128" s="57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9"/>
      <c r="AQ128" s="57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E128" s="57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customHeight="1" spans="1:69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2"/>
      <c r="O129" s="60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2"/>
      <c r="AC129" s="60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2"/>
      <c r="AQ129" s="60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2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</row>
    <row r="130" customHeight="1" spans="1:69">
      <c r="A130" s="25" t="s">
        <v>29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O130" s="25" t="s">
        <v>29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C130" s="25" t="s">
        <v>29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7"/>
      <c r="AQ130" s="25" t="s">
        <v>29</v>
      </c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7"/>
      <c r="BE130" s="25" t="s">
        <v>29</v>
      </c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7"/>
    </row>
    <row r="131" customHeight="1" spans="1:69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C131" s="28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0"/>
      <c r="AQ131" s="28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30"/>
      <c r="BE131" s="28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30"/>
    </row>
    <row r="132" customHeight="1" spans="1:69">
      <c r="A132" s="31" t="s">
        <v>14</v>
      </c>
      <c r="B132" s="32"/>
      <c r="C132" s="32"/>
      <c r="D132" s="32"/>
      <c r="E132" s="32"/>
      <c r="F132" s="33"/>
      <c r="G132" s="34" t="s">
        <v>15</v>
      </c>
      <c r="H132" s="35"/>
      <c r="I132" s="35"/>
      <c r="J132" s="36"/>
      <c r="K132" s="37" t="s">
        <v>16</v>
      </c>
      <c r="L132" s="38"/>
      <c r="M132" s="39" t="s">
        <v>17</v>
      </c>
      <c r="O132" s="31" t="s">
        <v>14</v>
      </c>
      <c r="P132" s="32"/>
      <c r="Q132" s="32"/>
      <c r="R132" s="32"/>
      <c r="S132" s="32"/>
      <c r="T132" s="33"/>
      <c r="U132" s="34" t="s">
        <v>15</v>
      </c>
      <c r="V132" s="35"/>
      <c r="W132" s="35"/>
      <c r="X132" s="36"/>
      <c r="Y132" s="37" t="s">
        <v>16</v>
      </c>
      <c r="Z132" s="38"/>
      <c r="AA132" s="39" t="s">
        <v>17</v>
      </c>
      <c r="AC132" s="31" t="s">
        <v>14</v>
      </c>
      <c r="AD132" s="32"/>
      <c r="AE132" s="32"/>
      <c r="AF132" s="32"/>
      <c r="AG132" s="32"/>
      <c r="AH132" s="33"/>
      <c r="AI132" s="34" t="s">
        <v>15</v>
      </c>
      <c r="AJ132" s="35"/>
      <c r="AK132" s="35"/>
      <c r="AL132" s="36"/>
      <c r="AM132" s="37" t="s">
        <v>16</v>
      </c>
      <c r="AN132" s="38"/>
      <c r="AO132" s="39" t="s">
        <v>17</v>
      </c>
      <c r="AQ132" s="31" t="s">
        <v>14</v>
      </c>
      <c r="AR132" s="32"/>
      <c r="AS132" s="32"/>
      <c r="AT132" s="32"/>
      <c r="AU132" s="32"/>
      <c r="AV132" s="33"/>
      <c r="AW132" s="34" t="s">
        <v>15</v>
      </c>
      <c r="AX132" s="35"/>
      <c r="AY132" s="35"/>
      <c r="AZ132" s="36"/>
      <c r="BA132" s="37" t="s">
        <v>16</v>
      </c>
      <c r="BB132" s="38"/>
      <c r="BC132" s="39" t="s">
        <v>17</v>
      </c>
      <c r="BE132" s="31" t="s">
        <v>14</v>
      </c>
      <c r="BF132" s="32"/>
      <c r="BG132" s="32"/>
      <c r="BH132" s="32"/>
      <c r="BI132" s="32"/>
      <c r="BJ132" s="33"/>
      <c r="BK132" s="34" t="s">
        <v>15</v>
      </c>
      <c r="BL132" s="35"/>
      <c r="BM132" s="35"/>
      <c r="BN132" s="36"/>
      <c r="BO132" s="37" t="s">
        <v>16</v>
      </c>
      <c r="BP132" s="38"/>
      <c r="BQ132" s="39" t="s">
        <v>17</v>
      </c>
    </row>
    <row r="133" customHeight="1" spans="1:69">
      <c r="A133" s="40" t="s">
        <v>18</v>
      </c>
      <c r="B133" s="41" t="s">
        <v>19</v>
      </c>
      <c r="C133" s="41" t="s">
        <v>20</v>
      </c>
      <c r="D133" s="41" t="s">
        <v>21</v>
      </c>
      <c r="E133" s="41" t="s">
        <v>22</v>
      </c>
      <c r="F133" s="42" t="s">
        <v>14</v>
      </c>
      <c r="G133" s="43" t="s">
        <v>23</v>
      </c>
      <c r="H133" s="44" t="s">
        <v>24</v>
      </c>
      <c r="I133" s="44" t="s">
        <v>25</v>
      </c>
      <c r="J133" s="45" t="s">
        <v>26</v>
      </c>
      <c r="K133" s="46" t="s">
        <v>27</v>
      </c>
      <c r="L133" s="47" t="s">
        <v>28</v>
      </c>
      <c r="M133" s="48"/>
      <c r="O133" s="40" t="s">
        <v>18</v>
      </c>
      <c r="P133" s="41" t="s">
        <v>19</v>
      </c>
      <c r="Q133" s="41" t="s">
        <v>20</v>
      </c>
      <c r="R133" s="41" t="s">
        <v>21</v>
      </c>
      <c r="S133" s="41" t="s">
        <v>22</v>
      </c>
      <c r="T133" s="42" t="s">
        <v>14</v>
      </c>
      <c r="U133" s="43" t="s">
        <v>23</v>
      </c>
      <c r="V133" s="44" t="s">
        <v>24</v>
      </c>
      <c r="W133" s="44" t="s">
        <v>25</v>
      </c>
      <c r="X133" s="45" t="s">
        <v>26</v>
      </c>
      <c r="Y133" s="46" t="s">
        <v>27</v>
      </c>
      <c r="Z133" s="47" t="s">
        <v>28</v>
      </c>
      <c r="AA133" s="48"/>
      <c r="AC133" s="40" t="s">
        <v>18</v>
      </c>
      <c r="AD133" s="41" t="s">
        <v>19</v>
      </c>
      <c r="AE133" s="41" t="s">
        <v>20</v>
      </c>
      <c r="AF133" s="41" t="s">
        <v>21</v>
      </c>
      <c r="AG133" s="41" t="s">
        <v>22</v>
      </c>
      <c r="AH133" s="42" t="s">
        <v>14</v>
      </c>
      <c r="AI133" s="43" t="s">
        <v>23</v>
      </c>
      <c r="AJ133" s="44" t="s">
        <v>24</v>
      </c>
      <c r="AK133" s="44" t="s">
        <v>25</v>
      </c>
      <c r="AL133" s="45" t="s">
        <v>26</v>
      </c>
      <c r="AM133" s="46" t="s">
        <v>27</v>
      </c>
      <c r="AN133" s="47" t="s">
        <v>28</v>
      </c>
      <c r="AO133" s="48"/>
      <c r="AQ133" s="40" t="s">
        <v>18</v>
      </c>
      <c r="AR133" s="41" t="s">
        <v>19</v>
      </c>
      <c r="AS133" s="41" t="s">
        <v>20</v>
      </c>
      <c r="AT133" s="41" t="s">
        <v>21</v>
      </c>
      <c r="AU133" s="41" t="s">
        <v>22</v>
      </c>
      <c r="AV133" s="42" t="s">
        <v>14</v>
      </c>
      <c r="AW133" s="43" t="s">
        <v>23</v>
      </c>
      <c r="AX133" s="44" t="s">
        <v>24</v>
      </c>
      <c r="AY133" s="44" t="s">
        <v>25</v>
      </c>
      <c r="AZ133" s="45" t="s">
        <v>26</v>
      </c>
      <c r="BA133" s="46" t="s">
        <v>27</v>
      </c>
      <c r="BB133" s="47" t="s">
        <v>28</v>
      </c>
      <c r="BC133" s="48"/>
      <c r="BE133" s="40" t="s">
        <v>18</v>
      </c>
      <c r="BF133" s="41" t="s">
        <v>19</v>
      </c>
      <c r="BG133" s="41" t="s">
        <v>20</v>
      </c>
      <c r="BH133" s="41" t="s">
        <v>21</v>
      </c>
      <c r="BI133" s="41" t="s">
        <v>22</v>
      </c>
      <c r="BJ133" s="42" t="s">
        <v>14</v>
      </c>
      <c r="BK133" s="43" t="s">
        <v>23</v>
      </c>
      <c r="BL133" s="44" t="s">
        <v>24</v>
      </c>
      <c r="BM133" s="44" t="s">
        <v>25</v>
      </c>
      <c r="BN133" s="45" t="s">
        <v>26</v>
      </c>
      <c r="BO133" s="46" t="s">
        <v>27</v>
      </c>
      <c r="BP133" s="47" t="s">
        <v>28</v>
      </c>
      <c r="BQ133" s="48"/>
    </row>
    <row r="134" customHeight="1" spans="1:69">
      <c r="A134" s="65">
        <v>5224</v>
      </c>
      <c r="B134" s="63">
        <v>2</v>
      </c>
      <c r="C134" s="51">
        <v>1</v>
      </c>
      <c r="D134" s="51">
        <v>1</v>
      </c>
      <c r="E134" s="51">
        <f t="shared" ref="E134:E138" si="133">5292*1.5</f>
        <v>7938</v>
      </c>
      <c r="F134" s="42">
        <f t="shared" ref="F134:F138" si="134">A134*B134*C134*D134+E134</f>
        <v>18386</v>
      </c>
      <c r="G134" s="69">
        <v>2.45</v>
      </c>
      <c r="H134" s="51">
        <v>0.98</v>
      </c>
      <c r="I134" s="51">
        <v>2.47</v>
      </c>
      <c r="J134" s="45">
        <f t="shared" ref="J134:J138" si="135">H134*I134+1</f>
        <v>3.4206</v>
      </c>
      <c r="K134" s="52">
        <v>1.125</v>
      </c>
      <c r="L134" s="47">
        <v>0.5882</v>
      </c>
      <c r="M134" s="54">
        <f t="shared" ref="M134:M138" si="136">F134*G134*J134*K134*L134</f>
        <v>101960.78586665</v>
      </c>
      <c r="O134" s="65">
        <v>5224</v>
      </c>
      <c r="P134" s="63">
        <v>2</v>
      </c>
      <c r="Q134" s="51">
        <v>1</v>
      </c>
      <c r="R134" s="51">
        <v>1</v>
      </c>
      <c r="S134" s="51">
        <f t="shared" ref="S134:S138" si="137">5620*1.5</f>
        <v>8430</v>
      </c>
      <c r="T134" s="42">
        <f t="shared" ref="T134:T138" si="138">O134*P134*Q134*R134+S134</f>
        <v>18878</v>
      </c>
      <c r="U134" s="69">
        <f t="shared" ref="U134:U138" si="139">2.45+0.26</f>
        <v>2.71</v>
      </c>
      <c r="V134" s="51">
        <v>0.98</v>
      </c>
      <c r="W134" s="51">
        <v>2.47</v>
      </c>
      <c r="X134" s="45">
        <f t="shared" ref="X134:X138" si="140">V134*W134+1</f>
        <v>3.4206</v>
      </c>
      <c r="Y134" s="52">
        <v>1.125</v>
      </c>
      <c r="Z134" s="47">
        <v>0.5882</v>
      </c>
      <c r="AA134" s="54">
        <f t="shared" ref="AA134:AA138" si="141">T134*U134*X134*Y134*Z134</f>
        <v>115799.079362748</v>
      </c>
      <c r="AC134" s="65">
        <v>5224</v>
      </c>
      <c r="AD134" s="63">
        <v>2</v>
      </c>
      <c r="AE134" s="51">
        <v>1</v>
      </c>
      <c r="AF134" s="51">
        <v>1</v>
      </c>
      <c r="AG134" s="51">
        <f t="shared" ref="AG134:AG140" si="142">5620*1.5</f>
        <v>8430</v>
      </c>
      <c r="AH134" s="42">
        <f t="shared" ref="AH134:AH159" si="143">AC134*AD134*AE134*AF134+AG134</f>
        <v>18878</v>
      </c>
      <c r="AI134" s="69">
        <f t="shared" ref="AI134:AI140" si="144">2.45+0.26</f>
        <v>2.71</v>
      </c>
      <c r="AJ134" s="51">
        <v>0.98</v>
      </c>
      <c r="AK134" s="51">
        <v>2.47</v>
      </c>
      <c r="AL134" s="45">
        <f t="shared" ref="AL134:AL159" si="145">AJ134*AK134+1</f>
        <v>3.4206</v>
      </c>
      <c r="AM134" s="52">
        <v>1.125</v>
      </c>
      <c r="AN134" s="47">
        <v>0.5882</v>
      </c>
      <c r="AO134" s="54">
        <f t="shared" ref="AO134:AO159" si="146">AH134*AI134*AL134*AM134*AN134</f>
        <v>115799.079362748</v>
      </c>
      <c r="AQ134" s="65">
        <f t="shared" ref="AQ134:AQ155" si="147">5224+240</f>
        <v>5464</v>
      </c>
      <c r="AR134" s="63">
        <v>2</v>
      </c>
      <c r="AS134" s="51">
        <v>1</v>
      </c>
      <c r="AT134" s="51">
        <v>1</v>
      </c>
      <c r="AU134" s="51">
        <f t="shared" ref="AU134:AU140" si="148">5620*1.5</f>
        <v>8430</v>
      </c>
      <c r="AV134" s="42">
        <f t="shared" ref="AV134:AV159" si="149">AQ134*AR134*AS134*AT134+AU134</f>
        <v>19358</v>
      </c>
      <c r="AW134" s="69">
        <f t="shared" ref="AW134:AW140" si="150">2.45+0.26</f>
        <v>2.71</v>
      </c>
      <c r="AX134" s="51">
        <v>0.98</v>
      </c>
      <c r="AY134" s="51">
        <v>2.47</v>
      </c>
      <c r="AZ134" s="45">
        <f t="shared" ref="AZ134:AZ159" si="151">AX134*AY134+1</f>
        <v>3.4206</v>
      </c>
      <c r="BA134" s="52">
        <v>1.225</v>
      </c>
      <c r="BB134" s="47">
        <v>0.5882</v>
      </c>
      <c r="BC134" s="54">
        <f t="shared" ref="BC134:BC159" si="152">AV134*AW134*AZ134*BA134*BB134</f>
        <v>129298.407713741</v>
      </c>
      <c r="BE134" s="65">
        <f t="shared" ref="BE134:BE155" si="153">5224+240+108</f>
        <v>5572</v>
      </c>
      <c r="BF134" s="63">
        <v>2.36</v>
      </c>
      <c r="BG134" s="51">
        <v>1</v>
      </c>
      <c r="BH134" s="51">
        <v>1</v>
      </c>
      <c r="BI134" s="51">
        <f t="shared" ref="BI134:BI140" si="154">5968*1.5</f>
        <v>8952</v>
      </c>
      <c r="BJ134" s="42">
        <f t="shared" ref="BJ134:BJ159" si="155">BE134*BF134*BG134*BH134+BI134</f>
        <v>22101.92</v>
      </c>
      <c r="BK134" s="69">
        <f t="shared" ref="BK134:BK140" si="156">2.45+0.26</f>
        <v>2.71</v>
      </c>
      <c r="BL134" s="51">
        <v>0.98</v>
      </c>
      <c r="BM134" s="51">
        <v>2.47</v>
      </c>
      <c r="BN134" s="45">
        <f t="shared" ref="BN134:BN159" si="157">BL134*BM134+1</f>
        <v>3.4206</v>
      </c>
      <c r="BO134" s="52">
        <v>1.225</v>
      </c>
      <c r="BP134" s="47">
        <v>0.7042</v>
      </c>
      <c r="BQ134" s="54">
        <f t="shared" ref="BQ134:BQ159" si="158">BJ134*BK134*BN134*BO134*BP134</f>
        <v>176739.529412493</v>
      </c>
    </row>
    <row r="135" customHeight="1" spans="1:69">
      <c r="A135" s="65">
        <v>5224</v>
      </c>
      <c r="B135" s="63">
        <v>2</v>
      </c>
      <c r="C135" s="51">
        <v>1</v>
      </c>
      <c r="D135" s="51">
        <v>1</v>
      </c>
      <c r="E135" s="51">
        <f t="shared" si="133"/>
        <v>7938</v>
      </c>
      <c r="F135" s="42">
        <f t="shared" si="134"/>
        <v>18386</v>
      </c>
      <c r="G135" s="69">
        <v>2.45</v>
      </c>
      <c r="H135" s="51">
        <v>0.98</v>
      </c>
      <c r="I135" s="51">
        <v>2.47</v>
      </c>
      <c r="J135" s="45">
        <f t="shared" si="135"/>
        <v>3.4206</v>
      </c>
      <c r="K135" s="52">
        <v>1.125</v>
      </c>
      <c r="L135" s="47">
        <v>0.5882</v>
      </c>
      <c r="M135" s="54">
        <f t="shared" si="136"/>
        <v>101960.78586665</v>
      </c>
      <c r="O135" s="65">
        <v>5224</v>
      </c>
      <c r="P135" s="63">
        <v>2</v>
      </c>
      <c r="Q135" s="51">
        <v>1</v>
      </c>
      <c r="R135" s="51">
        <v>1</v>
      </c>
      <c r="S135" s="51">
        <f t="shared" si="137"/>
        <v>8430</v>
      </c>
      <c r="T135" s="42">
        <f t="shared" si="138"/>
        <v>18878</v>
      </c>
      <c r="U135" s="69">
        <f t="shared" si="139"/>
        <v>2.71</v>
      </c>
      <c r="V135" s="51">
        <v>0.98</v>
      </c>
      <c r="W135" s="51">
        <v>2.47</v>
      </c>
      <c r="X135" s="45">
        <f t="shared" si="140"/>
        <v>3.4206</v>
      </c>
      <c r="Y135" s="52">
        <v>1.125</v>
      </c>
      <c r="Z135" s="47">
        <v>0.5882</v>
      </c>
      <c r="AA135" s="54">
        <f t="shared" si="141"/>
        <v>115799.079362748</v>
      </c>
      <c r="AC135" s="65">
        <v>5224</v>
      </c>
      <c r="AD135" s="63">
        <v>2</v>
      </c>
      <c r="AE135" s="51">
        <v>1</v>
      </c>
      <c r="AF135" s="51">
        <v>1</v>
      </c>
      <c r="AG135" s="51">
        <f t="shared" si="142"/>
        <v>8430</v>
      </c>
      <c r="AH135" s="42">
        <f t="shared" si="143"/>
        <v>18878</v>
      </c>
      <c r="AI135" s="69">
        <f t="shared" si="144"/>
        <v>2.71</v>
      </c>
      <c r="AJ135" s="51">
        <v>0.98</v>
      </c>
      <c r="AK135" s="51">
        <v>2.47</v>
      </c>
      <c r="AL135" s="45">
        <f t="shared" si="145"/>
        <v>3.4206</v>
      </c>
      <c r="AM135" s="52">
        <v>1.125</v>
      </c>
      <c r="AN135" s="47">
        <v>0.5882</v>
      </c>
      <c r="AO135" s="54">
        <f t="shared" si="146"/>
        <v>115799.079362748</v>
      </c>
      <c r="AQ135" s="65">
        <f t="shared" si="147"/>
        <v>5464</v>
      </c>
      <c r="AR135" s="63">
        <v>2</v>
      </c>
      <c r="AS135" s="51">
        <v>1</v>
      </c>
      <c r="AT135" s="51">
        <v>1</v>
      </c>
      <c r="AU135" s="51">
        <f t="shared" si="148"/>
        <v>8430</v>
      </c>
      <c r="AV135" s="42">
        <f t="shared" si="149"/>
        <v>19358</v>
      </c>
      <c r="AW135" s="69">
        <f t="shared" si="150"/>
        <v>2.71</v>
      </c>
      <c r="AX135" s="51">
        <v>0.98</v>
      </c>
      <c r="AY135" s="51">
        <v>2.47</v>
      </c>
      <c r="AZ135" s="45">
        <f t="shared" si="151"/>
        <v>3.4206</v>
      </c>
      <c r="BA135" s="52">
        <v>1.225</v>
      </c>
      <c r="BB135" s="47">
        <v>0.5882</v>
      </c>
      <c r="BC135" s="54">
        <f t="shared" si="152"/>
        <v>129298.407713741</v>
      </c>
      <c r="BE135" s="65">
        <f t="shared" si="153"/>
        <v>5572</v>
      </c>
      <c r="BF135" s="63">
        <v>2.36</v>
      </c>
      <c r="BG135" s="51">
        <v>1</v>
      </c>
      <c r="BH135" s="51">
        <v>1</v>
      </c>
      <c r="BI135" s="51">
        <f t="shared" si="154"/>
        <v>8952</v>
      </c>
      <c r="BJ135" s="42">
        <f t="shared" si="155"/>
        <v>22101.92</v>
      </c>
      <c r="BK135" s="69">
        <f t="shared" si="156"/>
        <v>2.71</v>
      </c>
      <c r="BL135" s="51">
        <v>0.98</v>
      </c>
      <c r="BM135" s="51">
        <v>2.47</v>
      </c>
      <c r="BN135" s="45">
        <f t="shared" si="157"/>
        <v>3.4206</v>
      </c>
      <c r="BO135" s="52">
        <v>1.225</v>
      </c>
      <c r="BP135" s="47">
        <v>0.7042</v>
      </c>
      <c r="BQ135" s="54">
        <f t="shared" si="158"/>
        <v>176739.529412493</v>
      </c>
    </row>
    <row r="136" customHeight="1" spans="1:69">
      <c r="A136" s="65">
        <v>5224</v>
      </c>
      <c r="B136" s="63">
        <v>2</v>
      </c>
      <c r="C136" s="51">
        <v>1</v>
      </c>
      <c r="D136" s="51">
        <v>1</v>
      </c>
      <c r="E136" s="51">
        <f t="shared" si="133"/>
        <v>7938</v>
      </c>
      <c r="F136" s="42">
        <f t="shared" si="134"/>
        <v>18386</v>
      </c>
      <c r="G136" s="69">
        <v>2.45</v>
      </c>
      <c r="H136" s="51">
        <v>0.98</v>
      </c>
      <c r="I136" s="51">
        <v>2.47</v>
      </c>
      <c r="J136" s="45">
        <f t="shared" si="135"/>
        <v>3.4206</v>
      </c>
      <c r="K136" s="52">
        <v>1.125</v>
      </c>
      <c r="L136" s="47">
        <v>0.5882</v>
      </c>
      <c r="M136" s="54">
        <f t="shared" si="136"/>
        <v>101960.78586665</v>
      </c>
      <c r="O136" s="65">
        <v>5224</v>
      </c>
      <c r="P136" s="63">
        <v>2</v>
      </c>
      <c r="Q136" s="51">
        <v>1</v>
      </c>
      <c r="R136" s="51">
        <v>1</v>
      </c>
      <c r="S136" s="51">
        <f t="shared" si="137"/>
        <v>8430</v>
      </c>
      <c r="T136" s="42">
        <f t="shared" si="138"/>
        <v>18878</v>
      </c>
      <c r="U136" s="69">
        <f t="shared" si="139"/>
        <v>2.71</v>
      </c>
      <c r="V136" s="51">
        <v>0.98</v>
      </c>
      <c r="W136" s="51">
        <v>2.47</v>
      </c>
      <c r="X136" s="45">
        <f t="shared" si="140"/>
        <v>3.4206</v>
      </c>
      <c r="Y136" s="52">
        <v>1.125</v>
      </c>
      <c r="Z136" s="47">
        <v>0.5882</v>
      </c>
      <c r="AA136" s="54">
        <f t="shared" si="141"/>
        <v>115799.079362748</v>
      </c>
      <c r="AC136" s="65">
        <v>5224</v>
      </c>
      <c r="AD136" s="63">
        <v>2</v>
      </c>
      <c r="AE136" s="51">
        <v>1</v>
      </c>
      <c r="AF136" s="51">
        <v>1</v>
      </c>
      <c r="AG136" s="51">
        <f t="shared" si="142"/>
        <v>8430</v>
      </c>
      <c r="AH136" s="42">
        <f t="shared" si="143"/>
        <v>18878</v>
      </c>
      <c r="AI136" s="69">
        <f t="shared" si="144"/>
        <v>2.71</v>
      </c>
      <c r="AJ136" s="51">
        <v>0.98</v>
      </c>
      <c r="AK136" s="51">
        <v>2.47</v>
      </c>
      <c r="AL136" s="45">
        <f t="shared" si="145"/>
        <v>3.4206</v>
      </c>
      <c r="AM136" s="52">
        <v>1.125</v>
      </c>
      <c r="AN136" s="47">
        <v>0.5882</v>
      </c>
      <c r="AO136" s="54">
        <f t="shared" si="146"/>
        <v>115799.079362748</v>
      </c>
      <c r="AQ136" s="65">
        <f t="shared" si="147"/>
        <v>5464</v>
      </c>
      <c r="AR136" s="63">
        <v>2</v>
      </c>
      <c r="AS136" s="51">
        <v>1</v>
      </c>
      <c r="AT136" s="51">
        <v>1</v>
      </c>
      <c r="AU136" s="51">
        <f t="shared" si="148"/>
        <v>8430</v>
      </c>
      <c r="AV136" s="42">
        <f t="shared" si="149"/>
        <v>19358</v>
      </c>
      <c r="AW136" s="69">
        <f t="shared" si="150"/>
        <v>2.71</v>
      </c>
      <c r="AX136" s="51">
        <v>0.98</v>
      </c>
      <c r="AY136" s="51">
        <v>2.47</v>
      </c>
      <c r="AZ136" s="45">
        <f t="shared" si="151"/>
        <v>3.4206</v>
      </c>
      <c r="BA136" s="52">
        <v>1.225</v>
      </c>
      <c r="BB136" s="47">
        <v>0.5882</v>
      </c>
      <c r="BC136" s="54">
        <f t="shared" si="152"/>
        <v>129298.407713741</v>
      </c>
      <c r="BE136" s="65">
        <f t="shared" si="153"/>
        <v>5572</v>
      </c>
      <c r="BF136" s="63">
        <v>2.36</v>
      </c>
      <c r="BG136" s="51">
        <v>1</v>
      </c>
      <c r="BH136" s="51">
        <v>1</v>
      </c>
      <c r="BI136" s="51">
        <f t="shared" si="154"/>
        <v>8952</v>
      </c>
      <c r="BJ136" s="42">
        <f t="shared" si="155"/>
        <v>22101.92</v>
      </c>
      <c r="BK136" s="69">
        <f t="shared" si="156"/>
        <v>2.71</v>
      </c>
      <c r="BL136" s="51">
        <v>0.98</v>
      </c>
      <c r="BM136" s="51">
        <v>2.47</v>
      </c>
      <c r="BN136" s="45">
        <f t="shared" si="157"/>
        <v>3.4206</v>
      </c>
      <c r="BO136" s="52">
        <v>1.225</v>
      </c>
      <c r="BP136" s="47">
        <v>0.7042</v>
      </c>
      <c r="BQ136" s="54">
        <f t="shared" si="158"/>
        <v>176739.529412493</v>
      </c>
    </row>
    <row r="137" customHeight="1" spans="1:69">
      <c r="A137" s="65">
        <v>5224</v>
      </c>
      <c r="B137" s="63">
        <v>2</v>
      </c>
      <c r="C137" s="51">
        <v>1</v>
      </c>
      <c r="D137" s="51">
        <v>1</v>
      </c>
      <c r="E137" s="51">
        <f t="shared" si="133"/>
        <v>7938</v>
      </c>
      <c r="F137" s="42">
        <f t="shared" si="134"/>
        <v>18386</v>
      </c>
      <c r="G137" s="69">
        <v>2.45</v>
      </c>
      <c r="H137" s="51">
        <v>0.98</v>
      </c>
      <c r="I137" s="51">
        <v>2.47</v>
      </c>
      <c r="J137" s="45">
        <f t="shared" si="135"/>
        <v>3.4206</v>
      </c>
      <c r="K137" s="52">
        <v>1.125</v>
      </c>
      <c r="L137" s="47">
        <v>0.5882</v>
      </c>
      <c r="M137" s="54">
        <f t="shared" si="136"/>
        <v>101960.78586665</v>
      </c>
      <c r="O137" s="65">
        <v>5224</v>
      </c>
      <c r="P137" s="63">
        <v>2</v>
      </c>
      <c r="Q137" s="51">
        <v>1</v>
      </c>
      <c r="R137" s="51">
        <v>1</v>
      </c>
      <c r="S137" s="51">
        <f t="shared" si="137"/>
        <v>8430</v>
      </c>
      <c r="T137" s="42">
        <f t="shared" si="138"/>
        <v>18878</v>
      </c>
      <c r="U137" s="69">
        <f t="shared" si="139"/>
        <v>2.71</v>
      </c>
      <c r="V137" s="51">
        <v>0.98</v>
      </c>
      <c r="W137" s="51">
        <v>2.47</v>
      </c>
      <c r="X137" s="45">
        <f t="shared" si="140"/>
        <v>3.4206</v>
      </c>
      <c r="Y137" s="52">
        <v>1.125</v>
      </c>
      <c r="Z137" s="47">
        <v>0.5882</v>
      </c>
      <c r="AA137" s="54">
        <f t="shared" si="141"/>
        <v>115799.079362748</v>
      </c>
      <c r="AC137" s="65">
        <v>5224</v>
      </c>
      <c r="AD137" s="63">
        <v>2</v>
      </c>
      <c r="AE137" s="51">
        <v>1</v>
      </c>
      <c r="AF137" s="51">
        <v>1</v>
      </c>
      <c r="AG137" s="51">
        <f t="shared" si="142"/>
        <v>8430</v>
      </c>
      <c r="AH137" s="42">
        <f t="shared" si="143"/>
        <v>18878</v>
      </c>
      <c r="AI137" s="69">
        <f t="shared" si="144"/>
        <v>2.71</v>
      </c>
      <c r="AJ137" s="51">
        <v>0.98</v>
      </c>
      <c r="AK137" s="51">
        <v>2.47</v>
      </c>
      <c r="AL137" s="45">
        <f t="shared" si="145"/>
        <v>3.4206</v>
      </c>
      <c r="AM137" s="52">
        <v>1.125</v>
      </c>
      <c r="AN137" s="47">
        <v>0.5882</v>
      </c>
      <c r="AO137" s="54">
        <f t="shared" si="146"/>
        <v>115799.079362748</v>
      </c>
      <c r="AQ137" s="65">
        <f t="shared" si="147"/>
        <v>5464</v>
      </c>
      <c r="AR137" s="63">
        <v>2</v>
      </c>
      <c r="AS137" s="51">
        <v>1</v>
      </c>
      <c r="AT137" s="51">
        <v>1</v>
      </c>
      <c r="AU137" s="51">
        <f t="shared" si="148"/>
        <v>8430</v>
      </c>
      <c r="AV137" s="42">
        <f t="shared" si="149"/>
        <v>19358</v>
      </c>
      <c r="AW137" s="69">
        <f t="shared" si="150"/>
        <v>2.71</v>
      </c>
      <c r="AX137" s="51">
        <v>0.98</v>
      </c>
      <c r="AY137" s="51">
        <v>2.47</v>
      </c>
      <c r="AZ137" s="45">
        <f t="shared" si="151"/>
        <v>3.4206</v>
      </c>
      <c r="BA137" s="52">
        <v>1.225</v>
      </c>
      <c r="BB137" s="47">
        <v>0.5882</v>
      </c>
      <c r="BC137" s="54">
        <f t="shared" si="152"/>
        <v>129298.407713741</v>
      </c>
      <c r="BE137" s="65">
        <f t="shared" si="153"/>
        <v>5572</v>
      </c>
      <c r="BF137" s="63">
        <v>2.36</v>
      </c>
      <c r="BG137" s="51">
        <v>1</v>
      </c>
      <c r="BH137" s="51">
        <v>1</v>
      </c>
      <c r="BI137" s="51">
        <f t="shared" si="154"/>
        <v>8952</v>
      </c>
      <c r="BJ137" s="42">
        <f t="shared" si="155"/>
        <v>22101.92</v>
      </c>
      <c r="BK137" s="69">
        <f t="shared" si="156"/>
        <v>2.71</v>
      </c>
      <c r="BL137" s="51">
        <v>0.98</v>
      </c>
      <c r="BM137" s="51">
        <v>2.47</v>
      </c>
      <c r="BN137" s="45">
        <f t="shared" si="157"/>
        <v>3.4206</v>
      </c>
      <c r="BO137" s="52">
        <v>1.225</v>
      </c>
      <c r="BP137" s="47">
        <v>0.7042</v>
      </c>
      <c r="BQ137" s="54">
        <f t="shared" si="158"/>
        <v>176739.529412493</v>
      </c>
    </row>
    <row r="138" customHeight="1" spans="1:69">
      <c r="A138" s="65">
        <v>5224</v>
      </c>
      <c r="B138" s="63">
        <v>2</v>
      </c>
      <c r="C138" s="51">
        <v>1</v>
      </c>
      <c r="D138" s="51">
        <v>1</v>
      </c>
      <c r="E138" s="51">
        <f t="shared" si="133"/>
        <v>7938</v>
      </c>
      <c r="F138" s="42">
        <f t="shared" si="134"/>
        <v>18386</v>
      </c>
      <c r="G138" s="69">
        <v>2.45</v>
      </c>
      <c r="H138" s="51">
        <v>0.98</v>
      </c>
      <c r="I138" s="51">
        <v>2.47</v>
      </c>
      <c r="J138" s="45">
        <f t="shared" si="135"/>
        <v>3.4206</v>
      </c>
      <c r="K138" s="52">
        <v>1.125</v>
      </c>
      <c r="L138" s="47">
        <v>0.5882</v>
      </c>
      <c r="M138" s="54">
        <f t="shared" si="136"/>
        <v>101960.78586665</v>
      </c>
      <c r="O138" s="65">
        <v>5224</v>
      </c>
      <c r="P138" s="63">
        <v>2</v>
      </c>
      <c r="Q138" s="51">
        <v>1</v>
      </c>
      <c r="R138" s="51">
        <v>1</v>
      </c>
      <c r="S138" s="51">
        <f t="shared" si="137"/>
        <v>8430</v>
      </c>
      <c r="T138" s="42">
        <f t="shared" si="138"/>
        <v>18878</v>
      </c>
      <c r="U138" s="69">
        <f t="shared" si="139"/>
        <v>2.71</v>
      </c>
      <c r="V138" s="51">
        <v>0.98</v>
      </c>
      <c r="W138" s="51">
        <v>2.47</v>
      </c>
      <c r="X138" s="45">
        <f t="shared" si="140"/>
        <v>3.4206</v>
      </c>
      <c r="Y138" s="52">
        <v>1.125</v>
      </c>
      <c r="Z138" s="47">
        <v>0.5882</v>
      </c>
      <c r="AA138" s="54">
        <f t="shared" si="141"/>
        <v>115799.079362748</v>
      </c>
      <c r="AC138" s="65">
        <v>5224</v>
      </c>
      <c r="AD138" s="63">
        <v>2</v>
      </c>
      <c r="AE138" s="51">
        <v>1</v>
      </c>
      <c r="AF138" s="51">
        <v>1</v>
      </c>
      <c r="AG138" s="51">
        <f t="shared" si="142"/>
        <v>8430</v>
      </c>
      <c r="AH138" s="42">
        <f t="shared" si="143"/>
        <v>18878</v>
      </c>
      <c r="AI138" s="69">
        <f t="shared" si="144"/>
        <v>2.71</v>
      </c>
      <c r="AJ138" s="51">
        <v>0.98</v>
      </c>
      <c r="AK138" s="51">
        <v>2.47</v>
      </c>
      <c r="AL138" s="45">
        <f t="shared" si="145"/>
        <v>3.4206</v>
      </c>
      <c r="AM138" s="52">
        <v>1.125</v>
      </c>
      <c r="AN138" s="47">
        <v>0.5882</v>
      </c>
      <c r="AO138" s="54">
        <f t="shared" si="146"/>
        <v>115799.079362748</v>
      </c>
      <c r="AQ138" s="65">
        <f t="shared" si="147"/>
        <v>5464</v>
      </c>
      <c r="AR138" s="63">
        <v>2</v>
      </c>
      <c r="AS138" s="51">
        <v>1</v>
      </c>
      <c r="AT138" s="51">
        <v>1</v>
      </c>
      <c r="AU138" s="51">
        <f t="shared" si="148"/>
        <v>8430</v>
      </c>
      <c r="AV138" s="42">
        <f t="shared" si="149"/>
        <v>19358</v>
      </c>
      <c r="AW138" s="69">
        <f t="shared" si="150"/>
        <v>2.71</v>
      </c>
      <c r="AX138" s="51">
        <v>0.98</v>
      </c>
      <c r="AY138" s="51">
        <v>2.47</v>
      </c>
      <c r="AZ138" s="45">
        <f t="shared" si="151"/>
        <v>3.4206</v>
      </c>
      <c r="BA138" s="52">
        <v>1.225</v>
      </c>
      <c r="BB138" s="47">
        <v>0.5882</v>
      </c>
      <c r="BC138" s="54">
        <f t="shared" si="152"/>
        <v>129298.407713741</v>
      </c>
      <c r="BE138" s="65">
        <f t="shared" si="153"/>
        <v>5572</v>
      </c>
      <c r="BF138" s="63">
        <v>2.36</v>
      </c>
      <c r="BG138" s="51">
        <v>1</v>
      </c>
      <c r="BH138" s="51">
        <v>1</v>
      </c>
      <c r="BI138" s="51">
        <f t="shared" si="154"/>
        <v>8952</v>
      </c>
      <c r="BJ138" s="42">
        <f t="shared" si="155"/>
        <v>22101.92</v>
      </c>
      <c r="BK138" s="69">
        <f t="shared" si="156"/>
        <v>2.71</v>
      </c>
      <c r="BL138" s="51">
        <v>0.98</v>
      </c>
      <c r="BM138" s="51">
        <v>2.47</v>
      </c>
      <c r="BN138" s="45">
        <f t="shared" si="157"/>
        <v>3.4206</v>
      </c>
      <c r="BO138" s="52">
        <v>1.225</v>
      </c>
      <c r="BP138" s="47">
        <v>0.7042</v>
      </c>
      <c r="BQ138" s="54">
        <f t="shared" si="158"/>
        <v>176739.529412493</v>
      </c>
    </row>
    <row r="139" customHeight="1" spans="1:69">
      <c r="A139" s="49"/>
      <c r="B139" s="44"/>
      <c r="C139" s="51"/>
      <c r="D139" s="51"/>
      <c r="E139" s="51"/>
      <c r="F139" s="42"/>
      <c r="G139" s="52"/>
      <c r="H139" s="51"/>
      <c r="I139" s="51"/>
      <c r="J139" s="45"/>
      <c r="K139" s="52"/>
      <c r="L139" s="47"/>
      <c r="M139" s="54"/>
      <c r="O139" s="49"/>
      <c r="P139" s="44"/>
      <c r="Q139" s="51"/>
      <c r="R139" s="51"/>
      <c r="S139" s="51"/>
      <c r="T139" s="42"/>
      <c r="U139" s="52"/>
      <c r="V139" s="51"/>
      <c r="W139" s="51"/>
      <c r="X139" s="45"/>
      <c r="Y139" s="52"/>
      <c r="Z139" s="47"/>
      <c r="AA139" s="54"/>
      <c r="AC139" s="65">
        <v>5224</v>
      </c>
      <c r="AD139" s="41">
        <v>6</v>
      </c>
      <c r="AE139" s="51">
        <v>1</v>
      </c>
      <c r="AF139" s="51">
        <v>1</v>
      </c>
      <c r="AG139" s="51">
        <f t="shared" si="142"/>
        <v>8430</v>
      </c>
      <c r="AH139" s="42">
        <f t="shared" si="143"/>
        <v>39774</v>
      </c>
      <c r="AI139" s="69">
        <f t="shared" si="144"/>
        <v>2.71</v>
      </c>
      <c r="AJ139" s="51">
        <v>0.98</v>
      </c>
      <c r="AK139" s="51">
        <v>2.47</v>
      </c>
      <c r="AL139" s="45">
        <f t="shared" si="145"/>
        <v>3.4206</v>
      </c>
      <c r="AM139" s="52">
        <v>1.125</v>
      </c>
      <c r="AN139" s="47">
        <v>0.5882</v>
      </c>
      <c r="AO139" s="54">
        <f t="shared" si="146"/>
        <v>243976.723306174</v>
      </c>
      <c r="AQ139" s="65">
        <f t="shared" si="147"/>
        <v>5464</v>
      </c>
      <c r="AR139" s="41">
        <v>6</v>
      </c>
      <c r="AS139" s="51">
        <v>1</v>
      </c>
      <c r="AT139" s="51">
        <v>1</v>
      </c>
      <c r="AU139" s="51">
        <f t="shared" si="148"/>
        <v>8430</v>
      </c>
      <c r="AV139" s="42">
        <f t="shared" si="149"/>
        <v>41214</v>
      </c>
      <c r="AW139" s="69">
        <f t="shared" si="150"/>
        <v>2.71</v>
      </c>
      <c r="AX139" s="51">
        <v>0.98</v>
      </c>
      <c r="AY139" s="51">
        <v>2.47</v>
      </c>
      <c r="AZ139" s="45">
        <f t="shared" si="151"/>
        <v>3.4206</v>
      </c>
      <c r="BA139" s="52">
        <v>1.225</v>
      </c>
      <c r="BB139" s="47">
        <v>0.5882</v>
      </c>
      <c r="BC139" s="54">
        <f t="shared" si="152"/>
        <v>275281.773711856</v>
      </c>
      <c r="BE139" s="65">
        <f t="shared" si="153"/>
        <v>5572</v>
      </c>
      <c r="BF139" s="41">
        <v>6</v>
      </c>
      <c r="BG139" s="51">
        <v>1</v>
      </c>
      <c r="BH139" s="51">
        <v>1</v>
      </c>
      <c r="BI139" s="51">
        <f t="shared" si="154"/>
        <v>8952</v>
      </c>
      <c r="BJ139" s="42">
        <f t="shared" si="155"/>
        <v>42384</v>
      </c>
      <c r="BK139" s="69">
        <f t="shared" si="156"/>
        <v>2.71</v>
      </c>
      <c r="BL139" s="51">
        <v>0.98</v>
      </c>
      <c r="BM139" s="51">
        <v>2.47</v>
      </c>
      <c r="BN139" s="45">
        <f t="shared" si="157"/>
        <v>3.4206</v>
      </c>
      <c r="BO139" s="52">
        <v>1.225</v>
      </c>
      <c r="BP139" s="47">
        <v>0.7042</v>
      </c>
      <c r="BQ139" s="54">
        <f t="shared" si="158"/>
        <v>338926.582605452</v>
      </c>
    </row>
    <row r="140" customHeight="1" spans="1:69">
      <c r="A140" s="49"/>
      <c r="B140" s="44"/>
      <c r="C140" s="51"/>
      <c r="D140" s="51"/>
      <c r="E140" s="51"/>
      <c r="F140" s="42"/>
      <c r="G140" s="52"/>
      <c r="H140" s="51"/>
      <c r="I140" s="51"/>
      <c r="J140" s="45"/>
      <c r="K140" s="52"/>
      <c r="L140" s="47"/>
      <c r="M140" s="54"/>
      <c r="O140" s="49"/>
      <c r="P140" s="44"/>
      <c r="Q140" s="51"/>
      <c r="R140" s="51"/>
      <c r="S140" s="51"/>
      <c r="T140" s="42"/>
      <c r="U140" s="52"/>
      <c r="V140" s="51"/>
      <c r="W140" s="51"/>
      <c r="X140" s="45"/>
      <c r="Y140" s="52"/>
      <c r="Z140" s="47"/>
      <c r="AA140" s="54"/>
      <c r="AC140" s="65">
        <v>5224</v>
      </c>
      <c r="AD140" s="41">
        <v>6</v>
      </c>
      <c r="AE140" s="51">
        <v>1</v>
      </c>
      <c r="AF140" s="51">
        <v>1</v>
      </c>
      <c r="AG140" s="51">
        <f t="shared" si="142"/>
        <v>8430</v>
      </c>
      <c r="AH140" s="42">
        <f t="shared" si="143"/>
        <v>39774</v>
      </c>
      <c r="AI140" s="69">
        <f t="shared" si="144"/>
        <v>2.71</v>
      </c>
      <c r="AJ140" s="51">
        <v>0.98</v>
      </c>
      <c r="AK140" s="51">
        <v>2.47</v>
      </c>
      <c r="AL140" s="45">
        <f t="shared" si="145"/>
        <v>3.4206</v>
      </c>
      <c r="AM140" s="52">
        <v>1.125</v>
      </c>
      <c r="AN140" s="47">
        <v>0.5882</v>
      </c>
      <c r="AO140" s="54">
        <f t="shared" si="146"/>
        <v>243976.723306174</v>
      </c>
      <c r="AQ140" s="65">
        <f t="shared" si="147"/>
        <v>5464</v>
      </c>
      <c r="AR140" s="41">
        <v>6</v>
      </c>
      <c r="AS140" s="51">
        <v>1</v>
      </c>
      <c r="AT140" s="51">
        <v>1</v>
      </c>
      <c r="AU140" s="51">
        <f t="shared" si="148"/>
        <v>8430</v>
      </c>
      <c r="AV140" s="42">
        <f t="shared" si="149"/>
        <v>41214</v>
      </c>
      <c r="AW140" s="69">
        <f t="shared" si="150"/>
        <v>2.71</v>
      </c>
      <c r="AX140" s="51">
        <v>0.98</v>
      </c>
      <c r="AY140" s="51">
        <v>2.47</v>
      </c>
      <c r="AZ140" s="45">
        <f t="shared" si="151"/>
        <v>3.4206</v>
      </c>
      <c r="BA140" s="52">
        <v>1.225</v>
      </c>
      <c r="BB140" s="47">
        <v>0.5882</v>
      </c>
      <c r="BC140" s="54">
        <f t="shared" si="152"/>
        <v>275281.773711856</v>
      </c>
      <c r="BE140" s="65">
        <f t="shared" si="153"/>
        <v>5572</v>
      </c>
      <c r="BF140" s="41">
        <v>6</v>
      </c>
      <c r="BG140" s="51">
        <v>1</v>
      </c>
      <c r="BH140" s="51">
        <v>1</v>
      </c>
      <c r="BI140" s="51">
        <f t="shared" si="154"/>
        <v>8952</v>
      </c>
      <c r="BJ140" s="42">
        <f t="shared" si="155"/>
        <v>42384</v>
      </c>
      <c r="BK140" s="69">
        <f t="shared" si="156"/>
        <v>2.71</v>
      </c>
      <c r="BL140" s="51">
        <v>0.98</v>
      </c>
      <c r="BM140" s="51">
        <v>2.47</v>
      </c>
      <c r="BN140" s="45">
        <f t="shared" si="157"/>
        <v>3.4206</v>
      </c>
      <c r="BO140" s="52">
        <v>1.225</v>
      </c>
      <c r="BP140" s="47">
        <v>0.7042</v>
      </c>
      <c r="BQ140" s="54">
        <f t="shared" si="158"/>
        <v>338926.582605452</v>
      </c>
    </row>
    <row r="141" customHeight="1" spans="1:69">
      <c r="A141" s="65">
        <v>5224</v>
      </c>
      <c r="B141" s="44">
        <v>5.01</v>
      </c>
      <c r="C141" s="51">
        <v>1</v>
      </c>
      <c r="D141" s="51">
        <v>1</v>
      </c>
      <c r="E141" s="66">
        <f t="shared" ref="E141:E153" si="159">3921*0.6</f>
        <v>2352.6</v>
      </c>
      <c r="F141" s="42">
        <f t="shared" ref="F141:F159" si="160">A141*B141*C141*D141+E141</f>
        <v>28524.84</v>
      </c>
      <c r="G141" s="67">
        <v>3.05</v>
      </c>
      <c r="H141" s="51">
        <v>0.98</v>
      </c>
      <c r="I141" s="51">
        <v>2.47</v>
      </c>
      <c r="J141" s="45">
        <f t="shared" ref="J141:J159" si="161">H141*I141+1</f>
        <v>3.4206</v>
      </c>
      <c r="K141" s="52">
        <v>1.125</v>
      </c>
      <c r="L141" s="47">
        <v>0.5882</v>
      </c>
      <c r="M141" s="54">
        <f t="shared" ref="M141:M159" si="162">F141*G141*J141*K141*L141</f>
        <v>196925.92332936</v>
      </c>
      <c r="O141" s="65">
        <v>5224</v>
      </c>
      <c r="P141" s="44">
        <v>5.01</v>
      </c>
      <c r="Q141" s="51">
        <v>1</v>
      </c>
      <c r="R141" s="51">
        <v>1</v>
      </c>
      <c r="S141" s="66">
        <f t="shared" ref="S141:S153" si="163">3921*0.6</f>
        <v>2352.6</v>
      </c>
      <c r="T141" s="42">
        <f t="shared" ref="T141:T159" si="164">O141*P141*Q141*R141+S141</f>
        <v>28524.84</v>
      </c>
      <c r="U141" s="67">
        <f t="shared" ref="U141:U159" si="165">3.05+0.26</f>
        <v>3.31</v>
      </c>
      <c r="V141" s="51">
        <v>0.98</v>
      </c>
      <c r="W141" s="51">
        <v>2.47</v>
      </c>
      <c r="X141" s="45">
        <f t="shared" ref="X141:X159" si="166">V141*W141+1</f>
        <v>3.4206</v>
      </c>
      <c r="Y141" s="52">
        <v>1.125</v>
      </c>
      <c r="Z141" s="47">
        <v>0.5882</v>
      </c>
      <c r="AA141" s="54">
        <f t="shared" ref="AA141:AA159" si="167">T141*U141*X141*Y141*Z141</f>
        <v>213713.051219731</v>
      </c>
      <c r="AC141" s="65">
        <v>5224</v>
      </c>
      <c r="AD141" s="44">
        <v>5.01</v>
      </c>
      <c r="AE141" s="51">
        <v>1</v>
      </c>
      <c r="AF141" s="51">
        <v>1</v>
      </c>
      <c r="AG141" s="66">
        <f t="shared" ref="AG141:AG153" si="168">3921*0.6</f>
        <v>2352.6</v>
      </c>
      <c r="AH141" s="42">
        <f t="shared" si="143"/>
        <v>28524.84</v>
      </c>
      <c r="AI141" s="67">
        <f t="shared" ref="AI141:AI159" si="169">3.05+0.26</f>
        <v>3.31</v>
      </c>
      <c r="AJ141" s="51">
        <v>0.98</v>
      </c>
      <c r="AK141" s="51">
        <v>2.47</v>
      </c>
      <c r="AL141" s="45">
        <f t="shared" si="145"/>
        <v>3.4206</v>
      </c>
      <c r="AM141" s="52">
        <v>1.125</v>
      </c>
      <c r="AN141" s="47">
        <v>0.5882</v>
      </c>
      <c r="AO141" s="54">
        <f t="shared" si="146"/>
        <v>213713.051219731</v>
      </c>
      <c r="AQ141" s="65">
        <f t="shared" si="147"/>
        <v>5464</v>
      </c>
      <c r="AR141" s="44">
        <v>5.01</v>
      </c>
      <c r="AS141" s="51">
        <v>1</v>
      </c>
      <c r="AT141" s="51">
        <v>1</v>
      </c>
      <c r="AU141" s="66">
        <f t="shared" ref="AU141:AU152" si="170">4161*0.6</f>
        <v>2496.6</v>
      </c>
      <c r="AV141" s="42">
        <f t="shared" si="149"/>
        <v>29871.24</v>
      </c>
      <c r="AW141" s="67">
        <f t="shared" ref="AW141:AW159" si="171">3.05+0.26</f>
        <v>3.31</v>
      </c>
      <c r="AX141" s="51">
        <v>0.98</v>
      </c>
      <c r="AY141" s="51">
        <v>2.47</v>
      </c>
      <c r="AZ141" s="45">
        <f t="shared" si="151"/>
        <v>3.4206</v>
      </c>
      <c r="BA141" s="52">
        <v>1.225</v>
      </c>
      <c r="BB141" s="47">
        <v>0.5882</v>
      </c>
      <c r="BC141" s="54">
        <f t="shared" si="152"/>
        <v>243693.892653816</v>
      </c>
      <c r="BE141" s="65">
        <f t="shared" si="153"/>
        <v>5572</v>
      </c>
      <c r="BF141" s="44">
        <v>5.01</v>
      </c>
      <c r="BG141" s="51">
        <v>1</v>
      </c>
      <c r="BH141" s="51">
        <v>1</v>
      </c>
      <c r="BI141" s="51">
        <f t="shared" ref="BI141:BI144" si="172">5968*0.7+4569*0.6</f>
        <v>6919</v>
      </c>
      <c r="BJ141" s="42">
        <f t="shared" si="155"/>
        <v>34834.72</v>
      </c>
      <c r="BK141" s="67">
        <f t="shared" ref="BK141:BK159" si="173">3.05+0.26</f>
        <v>3.31</v>
      </c>
      <c r="BL141" s="51">
        <v>0.98</v>
      </c>
      <c r="BM141" s="51">
        <v>2.47</v>
      </c>
      <c r="BN141" s="45">
        <f t="shared" si="157"/>
        <v>3.4206</v>
      </c>
      <c r="BO141" s="52">
        <v>1.225</v>
      </c>
      <c r="BP141" s="47">
        <v>0.7042</v>
      </c>
      <c r="BQ141" s="54">
        <f t="shared" si="158"/>
        <v>340231.655722925</v>
      </c>
    </row>
    <row r="142" customHeight="1" spans="1:69">
      <c r="A142" s="65">
        <v>5224</v>
      </c>
      <c r="B142" s="55">
        <v>1.7</v>
      </c>
      <c r="C142" s="51">
        <v>2.2</v>
      </c>
      <c r="D142" s="51">
        <v>2</v>
      </c>
      <c r="E142" s="66">
        <f t="shared" si="159"/>
        <v>2352.6</v>
      </c>
      <c r="F142" s="42">
        <f t="shared" si="160"/>
        <v>41428.12</v>
      </c>
      <c r="G142" s="67">
        <v>3.05</v>
      </c>
      <c r="H142" s="51">
        <v>0.98</v>
      </c>
      <c r="I142" s="51">
        <v>2.47</v>
      </c>
      <c r="J142" s="45">
        <f t="shared" si="161"/>
        <v>3.4206</v>
      </c>
      <c r="K142" s="52">
        <v>1.125</v>
      </c>
      <c r="L142" s="47">
        <v>0.5882</v>
      </c>
      <c r="M142" s="54">
        <f t="shared" si="162"/>
        <v>286005.838518271</v>
      </c>
      <c r="O142" s="65">
        <v>5224</v>
      </c>
      <c r="P142" s="55">
        <v>1.7</v>
      </c>
      <c r="Q142" s="51">
        <v>2.2</v>
      </c>
      <c r="R142" s="51">
        <v>2</v>
      </c>
      <c r="S142" s="66">
        <f t="shared" si="163"/>
        <v>2352.6</v>
      </c>
      <c r="T142" s="42">
        <f t="shared" si="164"/>
        <v>41428.12</v>
      </c>
      <c r="U142" s="67">
        <f t="shared" si="165"/>
        <v>3.31</v>
      </c>
      <c r="V142" s="51">
        <v>0.98</v>
      </c>
      <c r="W142" s="51">
        <v>2.47</v>
      </c>
      <c r="X142" s="45">
        <f t="shared" si="166"/>
        <v>3.4206</v>
      </c>
      <c r="Y142" s="52">
        <v>1.125</v>
      </c>
      <c r="Z142" s="47">
        <v>0.5882</v>
      </c>
      <c r="AA142" s="54">
        <f t="shared" si="167"/>
        <v>310386.664096877</v>
      </c>
      <c r="AC142" s="65">
        <v>5224</v>
      </c>
      <c r="AD142" s="55">
        <v>1.7</v>
      </c>
      <c r="AE142" s="51">
        <v>2.2</v>
      </c>
      <c r="AF142" s="51">
        <v>2</v>
      </c>
      <c r="AG142" s="66">
        <f t="shared" si="168"/>
        <v>2352.6</v>
      </c>
      <c r="AH142" s="42">
        <f t="shared" si="143"/>
        <v>41428.12</v>
      </c>
      <c r="AI142" s="67">
        <f t="shared" si="169"/>
        <v>3.31</v>
      </c>
      <c r="AJ142" s="51">
        <v>0.98</v>
      </c>
      <c r="AK142" s="51">
        <v>2.47</v>
      </c>
      <c r="AL142" s="45">
        <f t="shared" si="145"/>
        <v>3.4206</v>
      </c>
      <c r="AM142" s="52">
        <v>1.125</v>
      </c>
      <c r="AN142" s="47">
        <v>0.5882</v>
      </c>
      <c r="AO142" s="54">
        <f t="shared" si="146"/>
        <v>310386.664096877</v>
      </c>
      <c r="AQ142" s="65">
        <f t="shared" si="147"/>
        <v>5464</v>
      </c>
      <c r="AR142" s="55">
        <v>1.7</v>
      </c>
      <c r="AS142" s="51">
        <v>2.2</v>
      </c>
      <c r="AT142" s="51">
        <v>2</v>
      </c>
      <c r="AU142" s="66">
        <f t="shared" si="170"/>
        <v>2496.6</v>
      </c>
      <c r="AV142" s="42">
        <f t="shared" si="149"/>
        <v>43367.32</v>
      </c>
      <c r="AW142" s="67">
        <f t="shared" si="171"/>
        <v>3.31</v>
      </c>
      <c r="AX142" s="51">
        <v>0.98</v>
      </c>
      <c r="AY142" s="51">
        <v>2.47</v>
      </c>
      <c r="AZ142" s="45">
        <f t="shared" si="151"/>
        <v>3.4206</v>
      </c>
      <c r="BA142" s="52">
        <v>1.225</v>
      </c>
      <c r="BB142" s="47">
        <v>0.5882</v>
      </c>
      <c r="BC142" s="54">
        <f t="shared" si="152"/>
        <v>353796.863630826</v>
      </c>
      <c r="BE142" s="65">
        <f t="shared" si="153"/>
        <v>5572</v>
      </c>
      <c r="BF142" s="55">
        <v>1.7</v>
      </c>
      <c r="BG142" s="51">
        <v>2.2</v>
      </c>
      <c r="BH142" s="51">
        <v>2</v>
      </c>
      <c r="BI142" s="51">
        <f t="shared" si="172"/>
        <v>6919</v>
      </c>
      <c r="BJ142" s="42">
        <f t="shared" si="155"/>
        <v>48597.56</v>
      </c>
      <c r="BK142" s="67">
        <f t="shared" si="173"/>
        <v>3.31</v>
      </c>
      <c r="BL142" s="51">
        <v>0.98</v>
      </c>
      <c r="BM142" s="51">
        <v>2.47</v>
      </c>
      <c r="BN142" s="45">
        <f t="shared" si="157"/>
        <v>3.4206</v>
      </c>
      <c r="BO142" s="52">
        <v>1.225</v>
      </c>
      <c r="BP142" s="47">
        <v>0.7042</v>
      </c>
      <c r="BQ142" s="54">
        <f t="shared" si="158"/>
        <v>474653.687553516</v>
      </c>
    </row>
    <row r="143" customHeight="1" spans="1:69">
      <c r="A143" s="65">
        <v>5224</v>
      </c>
      <c r="B143" s="55">
        <v>8</v>
      </c>
      <c r="C143" s="51">
        <v>1</v>
      </c>
      <c r="D143" s="51">
        <v>1</v>
      </c>
      <c r="E143" s="66">
        <f t="shared" si="159"/>
        <v>2352.6</v>
      </c>
      <c r="F143" s="42">
        <f t="shared" si="160"/>
        <v>44144.6</v>
      </c>
      <c r="G143" s="67">
        <v>3.05</v>
      </c>
      <c r="H143" s="51">
        <v>0.98</v>
      </c>
      <c r="I143" s="51">
        <v>2.47</v>
      </c>
      <c r="J143" s="45">
        <f t="shared" si="161"/>
        <v>3.4206</v>
      </c>
      <c r="K143" s="52">
        <v>1.125</v>
      </c>
      <c r="L143" s="47">
        <v>0.5882</v>
      </c>
      <c r="M143" s="54">
        <f t="shared" si="162"/>
        <v>304759.504873831</v>
      </c>
      <c r="O143" s="65">
        <v>5224</v>
      </c>
      <c r="P143" s="55">
        <v>8</v>
      </c>
      <c r="Q143" s="51">
        <v>1</v>
      </c>
      <c r="R143" s="51">
        <v>1</v>
      </c>
      <c r="S143" s="66">
        <f t="shared" si="163"/>
        <v>2352.6</v>
      </c>
      <c r="T143" s="42">
        <f t="shared" si="164"/>
        <v>44144.6</v>
      </c>
      <c r="U143" s="67">
        <f t="shared" si="165"/>
        <v>3.31</v>
      </c>
      <c r="V143" s="51">
        <v>0.98</v>
      </c>
      <c r="W143" s="51">
        <v>2.47</v>
      </c>
      <c r="X143" s="45">
        <f t="shared" si="166"/>
        <v>3.4206</v>
      </c>
      <c r="Y143" s="52">
        <v>1.125</v>
      </c>
      <c r="Z143" s="47">
        <v>0.5882</v>
      </c>
      <c r="AA143" s="54">
        <f t="shared" si="167"/>
        <v>330739.003649961</v>
      </c>
      <c r="AC143" s="65">
        <v>5224</v>
      </c>
      <c r="AD143" s="55">
        <v>8</v>
      </c>
      <c r="AE143" s="51">
        <v>1</v>
      </c>
      <c r="AF143" s="51">
        <v>1</v>
      </c>
      <c r="AG143" s="66">
        <f t="shared" si="168"/>
        <v>2352.6</v>
      </c>
      <c r="AH143" s="42">
        <f t="shared" si="143"/>
        <v>44144.6</v>
      </c>
      <c r="AI143" s="67">
        <f t="shared" si="169"/>
        <v>3.31</v>
      </c>
      <c r="AJ143" s="51">
        <v>0.98</v>
      </c>
      <c r="AK143" s="51">
        <v>2.47</v>
      </c>
      <c r="AL143" s="45">
        <f t="shared" si="145"/>
        <v>3.4206</v>
      </c>
      <c r="AM143" s="52">
        <v>1.125</v>
      </c>
      <c r="AN143" s="47">
        <v>0.5882</v>
      </c>
      <c r="AO143" s="54">
        <f t="shared" si="146"/>
        <v>330739.003649961</v>
      </c>
      <c r="AQ143" s="65">
        <f t="shared" si="147"/>
        <v>5464</v>
      </c>
      <c r="AR143" s="55">
        <v>8</v>
      </c>
      <c r="AS143" s="51">
        <v>1</v>
      </c>
      <c r="AT143" s="51">
        <v>1</v>
      </c>
      <c r="AU143" s="66">
        <f t="shared" si="170"/>
        <v>2496.6</v>
      </c>
      <c r="AV143" s="42">
        <f t="shared" si="149"/>
        <v>46208.6</v>
      </c>
      <c r="AW143" s="67">
        <f t="shared" si="171"/>
        <v>3.31</v>
      </c>
      <c r="AX143" s="51">
        <v>0.98</v>
      </c>
      <c r="AY143" s="51">
        <v>2.47</v>
      </c>
      <c r="AZ143" s="45">
        <f t="shared" si="151"/>
        <v>3.4206</v>
      </c>
      <c r="BA143" s="52">
        <v>1.225</v>
      </c>
      <c r="BB143" s="47">
        <v>0.5882</v>
      </c>
      <c r="BC143" s="54">
        <f t="shared" si="152"/>
        <v>376976.436468092</v>
      </c>
      <c r="BE143" s="65">
        <f t="shared" si="153"/>
        <v>5572</v>
      </c>
      <c r="BF143" s="55">
        <v>8</v>
      </c>
      <c r="BG143" s="51">
        <v>1</v>
      </c>
      <c r="BH143" s="51">
        <v>1</v>
      </c>
      <c r="BI143" s="51">
        <f t="shared" si="172"/>
        <v>6919</v>
      </c>
      <c r="BJ143" s="42">
        <f t="shared" si="155"/>
        <v>51495</v>
      </c>
      <c r="BK143" s="67">
        <f t="shared" si="173"/>
        <v>3.31</v>
      </c>
      <c r="BL143" s="51">
        <v>0.98</v>
      </c>
      <c r="BM143" s="51">
        <v>2.47</v>
      </c>
      <c r="BN143" s="45">
        <f t="shared" si="157"/>
        <v>3.4206</v>
      </c>
      <c r="BO143" s="52">
        <v>1.225</v>
      </c>
      <c r="BP143" s="47">
        <v>0.7042</v>
      </c>
      <c r="BQ143" s="54">
        <f t="shared" si="158"/>
        <v>502953.062675745</v>
      </c>
    </row>
    <row r="144" customHeight="1" spans="1:69">
      <c r="A144" s="65">
        <v>5224</v>
      </c>
      <c r="B144" s="50">
        <v>0.59</v>
      </c>
      <c r="C144" s="51">
        <v>2.2</v>
      </c>
      <c r="D144" s="51">
        <v>1</v>
      </c>
      <c r="E144" s="66">
        <f t="shared" si="159"/>
        <v>2352.6</v>
      </c>
      <c r="F144" s="42">
        <f t="shared" si="160"/>
        <v>9133.352</v>
      </c>
      <c r="G144" s="67">
        <v>3.05</v>
      </c>
      <c r="H144" s="51">
        <v>0.98</v>
      </c>
      <c r="I144" s="51">
        <v>2.47</v>
      </c>
      <c r="J144" s="45">
        <f t="shared" si="161"/>
        <v>3.4206</v>
      </c>
      <c r="K144" s="52">
        <v>1.125</v>
      </c>
      <c r="L144" s="47">
        <v>0.5882</v>
      </c>
      <c r="M144" s="54">
        <f t="shared" si="162"/>
        <v>63053.5973450527</v>
      </c>
      <c r="O144" s="65">
        <v>5224</v>
      </c>
      <c r="P144" s="50">
        <v>0.59</v>
      </c>
      <c r="Q144" s="51">
        <v>2.2</v>
      </c>
      <c r="R144" s="51">
        <v>1</v>
      </c>
      <c r="S144" s="66">
        <f t="shared" si="163"/>
        <v>2352.6</v>
      </c>
      <c r="T144" s="42">
        <f t="shared" si="164"/>
        <v>9133.352</v>
      </c>
      <c r="U144" s="67">
        <f t="shared" si="165"/>
        <v>3.31</v>
      </c>
      <c r="V144" s="51">
        <v>0.98</v>
      </c>
      <c r="W144" s="51">
        <v>2.47</v>
      </c>
      <c r="X144" s="45">
        <f t="shared" si="166"/>
        <v>3.4206</v>
      </c>
      <c r="Y144" s="52">
        <v>1.125</v>
      </c>
      <c r="Z144" s="47">
        <v>0.5882</v>
      </c>
      <c r="AA144" s="54">
        <f t="shared" si="167"/>
        <v>68428.6581023359</v>
      </c>
      <c r="AC144" s="65">
        <v>5224</v>
      </c>
      <c r="AD144" s="50">
        <v>0.59</v>
      </c>
      <c r="AE144" s="51">
        <v>2.2</v>
      </c>
      <c r="AF144" s="51">
        <v>1</v>
      </c>
      <c r="AG144" s="66">
        <f t="shared" si="168"/>
        <v>2352.6</v>
      </c>
      <c r="AH144" s="42">
        <f t="shared" si="143"/>
        <v>9133.352</v>
      </c>
      <c r="AI144" s="67">
        <f t="shared" si="169"/>
        <v>3.31</v>
      </c>
      <c r="AJ144" s="51">
        <v>0.98</v>
      </c>
      <c r="AK144" s="51">
        <v>2.47</v>
      </c>
      <c r="AL144" s="45">
        <f t="shared" si="145"/>
        <v>3.4206</v>
      </c>
      <c r="AM144" s="52">
        <v>1.125</v>
      </c>
      <c r="AN144" s="47">
        <v>0.5882</v>
      </c>
      <c r="AO144" s="54">
        <f t="shared" si="146"/>
        <v>68428.6581023359</v>
      </c>
      <c r="AQ144" s="65">
        <f t="shared" si="147"/>
        <v>5464</v>
      </c>
      <c r="AR144" s="50">
        <v>0.59</v>
      </c>
      <c r="AS144" s="51">
        <v>2.2</v>
      </c>
      <c r="AT144" s="51">
        <v>1</v>
      </c>
      <c r="AU144" s="66">
        <f t="shared" si="170"/>
        <v>2496.6</v>
      </c>
      <c r="AV144" s="42">
        <f t="shared" si="149"/>
        <v>9588.872</v>
      </c>
      <c r="AW144" s="67">
        <f t="shared" si="171"/>
        <v>3.31</v>
      </c>
      <c r="AX144" s="51">
        <v>0.98</v>
      </c>
      <c r="AY144" s="51">
        <v>2.47</v>
      </c>
      <c r="AZ144" s="45">
        <f t="shared" si="151"/>
        <v>3.4206</v>
      </c>
      <c r="BA144" s="52">
        <v>1.225</v>
      </c>
      <c r="BB144" s="47">
        <v>0.5882</v>
      </c>
      <c r="BC144" s="54">
        <f t="shared" si="152"/>
        <v>78227.4034770295</v>
      </c>
      <c r="BE144" s="65">
        <f t="shared" si="153"/>
        <v>5572</v>
      </c>
      <c r="BF144" s="50">
        <v>0.59</v>
      </c>
      <c r="BG144" s="51">
        <v>2.2</v>
      </c>
      <c r="BH144" s="51">
        <v>1</v>
      </c>
      <c r="BI144" s="51">
        <f t="shared" si="172"/>
        <v>6919</v>
      </c>
      <c r="BJ144" s="42">
        <f t="shared" si="155"/>
        <v>14151.456</v>
      </c>
      <c r="BK144" s="67">
        <f t="shared" si="173"/>
        <v>3.31</v>
      </c>
      <c r="BL144" s="51">
        <v>0.98</v>
      </c>
      <c r="BM144" s="51">
        <v>2.47</v>
      </c>
      <c r="BN144" s="45">
        <f t="shared" si="157"/>
        <v>3.4206</v>
      </c>
      <c r="BO144" s="52">
        <v>1.225</v>
      </c>
      <c r="BP144" s="47">
        <v>0.7042</v>
      </c>
      <c r="BQ144" s="54">
        <f t="shared" si="158"/>
        <v>138217.654850394</v>
      </c>
    </row>
    <row r="145" customHeight="1" spans="1:69">
      <c r="A145" s="65">
        <v>5224</v>
      </c>
      <c r="B145" s="50">
        <v>0.8</v>
      </c>
      <c r="C145" s="51">
        <v>2.2</v>
      </c>
      <c r="D145" s="51">
        <v>1</v>
      </c>
      <c r="E145" s="66">
        <f t="shared" si="159"/>
        <v>2352.6</v>
      </c>
      <c r="F145" s="42">
        <f t="shared" si="160"/>
        <v>11546.84</v>
      </c>
      <c r="G145" s="67">
        <v>3.05</v>
      </c>
      <c r="H145" s="51">
        <v>0.98</v>
      </c>
      <c r="I145" s="51">
        <v>2.47</v>
      </c>
      <c r="J145" s="45">
        <f t="shared" si="161"/>
        <v>3.4206</v>
      </c>
      <c r="K145" s="52">
        <v>1.125</v>
      </c>
      <c r="L145" s="47">
        <v>0.5882</v>
      </c>
      <c r="M145" s="54">
        <f t="shared" si="162"/>
        <v>79715.5086071082</v>
      </c>
      <c r="O145" s="65">
        <v>5224</v>
      </c>
      <c r="P145" s="50">
        <v>0.8</v>
      </c>
      <c r="Q145" s="51">
        <v>2.2</v>
      </c>
      <c r="R145" s="51">
        <v>1</v>
      </c>
      <c r="S145" s="66">
        <f t="shared" si="163"/>
        <v>2352.6</v>
      </c>
      <c r="T145" s="42">
        <f t="shared" si="164"/>
        <v>11546.84</v>
      </c>
      <c r="U145" s="67">
        <f t="shared" si="165"/>
        <v>3.31</v>
      </c>
      <c r="V145" s="51">
        <v>0.98</v>
      </c>
      <c r="W145" s="51">
        <v>2.47</v>
      </c>
      <c r="X145" s="45">
        <f t="shared" si="166"/>
        <v>3.4206</v>
      </c>
      <c r="Y145" s="52">
        <v>1.125</v>
      </c>
      <c r="Z145" s="47">
        <v>0.5882</v>
      </c>
      <c r="AA145" s="54">
        <f t="shared" si="167"/>
        <v>86510.92901296</v>
      </c>
      <c r="AC145" s="65">
        <v>5224</v>
      </c>
      <c r="AD145" s="50">
        <v>0.8</v>
      </c>
      <c r="AE145" s="51">
        <v>2.2</v>
      </c>
      <c r="AF145" s="51">
        <v>1</v>
      </c>
      <c r="AG145" s="66">
        <f t="shared" si="168"/>
        <v>2352.6</v>
      </c>
      <c r="AH145" s="42">
        <f t="shared" si="143"/>
        <v>11546.84</v>
      </c>
      <c r="AI145" s="67">
        <f t="shared" si="169"/>
        <v>3.31</v>
      </c>
      <c r="AJ145" s="51">
        <v>0.98</v>
      </c>
      <c r="AK145" s="51">
        <v>2.47</v>
      </c>
      <c r="AL145" s="45">
        <f t="shared" si="145"/>
        <v>3.4206</v>
      </c>
      <c r="AM145" s="52">
        <v>1.125</v>
      </c>
      <c r="AN145" s="47">
        <v>0.5882</v>
      </c>
      <c r="AO145" s="54">
        <f t="shared" si="146"/>
        <v>86510.92901296</v>
      </c>
      <c r="AQ145" s="65">
        <f t="shared" si="147"/>
        <v>5464</v>
      </c>
      <c r="AR145" s="50">
        <v>0.8</v>
      </c>
      <c r="AS145" s="51">
        <v>2.2</v>
      </c>
      <c r="AT145" s="51">
        <v>1</v>
      </c>
      <c r="AU145" s="66">
        <f t="shared" si="170"/>
        <v>2496.6</v>
      </c>
      <c r="AV145" s="42">
        <f t="shared" si="149"/>
        <v>12113.24</v>
      </c>
      <c r="AW145" s="67">
        <f t="shared" si="171"/>
        <v>3.31</v>
      </c>
      <c r="AX145" s="51">
        <v>0.98</v>
      </c>
      <c r="AY145" s="51">
        <v>2.47</v>
      </c>
      <c r="AZ145" s="45">
        <f t="shared" si="151"/>
        <v>3.4206</v>
      </c>
      <c r="BA145" s="52">
        <v>1.225</v>
      </c>
      <c r="BB145" s="47">
        <v>0.5882</v>
      </c>
      <c r="BC145" s="54">
        <f t="shared" si="152"/>
        <v>98821.5624209075</v>
      </c>
      <c r="BE145" s="65">
        <f t="shared" si="153"/>
        <v>5572</v>
      </c>
      <c r="BF145" s="50">
        <v>0.8</v>
      </c>
      <c r="BG145" s="51">
        <v>2.2</v>
      </c>
      <c r="BH145" s="51">
        <v>1</v>
      </c>
      <c r="BI145" s="51">
        <f t="shared" ref="BI145:BI152" si="174">4569*0.6</f>
        <v>2741.4</v>
      </c>
      <c r="BJ145" s="42">
        <f t="shared" si="155"/>
        <v>12548.12</v>
      </c>
      <c r="BK145" s="67">
        <f t="shared" si="173"/>
        <v>3.31</v>
      </c>
      <c r="BL145" s="51">
        <v>0.98</v>
      </c>
      <c r="BM145" s="51">
        <v>2.47</v>
      </c>
      <c r="BN145" s="45">
        <f t="shared" si="157"/>
        <v>3.4206</v>
      </c>
      <c r="BO145" s="52">
        <v>1.225</v>
      </c>
      <c r="BP145" s="47">
        <v>0.7042</v>
      </c>
      <c r="BQ145" s="54">
        <f t="shared" si="158"/>
        <v>122557.828620697</v>
      </c>
    </row>
    <row r="146" customHeight="1" spans="1:69">
      <c r="A146" s="65">
        <v>5224</v>
      </c>
      <c r="B146" s="50">
        <v>0.74</v>
      </c>
      <c r="C146" s="51">
        <v>2.2</v>
      </c>
      <c r="D146" s="51">
        <v>1</v>
      </c>
      <c r="E146" s="66">
        <f t="shared" si="159"/>
        <v>2352.6</v>
      </c>
      <c r="F146" s="42">
        <f t="shared" si="160"/>
        <v>10857.272</v>
      </c>
      <c r="G146" s="67">
        <v>3.05</v>
      </c>
      <c r="H146" s="51">
        <v>0.98</v>
      </c>
      <c r="I146" s="51">
        <v>2.47</v>
      </c>
      <c r="J146" s="45">
        <f t="shared" si="161"/>
        <v>3.4206</v>
      </c>
      <c r="K146" s="52">
        <v>1.125</v>
      </c>
      <c r="L146" s="47">
        <v>0.5882</v>
      </c>
      <c r="M146" s="54">
        <f t="shared" si="162"/>
        <v>74954.9625322352</v>
      </c>
      <c r="O146" s="65">
        <v>5224</v>
      </c>
      <c r="P146" s="50">
        <v>0.74</v>
      </c>
      <c r="Q146" s="51">
        <v>2.2</v>
      </c>
      <c r="R146" s="51">
        <v>1</v>
      </c>
      <c r="S146" s="66">
        <f t="shared" si="163"/>
        <v>2352.6</v>
      </c>
      <c r="T146" s="42">
        <f t="shared" si="164"/>
        <v>10857.272</v>
      </c>
      <c r="U146" s="67">
        <f t="shared" si="165"/>
        <v>3.31</v>
      </c>
      <c r="V146" s="51">
        <v>0.98</v>
      </c>
      <c r="W146" s="51">
        <v>2.47</v>
      </c>
      <c r="X146" s="45">
        <f t="shared" si="166"/>
        <v>3.4206</v>
      </c>
      <c r="Y146" s="52">
        <v>1.125</v>
      </c>
      <c r="Z146" s="47">
        <v>0.5882</v>
      </c>
      <c r="AA146" s="54">
        <f t="shared" si="167"/>
        <v>81344.5658956389</v>
      </c>
      <c r="AC146" s="65">
        <v>5224</v>
      </c>
      <c r="AD146" s="50">
        <v>0.74</v>
      </c>
      <c r="AE146" s="51">
        <v>2.2</v>
      </c>
      <c r="AF146" s="51">
        <v>1</v>
      </c>
      <c r="AG146" s="66">
        <f t="shared" si="168"/>
        <v>2352.6</v>
      </c>
      <c r="AH146" s="42">
        <f t="shared" si="143"/>
        <v>10857.272</v>
      </c>
      <c r="AI146" s="67">
        <f t="shared" si="169"/>
        <v>3.31</v>
      </c>
      <c r="AJ146" s="51">
        <v>0.98</v>
      </c>
      <c r="AK146" s="51">
        <v>2.47</v>
      </c>
      <c r="AL146" s="45">
        <f t="shared" si="145"/>
        <v>3.4206</v>
      </c>
      <c r="AM146" s="52">
        <v>1.125</v>
      </c>
      <c r="AN146" s="47">
        <v>0.5882</v>
      </c>
      <c r="AO146" s="54">
        <f t="shared" si="146"/>
        <v>81344.5658956389</v>
      </c>
      <c r="AQ146" s="65">
        <f t="shared" si="147"/>
        <v>5464</v>
      </c>
      <c r="AR146" s="50">
        <v>0.74</v>
      </c>
      <c r="AS146" s="51">
        <v>2.2</v>
      </c>
      <c r="AT146" s="51">
        <v>1</v>
      </c>
      <c r="AU146" s="66">
        <f t="shared" si="170"/>
        <v>2496.6</v>
      </c>
      <c r="AV146" s="42">
        <f t="shared" si="149"/>
        <v>11391.992</v>
      </c>
      <c r="AW146" s="67">
        <f t="shared" si="171"/>
        <v>3.31</v>
      </c>
      <c r="AX146" s="51">
        <v>0.98</v>
      </c>
      <c r="AY146" s="51">
        <v>2.47</v>
      </c>
      <c r="AZ146" s="45">
        <f t="shared" si="151"/>
        <v>3.4206</v>
      </c>
      <c r="BA146" s="52">
        <v>1.225</v>
      </c>
      <c r="BB146" s="47">
        <v>0.5882</v>
      </c>
      <c r="BC146" s="54">
        <f t="shared" si="152"/>
        <v>92937.517008371</v>
      </c>
      <c r="BE146" s="65">
        <f t="shared" si="153"/>
        <v>5572</v>
      </c>
      <c r="BF146" s="50">
        <v>0.74</v>
      </c>
      <c r="BG146" s="51">
        <v>2.2</v>
      </c>
      <c r="BH146" s="51">
        <v>1</v>
      </c>
      <c r="BI146" s="51">
        <f t="shared" si="174"/>
        <v>2741.4</v>
      </c>
      <c r="BJ146" s="42">
        <f t="shared" si="155"/>
        <v>11812.616</v>
      </c>
      <c r="BK146" s="67">
        <f t="shared" si="173"/>
        <v>3.31</v>
      </c>
      <c r="BL146" s="51">
        <v>0.98</v>
      </c>
      <c r="BM146" s="51">
        <v>2.47</v>
      </c>
      <c r="BN146" s="45">
        <f t="shared" si="157"/>
        <v>3.4206</v>
      </c>
      <c r="BO146" s="52">
        <v>1.225</v>
      </c>
      <c r="BP146" s="47">
        <v>0.7042</v>
      </c>
      <c r="BQ146" s="54">
        <f t="shared" si="158"/>
        <v>115374.141089669</v>
      </c>
    </row>
    <row r="147" customHeight="1" spans="1:69">
      <c r="A147" s="65">
        <v>5224</v>
      </c>
      <c r="B147" s="50">
        <v>0.92</v>
      </c>
      <c r="C147" s="51">
        <v>2.2</v>
      </c>
      <c r="D147" s="51">
        <v>1</v>
      </c>
      <c r="E147" s="66">
        <f t="shared" si="159"/>
        <v>2352.6</v>
      </c>
      <c r="F147" s="42">
        <f t="shared" si="160"/>
        <v>12925.976</v>
      </c>
      <c r="G147" s="67">
        <v>3.05</v>
      </c>
      <c r="H147" s="51">
        <v>0.98</v>
      </c>
      <c r="I147" s="51">
        <v>2.47</v>
      </c>
      <c r="J147" s="45">
        <f t="shared" si="161"/>
        <v>3.4206</v>
      </c>
      <c r="K147" s="52">
        <v>1.125</v>
      </c>
      <c r="L147" s="47">
        <v>0.5882</v>
      </c>
      <c r="M147" s="54">
        <f t="shared" si="162"/>
        <v>89236.6007568541</v>
      </c>
      <c r="O147" s="65">
        <v>5224</v>
      </c>
      <c r="P147" s="50">
        <v>0.92</v>
      </c>
      <c r="Q147" s="51">
        <v>2.2</v>
      </c>
      <c r="R147" s="51">
        <v>1</v>
      </c>
      <c r="S147" s="66">
        <f t="shared" si="163"/>
        <v>2352.6</v>
      </c>
      <c r="T147" s="42">
        <f t="shared" si="164"/>
        <v>12925.976</v>
      </c>
      <c r="U147" s="67">
        <f t="shared" si="165"/>
        <v>3.31</v>
      </c>
      <c r="V147" s="51">
        <v>0.98</v>
      </c>
      <c r="W147" s="51">
        <v>2.47</v>
      </c>
      <c r="X147" s="45">
        <f t="shared" si="166"/>
        <v>3.4206</v>
      </c>
      <c r="Y147" s="52">
        <v>1.125</v>
      </c>
      <c r="Z147" s="47">
        <v>0.5882</v>
      </c>
      <c r="AA147" s="54">
        <f t="shared" si="167"/>
        <v>96843.6552476023</v>
      </c>
      <c r="AC147" s="65">
        <v>5224</v>
      </c>
      <c r="AD147" s="50">
        <v>0.92</v>
      </c>
      <c r="AE147" s="51">
        <v>2.2</v>
      </c>
      <c r="AF147" s="51">
        <v>1</v>
      </c>
      <c r="AG147" s="66">
        <f t="shared" si="168"/>
        <v>2352.6</v>
      </c>
      <c r="AH147" s="42">
        <f t="shared" si="143"/>
        <v>12925.976</v>
      </c>
      <c r="AI147" s="67">
        <f t="shared" si="169"/>
        <v>3.31</v>
      </c>
      <c r="AJ147" s="51">
        <v>0.98</v>
      </c>
      <c r="AK147" s="51">
        <v>2.47</v>
      </c>
      <c r="AL147" s="45">
        <f t="shared" si="145"/>
        <v>3.4206</v>
      </c>
      <c r="AM147" s="52">
        <v>1.125</v>
      </c>
      <c r="AN147" s="47">
        <v>0.5882</v>
      </c>
      <c r="AO147" s="54">
        <f t="shared" si="146"/>
        <v>96843.6552476023</v>
      </c>
      <c r="AQ147" s="65">
        <f t="shared" si="147"/>
        <v>5464</v>
      </c>
      <c r="AR147" s="50">
        <v>0.92</v>
      </c>
      <c r="AS147" s="51">
        <v>2.2</v>
      </c>
      <c r="AT147" s="51">
        <v>1</v>
      </c>
      <c r="AU147" s="66">
        <f t="shared" si="170"/>
        <v>2496.6</v>
      </c>
      <c r="AV147" s="42">
        <f t="shared" si="149"/>
        <v>13555.736</v>
      </c>
      <c r="AW147" s="67">
        <f t="shared" si="171"/>
        <v>3.31</v>
      </c>
      <c r="AX147" s="51">
        <v>0.98</v>
      </c>
      <c r="AY147" s="51">
        <v>2.47</v>
      </c>
      <c r="AZ147" s="45">
        <f t="shared" si="151"/>
        <v>3.4206</v>
      </c>
      <c r="BA147" s="52">
        <v>1.225</v>
      </c>
      <c r="BB147" s="47">
        <v>0.5882</v>
      </c>
      <c r="BC147" s="54">
        <f t="shared" si="152"/>
        <v>110589.653245981</v>
      </c>
      <c r="BE147" s="65">
        <f t="shared" si="153"/>
        <v>5572</v>
      </c>
      <c r="BF147" s="50">
        <v>0.92</v>
      </c>
      <c r="BG147" s="51">
        <v>2.2</v>
      </c>
      <c r="BH147" s="51">
        <v>1</v>
      </c>
      <c r="BI147" s="51">
        <f t="shared" si="174"/>
        <v>2741.4</v>
      </c>
      <c r="BJ147" s="42">
        <f t="shared" si="155"/>
        <v>14019.128</v>
      </c>
      <c r="BK147" s="67">
        <f t="shared" si="173"/>
        <v>3.31</v>
      </c>
      <c r="BL147" s="51">
        <v>0.98</v>
      </c>
      <c r="BM147" s="51">
        <v>2.47</v>
      </c>
      <c r="BN147" s="45">
        <f t="shared" si="157"/>
        <v>3.4206</v>
      </c>
      <c r="BO147" s="52">
        <v>1.225</v>
      </c>
      <c r="BP147" s="47">
        <v>0.7042</v>
      </c>
      <c r="BQ147" s="54">
        <f t="shared" si="158"/>
        <v>136925.203682752</v>
      </c>
    </row>
    <row r="148" customHeight="1" spans="1:69">
      <c r="A148" s="65">
        <v>5224</v>
      </c>
      <c r="B148" s="55">
        <v>1.7</v>
      </c>
      <c r="C148" s="51">
        <v>2.2</v>
      </c>
      <c r="D148" s="51">
        <v>1</v>
      </c>
      <c r="E148" s="66">
        <f t="shared" si="159"/>
        <v>2352.6</v>
      </c>
      <c r="F148" s="42">
        <f t="shared" si="160"/>
        <v>21890.36</v>
      </c>
      <c r="G148" s="67">
        <v>3.05</v>
      </c>
      <c r="H148" s="51">
        <v>0.98</v>
      </c>
      <c r="I148" s="51">
        <v>2.47</v>
      </c>
      <c r="J148" s="45">
        <f t="shared" si="161"/>
        <v>3.4206</v>
      </c>
      <c r="K148" s="52">
        <v>1.125</v>
      </c>
      <c r="L148" s="47">
        <v>0.5882</v>
      </c>
      <c r="M148" s="54">
        <f t="shared" si="162"/>
        <v>151123.699730203</v>
      </c>
      <c r="O148" s="65">
        <v>5224</v>
      </c>
      <c r="P148" s="55">
        <v>1.7</v>
      </c>
      <c r="Q148" s="51">
        <v>2.2</v>
      </c>
      <c r="R148" s="51">
        <v>1</v>
      </c>
      <c r="S148" s="66">
        <f t="shared" si="163"/>
        <v>2352.6</v>
      </c>
      <c r="T148" s="42">
        <f t="shared" si="164"/>
        <v>21890.36</v>
      </c>
      <c r="U148" s="67">
        <f t="shared" si="165"/>
        <v>3.31</v>
      </c>
      <c r="V148" s="51">
        <v>0.98</v>
      </c>
      <c r="W148" s="51">
        <v>2.47</v>
      </c>
      <c r="X148" s="45">
        <f t="shared" si="166"/>
        <v>3.4206</v>
      </c>
      <c r="Y148" s="52">
        <v>1.125</v>
      </c>
      <c r="Z148" s="47">
        <v>0.5882</v>
      </c>
      <c r="AA148" s="54">
        <f t="shared" si="167"/>
        <v>164006.375772778</v>
      </c>
      <c r="AC148" s="65">
        <v>5224</v>
      </c>
      <c r="AD148" s="55">
        <v>1.7</v>
      </c>
      <c r="AE148" s="51">
        <v>2.2</v>
      </c>
      <c r="AF148" s="51">
        <v>1</v>
      </c>
      <c r="AG148" s="66">
        <f t="shared" si="168"/>
        <v>2352.6</v>
      </c>
      <c r="AH148" s="42">
        <f t="shared" si="143"/>
        <v>21890.36</v>
      </c>
      <c r="AI148" s="67">
        <f t="shared" si="169"/>
        <v>3.31</v>
      </c>
      <c r="AJ148" s="51">
        <v>0.98</v>
      </c>
      <c r="AK148" s="51">
        <v>2.47</v>
      </c>
      <c r="AL148" s="45">
        <f t="shared" si="145"/>
        <v>3.4206</v>
      </c>
      <c r="AM148" s="52">
        <v>1.125</v>
      </c>
      <c r="AN148" s="47">
        <v>0.5882</v>
      </c>
      <c r="AO148" s="54">
        <f t="shared" si="146"/>
        <v>164006.375772778</v>
      </c>
      <c r="AQ148" s="65">
        <f t="shared" si="147"/>
        <v>5464</v>
      </c>
      <c r="AR148" s="55">
        <v>1.7</v>
      </c>
      <c r="AS148" s="51">
        <v>2.2</v>
      </c>
      <c r="AT148" s="51">
        <v>1</v>
      </c>
      <c r="AU148" s="66">
        <f t="shared" si="170"/>
        <v>2496.6</v>
      </c>
      <c r="AV148" s="42">
        <f t="shared" si="149"/>
        <v>22931.96</v>
      </c>
      <c r="AW148" s="67">
        <f t="shared" si="171"/>
        <v>3.31</v>
      </c>
      <c r="AX148" s="51">
        <v>0.98</v>
      </c>
      <c r="AY148" s="51">
        <v>2.47</v>
      </c>
      <c r="AZ148" s="45">
        <f t="shared" si="151"/>
        <v>3.4206</v>
      </c>
      <c r="BA148" s="52">
        <v>1.225</v>
      </c>
      <c r="BB148" s="47">
        <v>0.5882</v>
      </c>
      <c r="BC148" s="54">
        <f t="shared" si="152"/>
        <v>187082.243608956</v>
      </c>
      <c r="BE148" s="65">
        <f t="shared" si="153"/>
        <v>5572</v>
      </c>
      <c r="BF148" s="55">
        <v>1.7</v>
      </c>
      <c r="BG148" s="51">
        <v>2.2</v>
      </c>
      <c r="BH148" s="51">
        <v>1</v>
      </c>
      <c r="BI148" s="51">
        <f t="shared" si="174"/>
        <v>2741.4</v>
      </c>
      <c r="BJ148" s="42">
        <f t="shared" si="155"/>
        <v>23580.68</v>
      </c>
      <c r="BK148" s="67">
        <f t="shared" si="173"/>
        <v>3.31</v>
      </c>
      <c r="BL148" s="51">
        <v>0.98</v>
      </c>
      <c r="BM148" s="51">
        <v>2.47</v>
      </c>
      <c r="BN148" s="45">
        <f t="shared" si="157"/>
        <v>3.4206</v>
      </c>
      <c r="BO148" s="52">
        <v>1.225</v>
      </c>
      <c r="BP148" s="47">
        <v>0.7042</v>
      </c>
      <c r="BQ148" s="54">
        <f t="shared" si="158"/>
        <v>230313.141586109</v>
      </c>
    </row>
    <row r="149" customHeight="1" spans="1:69">
      <c r="A149" s="65">
        <v>5224</v>
      </c>
      <c r="B149" s="55">
        <v>8</v>
      </c>
      <c r="C149" s="51">
        <v>1</v>
      </c>
      <c r="D149" s="51">
        <v>1</v>
      </c>
      <c r="E149" s="66">
        <f t="shared" si="159"/>
        <v>2352.6</v>
      </c>
      <c r="F149" s="42">
        <f t="shared" si="160"/>
        <v>44144.6</v>
      </c>
      <c r="G149" s="67">
        <v>3.05</v>
      </c>
      <c r="H149" s="51">
        <v>0.98</v>
      </c>
      <c r="I149" s="51">
        <v>2.47</v>
      </c>
      <c r="J149" s="45">
        <f t="shared" si="161"/>
        <v>3.4206</v>
      </c>
      <c r="K149" s="52">
        <v>1.125</v>
      </c>
      <c r="L149" s="47">
        <v>0.5882</v>
      </c>
      <c r="M149" s="54">
        <f t="shared" si="162"/>
        <v>304759.504873831</v>
      </c>
      <c r="O149" s="65">
        <v>5224</v>
      </c>
      <c r="P149" s="55">
        <v>8</v>
      </c>
      <c r="Q149" s="51">
        <v>1</v>
      </c>
      <c r="R149" s="51">
        <v>1</v>
      </c>
      <c r="S149" s="66">
        <f t="shared" si="163"/>
        <v>2352.6</v>
      </c>
      <c r="T149" s="42">
        <f t="shared" si="164"/>
        <v>44144.6</v>
      </c>
      <c r="U149" s="67">
        <f t="shared" si="165"/>
        <v>3.31</v>
      </c>
      <c r="V149" s="51">
        <v>0.98</v>
      </c>
      <c r="W149" s="51">
        <v>2.47</v>
      </c>
      <c r="X149" s="45">
        <f t="shared" si="166"/>
        <v>3.4206</v>
      </c>
      <c r="Y149" s="52">
        <v>1.125</v>
      </c>
      <c r="Z149" s="47">
        <v>0.5882</v>
      </c>
      <c r="AA149" s="54">
        <f t="shared" si="167"/>
        <v>330739.003649961</v>
      </c>
      <c r="AC149" s="65">
        <v>5224</v>
      </c>
      <c r="AD149" s="55">
        <v>8</v>
      </c>
      <c r="AE149" s="51">
        <v>1</v>
      </c>
      <c r="AF149" s="51">
        <v>1</v>
      </c>
      <c r="AG149" s="66">
        <f t="shared" si="168"/>
        <v>2352.6</v>
      </c>
      <c r="AH149" s="42">
        <f t="shared" si="143"/>
        <v>44144.6</v>
      </c>
      <c r="AI149" s="67">
        <f t="shared" si="169"/>
        <v>3.31</v>
      </c>
      <c r="AJ149" s="51">
        <v>0.98</v>
      </c>
      <c r="AK149" s="51">
        <v>2.47</v>
      </c>
      <c r="AL149" s="45">
        <f t="shared" si="145"/>
        <v>3.4206</v>
      </c>
      <c r="AM149" s="52">
        <v>1.125</v>
      </c>
      <c r="AN149" s="47">
        <v>0.5882</v>
      </c>
      <c r="AO149" s="54">
        <f t="shared" si="146"/>
        <v>330739.003649961</v>
      </c>
      <c r="AQ149" s="65">
        <f t="shared" si="147"/>
        <v>5464</v>
      </c>
      <c r="AR149" s="55">
        <v>8</v>
      </c>
      <c r="AS149" s="51">
        <v>1</v>
      </c>
      <c r="AT149" s="51">
        <v>1</v>
      </c>
      <c r="AU149" s="66">
        <f t="shared" si="170"/>
        <v>2496.6</v>
      </c>
      <c r="AV149" s="42">
        <f t="shared" si="149"/>
        <v>46208.6</v>
      </c>
      <c r="AW149" s="67">
        <f t="shared" si="171"/>
        <v>3.31</v>
      </c>
      <c r="AX149" s="51">
        <v>0.98</v>
      </c>
      <c r="AY149" s="51">
        <v>2.47</v>
      </c>
      <c r="AZ149" s="45">
        <f t="shared" si="151"/>
        <v>3.4206</v>
      </c>
      <c r="BA149" s="52">
        <v>1.225</v>
      </c>
      <c r="BB149" s="47">
        <v>0.5882</v>
      </c>
      <c r="BC149" s="54">
        <f t="shared" si="152"/>
        <v>376976.436468092</v>
      </c>
      <c r="BE149" s="65">
        <f t="shared" si="153"/>
        <v>5572</v>
      </c>
      <c r="BF149" s="55">
        <v>8</v>
      </c>
      <c r="BG149" s="51">
        <v>1</v>
      </c>
      <c r="BH149" s="51">
        <v>1</v>
      </c>
      <c r="BI149" s="51">
        <f t="shared" si="174"/>
        <v>2741.4</v>
      </c>
      <c r="BJ149" s="42">
        <f t="shared" si="155"/>
        <v>47317.4</v>
      </c>
      <c r="BK149" s="67">
        <f t="shared" si="173"/>
        <v>3.31</v>
      </c>
      <c r="BL149" s="51">
        <v>0.98</v>
      </c>
      <c r="BM149" s="51">
        <v>2.47</v>
      </c>
      <c r="BN149" s="45">
        <f t="shared" si="157"/>
        <v>3.4206</v>
      </c>
      <c r="BO149" s="52">
        <v>1.225</v>
      </c>
      <c r="BP149" s="47">
        <v>0.7042</v>
      </c>
      <c r="BQ149" s="54">
        <f t="shared" si="158"/>
        <v>462150.330087451</v>
      </c>
    </row>
    <row r="150" customHeight="1" spans="1:69">
      <c r="A150" s="65">
        <v>5224</v>
      </c>
      <c r="B150" s="50">
        <v>0.59</v>
      </c>
      <c r="C150" s="51">
        <v>2.2</v>
      </c>
      <c r="D150" s="51">
        <v>1</v>
      </c>
      <c r="E150" s="66">
        <f t="shared" si="159"/>
        <v>2352.6</v>
      </c>
      <c r="F150" s="42">
        <f t="shared" si="160"/>
        <v>9133.352</v>
      </c>
      <c r="G150" s="67">
        <v>3.05</v>
      </c>
      <c r="H150" s="51">
        <v>0.98</v>
      </c>
      <c r="I150" s="51">
        <v>2.47</v>
      </c>
      <c r="J150" s="45">
        <f t="shared" si="161"/>
        <v>3.4206</v>
      </c>
      <c r="K150" s="52">
        <v>1.125</v>
      </c>
      <c r="L150" s="47">
        <v>0.5882</v>
      </c>
      <c r="M150" s="54">
        <f t="shared" si="162"/>
        <v>63053.5973450527</v>
      </c>
      <c r="O150" s="65">
        <v>5224</v>
      </c>
      <c r="P150" s="50">
        <v>0.59</v>
      </c>
      <c r="Q150" s="51">
        <v>2.2</v>
      </c>
      <c r="R150" s="51">
        <v>1</v>
      </c>
      <c r="S150" s="66">
        <f t="shared" si="163"/>
        <v>2352.6</v>
      </c>
      <c r="T150" s="42">
        <f t="shared" si="164"/>
        <v>9133.352</v>
      </c>
      <c r="U150" s="67">
        <f t="shared" si="165"/>
        <v>3.31</v>
      </c>
      <c r="V150" s="51">
        <v>0.98</v>
      </c>
      <c r="W150" s="51">
        <v>2.47</v>
      </c>
      <c r="X150" s="45">
        <f t="shared" si="166"/>
        <v>3.4206</v>
      </c>
      <c r="Y150" s="52">
        <v>1.125</v>
      </c>
      <c r="Z150" s="47">
        <v>0.5882</v>
      </c>
      <c r="AA150" s="54">
        <f t="shared" si="167"/>
        <v>68428.6581023359</v>
      </c>
      <c r="AC150" s="65">
        <v>5224</v>
      </c>
      <c r="AD150" s="50">
        <v>0.59</v>
      </c>
      <c r="AE150" s="51">
        <v>2.2</v>
      </c>
      <c r="AF150" s="51">
        <v>1</v>
      </c>
      <c r="AG150" s="66">
        <f t="shared" si="168"/>
        <v>2352.6</v>
      </c>
      <c r="AH150" s="42">
        <f t="shared" si="143"/>
        <v>9133.352</v>
      </c>
      <c r="AI150" s="67">
        <f t="shared" si="169"/>
        <v>3.31</v>
      </c>
      <c r="AJ150" s="51">
        <v>0.98</v>
      </c>
      <c r="AK150" s="51">
        <v>2.47</v>
      </c>
      <c r="AL150" s="45">
        <f t="shared" si="145"/>
        <v>3.4206</v>
      </c>
      <c r="AM150" s="52">
        <v>1.125</v>
      </c>
      <c r="AN150" s="47">
        <v>0.5882</v>
      </c>
      <c r="AO150" s="54">
        <f t="shared" si="146"/>
        <v>68428.6581023359</v>
      </c>
      <c r="AQ150" s="65">
        <f t="shared" si="147"/>
        <v>5464</v>
      </c>
      <c r="AR150" s="50">
        <v>0.59</v>
      </c>
      <c r="AS150" s="51">
        <v>2.2</v>
      </c>
      <c r="AT150" s="51">
        <v>1</v>
      </c>
      <c r="AU150" s="66">
        <f t="shared" si="170"/>
        <v>2496.6</v>
      </c>
      <c r="AV150" s="42">
        <f t="shared" si="149"/>
        <v>9588.872</v>
      </c>
      <c r="AW150" s="67">
        <f t="shared" si="171"/>
        <v>3.31</v>
      </c>
      <c r="AX150" s="51">
        <v>0.98</v>
      </c>
      <c r="AY150" s="51">
        <v>2.47</v>
      </c>
      <c r="AZ150" s="45">
        <f t="shared" si="151"/>
        <v>3.4206</v>
      </c>
      <c r="BA150" s="52">
        <v>1.225</v>
      </c>
      <c r="BB150" s="47">
        <v>0.5882</v>
      </c>
      <c r="BC150" s="54">
        <f t="shared" si="152"/>
        <v>78227.4034770295</v>
      </c>
      <c r="BE150" s="65">
        <f t="shared" si="153"/>
        <v>5572</v>
      </c>
      <c r="BF150" s="50">
        <v>0.59</v>
      </c>
      <c r="BG150" s="51">
        <v>2.2</v>
      </c>
      <c r="BH150" s="51">
        <v>1</v>
      </c>
      <c r="BI150" s="51">
        <f t="shared" si="174"/>
        <v>2741.4</v>
      </c>
      <c r="BJ150" s="42">
        <f t="shared" si="155"/>
        <v>9973.856</v>
      </c>
      <c r="BK150" s="67">
        <f t="shared" si="173"/>
        <v>3.31</v>
      </c>
      <c r="BL150" s="51">
        <v>0.98</v>
      </c>
      <c r="BM150" s="51">
        <v>2.47</v>
      </c>
      <c r="BN150" s="45">
        <f t="shared" si="157"/>
        <v>3.4206</v>
      </c>
      <c r="BO150" s="52">
        <v>1.225</v>
      </c>
      <c r="BP150" s="47">
        <v>0.7042</v>
      </c>
      <c r="BQ150" s="54">
        <f t="shared" si="158"/>
        <v>97414.9222621004</v>
      </c>
    </row>
    <row r="151" customHeight="1" spans="1:69">
      <c r="A151" s="65">
        <v>5224</v>
      </c>
      <c r="B151" s="50">
        <v>0.8</v>
      </c>
      <c r="C151" s="51">
        <v>2.2</v>
      </c>
      <c r="D151" s="51">
        <v>1</v>
      </c>
      <c r="E151" s="66">
        <f t="shared" si="159"/>
        <v>2352.6</v>
      </c>
      <c r="F151" s="42">
        <f t="shared" si="160"/>
        <v>11546.84</v>
      </c>
      <c r="G151" s="67">
        <v>3.05</v>
      </c>
      <c r="H151" s="51">
        <v>0.98</v>
      </c>
      <c r="I151" s="51">
        <v>2.47</v>
      </c>
      <c r="J151" s="45">
        <f t="shared" si="161"/>
        <v>3.4206</v>
      </c>
      <c r="K151" s="52">
        <v>1.125</v>
      </c>
      <c r="L151" s="47">
        <v>0.5882</v>
      </c>
      <c r="M151" s="54">
        <f t="shared" si="162"/>
        <v>79715.5086071082</v>
      </c>
      <c r="O151" s="65">
        <v>5224</v>
      </c>
      <c r="P151" s="50">
        <v>0.8</v>
      </c>
      <c r="Q151" s="51">
        <v>2.2</v>
      </c>
      <c r="R151" s="51">
        <v>1</v>
      </c>
      <c r="S151" s="66">
        <f t="shared" si="163"/>
        <v>2352.6</v>
      </c>
      <c r="T151" s="42">
        <f t="shared" si="164"/>
        <v>11546.84</v>
      </c>
      <c r="U151" s="67">
        <f t="shared" si="165"/>
        <v>3.31</v>
      </c>
      <c r="V151" s="51">
        <v>0.98</v>
      </c>
      <c r="W151" s="51">
        <v>2.47</v>
      </c>
      <c r="X151" s="45">
        <f t="shared" si="166"/>
        <v>3.4206</v>
      </c>
      <c r="Y151" s="52">
        <v>1.125</v>
      </c>
      <c r="Z151" s="47">
        <v>0.5882</v>
      </c>
      <c r="AA151" s="54">
        <f t="shared" si="167"/>
        <v>86510.92901296</v>
      </c>
      <c r="AC151" s="65">
        <v>5224</v>
      </c>
      <c r="AD151" s="50">
        <v>0.8</v>
      </c>
      <c r="AE151" s="51">
        <v>2.2</v>
      </c>
      <c r="AF151" s="51">
        <v>1</v>
      </c>
      <c r="AG151" s="66">
        <f t="shared" si="168"/>
        <v>2352.6</v>
      </c>
      <c r="AH151" s="42">
        <f t="shared" si="143"/>
        <v>11546.84</v>
      </c>
      <c r="AI151" s="67">
        <f t="shared" si="169"/>
        <v>3.31</v>
      </c>
      <c r="AJ151" s="51">
        <v>0.98</v>
      </c>
      <c r="AK151" s="51">
        <v>2.47</v>
      </c>
      <c r="AL151" s="45">
        <f t="shared" si="145"/>
        <v>3.4206</v>
      </c>
      <c r="AM151" s="52">
        <v>1.125</v>
      </c>
      <c r="AN151" s="47">
        <v>0.5882</v>
      </c>
      <c r="AO151" s="54">
        <f t="shared" si="146"/>
        <v>86510.92901296</v>
      </c>
      <c r="AQ151" s="65">
        <f t="shared" si="147"/>
        <v>5464</v>
      </c>
      <c r="AR151" s="50">
        <v>0.8</v>
      </c>
      <c r="AS151" s="51">
        <v>2.2</v>
      </c>
      <c r="AT151" s="51">
        <v>1</v>
      </c>
      <c r="AU151" s="66">
        <f t="shared" si="170"/>
        <v>2496.6</v>
      </c>
      <c r="AV151" s="42">
        <f t="shared" si="149"/>
        <v>12113.24</v>
      </c>
      <c r="AW151" s="67">
        <f t="shared" si="171"/>
        <v>3.31</v>
      </c>
      <c r="AX151" s="51">
        <v>0.98</v>
      </c>
      <c r="AY151" s="51">
        <v>2.47</v>
      </c>
      <c r="AZ151" s="45">
        <f t="shared" si="151"/>
        <v>3.4206</v>
      </c>
      <c r="BA151" s="52">
        <v>1.225</v>
      </c>
      <c r="BB151" s="47">
        <v>0.5882</v>
      </c>
      <c r="BC151" s="54">
        <f t="shared" si="152"/>
        <v>98821.5624209075</v>
      </c>
      <c r="BE151" s="65">
        <f t="shared" si="153"/>
        <v>5572</v>
      </c>
      <c r="BF151" s="50">
        <v>0.8</v>
      </c>
      <c r="BG151" s="51">
        <v>2.2</v>
      </c>
      <c r="BH151" s="51">
        <v>1</v>
      </c>
      <c r="BI151" s="51">
        <f t="shared" si="174"/>
        <v>2741.4</v>
      </c>
      <c r="BJ151" s="42">
        <f t="shared" si="155"/>
        <v>12548.12</v>
      </c>
      <c r="BK151" s="67">
        <f t="shared" si="173"/>
        <v>3.31</v>
      </c>
      <c r="BL151" s="51">
        <v>0.98</v>
      </c>
      <c r="BM151" s="51">
        <v>2.47</v>
      </c>
      <c r="BN151" s="45">
        <f t="shared" si="157"/>
        <v>3.4206</v>
      </c>
      <c r="BO151" s="52">
        <v>1.225</v>
      </c>
      <c r="BP151" s="47">
        <v>0.7042</v>
      </c>
      <c r="BQ151" s="54">
        <f t="shared" si="158"/>
        <v>122557.828620697</v>
      </c>
    </row>
    <row r="152" customHeight="1" spans="1:69">
      <c r="A152" s="65">
        <v>5224</v>
      </c>
      <c r="B152" s="50">
        <v>0.74</v>
      </c>
      <c r="C152" s="51">
        <v>2.2</v>
      </c>
      <c r="D152" s="51">
        <v>1</v>
      </c>
      <c r="E152" s="66">
        <f t="shared" si="159"/>
        <v>2352.6</v>
      </c>
      <c r="F152" s="42">
        <f t="shared" si="160"/>
        <v>10857.272</v>
      </c>
      <c r="G152" s="67">
        <v>3.05</v>
      </c>
      <c r="H152" s="51">
        <v>0.98</v>
      </c>
      <c r="I152" s="51">
        <v>2.47</v>
      </c>
      <c r="J152" s="45">
        <f t="shared" si="161"/>
        <v>3.4206</v>
      </c>
      <c r="K152" s="52">
        <v>1.125</v>
      </c>
      <c r="L152" s="47">
        <v>0.5882</v>
      </c>
      <c r="M152" s="54">
        <f t="shared" si="162"/>
        <v>74954.9625322352</v>
      </c>
      <c r="O152" s="65">
        <v>5224</v>
      </c>
      <c r="P152" s="50">
        <v>0.74</v>
      </c>
      <c r="Q152" s="51">
        <v>2.2</v>
      </c>
      <c r="R152" s="51">
        <v>1</v>
      </c>
      <c r="S152" s="66">
        <f t="shared" si="163"/>
        <v>2352.6</v>
      </c>
      <c r="T152" s="42">
        <f t="shared" si="164"/>
        <v>10857.272</v>
      </c>
      <c r="U152" s="67">
        <f t="shared" si="165"/>
        <v>3.31</v>
      </c>
      <c r="V152" s="51">
        <v>0.98</v>
      </c>
      <c r="W152" s="51">
        <v>2.47</v>
      </c>
      <c r="X152" s="45">
        <f t="shared" si="166"/>
        <v>3.4206</v>
      </c>
      <c r="Y152" s="52">
        <v>1.125</v>
      </c>
      <c r="Z152" s="47">
        <v>0.5882</v>
      </c>
      <c r="AA152" s="54">
        <f t="shared" si="167"/>
        <v>81344.5658956389</v>
      </c>
      <c r="AC152" s="65">
        <v>5224</v>
      </c>
      <c r="AD152" s="50">
        <v>0.74</v>
      </c>
      <c r="AE152" s="51">
        <v>2.2</v>
      </c>
      <c r="AF152" s="51">
        <v>1</v>
      </c>
      <c r="AG152" s="66">
        <f t="shared" si="168"/>
        <v>2352.6</v>
      </c>
      <c r="AH152" s="42">
        <f t="shared" si="143"/>
        <v>10857.272</v>
      </c>
      <c r="AI152" s="67">
        <f t="shared" si="169"/>
        <v>3.31</v>
      </c>
      <c r="AJ152" s="51">
        <v>0.98</v>
      </c>
      <c r="AK152" s="51">
        <v>2.47</v>
      </c>
      <c r="AL152" s="45">
        <f t="shared" si="145"/>
        <v>3.4206</v>
      </c>
      <c r="AM152" s="52">
        <v>1.125</v>
      </c>
      <c r="AN152" s="47">
        <v>0.5882</v>
      </c>
      <c r="AO152" s="54">
        <f t="shared" si="146"/>
        <v>81344.5658956389</v>
      </c>
      <c r="AQ152" s="65">
        <f t="shared" si="147"/>
        <v>5464</v>
      </c>
      <c r="AR152" s="50">
        <v>0.74</v>
      </c>
      <c r="AS152" s="51">
        <v>2.2</v>
      </c>
      <c r="AT152" s="51">
        <v>1</v>
      </c>
      <c r="AU152" s="66">
        <f t="shared" si="170"/>
        <v>2496.6</v>
      </c>
      <c r="AV152" s="42">
        <f t="shared" si="149"/>
        <v>11391.992</v>
      </c>
      <c r="AW152" s="67">
        <f t="shared" si="171"/>
        <v>3.31</v>
      </c>
      <c r="AX152" s="51">
        <v>0.98</v>
      </c>
      <c r="AY152" s="51">
        <v>2.47</v>
      </c>
      <c r="AZ152" s="45">
        <f t="shared" si="151"/>
        <v>3.4206</v>
      </c>
      <c r="BA152" s="52">
        <v>1.225</v>
      </c>
      <c r="BB152" s="47">
        <v>0.5882</v>
      </c>
      <c r="BC152" s="54">
        <f t="shared" si="152"/>
        <v>92937.517008371</v>
      </c>
      <c r="BE152" s="65">
        <f t="shared" si="153"/>
        <v>5572</v>
      </c>
      <c r="BF152" s="50">
        <v>0.74</v>
      </c>
      <c r="BG152" s="51">
        <v>2.2</v>
      </c>
      <c r="BH152" s="51">
        <v>1</v>
      </c>
      <c r="BI152" s="51">
        <f t="shared" si="174"/>
        <v>2741.4</v>
      </c>
      <c r="BJ152" s="42">
        <f t="shared" si="155"/>
        <v>11812.616</v>
      </c>
      <c r="BK152" s="67">
        <f t="shared" si="173"/>
        <v>3.31</v>
      </c>
      <c r="BL152" s="51">
        <v>0.98</v>
      </c>
      <c r="BM152" s="51">
        <v>2.47</v>
      </c>
      <c r="BN152" s="45">
        <f t="shared" si="157"/>
        <v>3.4206</v>
      </c>
      <c r="BO152" s="52">
        <v>1.225</v>
      </c>
      <c r="BP152" s="47">
        <v>0.7042</v>
      </c>
      <c r="BQ152" s="54">
        <f t="shared" si="158"/>
        <v>115374.141089669</v>
      </c>
    </row>
    <row r="153" customHeight="1" spans="1:69">
      <c r="A153" s="65">
        <v>5224</v>
      </c>
      <c r="B153" s="50">
        <v>0.92</v>
      </c>
      <c r="C153" s="51">
        <v>2.2</v>
      </c>
      <c r="D153" s="51">
        <v>1</v>
      </c>
      <c r="E153" s="66">
        <f t="shared" si="159"/>
        <v>2352.6</v>
      </c>
      <c r="F153" s="42">
        <f t="shared" si="160"/>
        <v>12925.976</v>
      </c>
      <c r="G153" s="67">
        <v>3.05</v>
      </c>
      <c r="H153" s="51">
        <v>0.98</v>
      </c>
      <c r="I153" s="51">
        <v>2.47</v>
      </c>
      <c r="J153" s="45">
        <f t="shared" si="161"/>
        <v>3.4206</v>
      </c>
      <c r="K153" s="52">
        <v>1.125</v>
      </c>
      <c r="L153" s="47">
        <v>0.5882</v>
      </c>
      <c r="M153" s="54">
        <f t="shared" si="162"/>
        <v>89236.6007568541</v>
      </c>
      <c r="O153" s="65">
        <v>5224</v>
      </c>
      <c r="P153" s="50">
        <v>0.92</v>
      </c>
      <c r="Q153" s="51">
        <v>2.2</v>
      </c>
      <c r="R153" s="51">
        <v>1</v>
      </c>
      <c r="S153" s="66">
        <f t="shared" si="163"/>
        <v>2352.6</v>
      </c>
      <c r="T153" s="42">
        <f t="shared" si="164"/>
        <v>12925.976</v>
      </c>
      <c r="U153" s="67">
        <f t="shared" si="165"/>
        <v>3.31</v>
      </c>
      <c r="V153" s="51">
        <v>0.98</v>
      </c>
      <c r="W153" s="51">
        <v>2.47</v>
      </c>
      <c r="X153" s="45">
        <f t="shared" si="166"/>
        <v>3.4206</v>
      </c>
      <c r="Y153" s="52">
        <v>1.125</v>
      </c>
      <c r="Z153" s="47">
        <v>0.5882</v>
      </c>
      <c r="AA153" s="54">
        <f t="shared" si="167"/>
        <v>96843.6552476023</v>
      </c>
      <c r="AC153" s="65">
        <v>5224</v>
      </c>
      <c r="AD153" s="50">
        <v>0.92</v>
      </c>
      <c r="AE153" s="51">
        <v>2.2</v>
      </c>
      <c r="AF153" s="51">
        <v>1</v>
      </c>
      <c r="AG153" s="66">
        <f t="shared" si="168"/>
        <v>2352.6</v>
      </c>
      <c r="AH153" s="42">
        <f t="shared" si="143"/>
        <v>12925.976</v>
      </c>
      <c r="AI153" s="67">
        <f t="shared" si="169"/>
        <v>3.31</v>
      </c>
      <c r="AJ153" s="51">
        <v>0.98</v>
      </c>
      <c r="AK153" s="51">
        <v>2.47</v>
      </c>
      <c r="AL153" s="45">
        <f t="shared" si="145"/>
        <v>3.4206</v>
      </c>
      <c r="AM153" s="52">
        <v>1.125</v>
      </c>
      <c r="AN153" s="47">
        <v>0.5882</v>
      </c>
      <c r="AO153" s="54">
        <f t="shared" si="146"/>
        <v>96843.6552476023</v>
      </c>
      <c r="AQ153" s="65">
        <f t="shared" si="147"/>
        <v>5464</v>
      </c>
      <c r="AR153" s="50">
        <v>0.92</v>
      </c>
      <c r="AS153" s="51">
        <v>2.2</v>
      </c>
      <c r="AT153" s="51">
        <v>1</v>
      </c>
      <c r="AU153" s="51">
        <v>0</v>
      </c>
      <c r="AV153" s="42">
        <f t="shared" si="149"/>
        <v>11059.136</v>
      </c>
      <c r="AW153" s="67">
        <f t="shared" si="171"/>
        <v>3.31</v>
      </c>
      <c r="AX153" s="51">
        <v>0.98</v>
      </c>
      <c r="AY153" s="51">
        <v>2.47</v>
      </c>
      <c r="AZ153" s="45">
        <f t="shared" si="151"/>
        <v>3.4206</v>
      </c>
      <c r="BA153" s="52">
        <v>1.225</v>
      </c>
      <c r="BB153" s="47">
        <v>0.5882</v>
      </c>
      <c r="BC153" s="54">
        <f t="shared" si="152"/>
        <v>90222.0296588944</v>
      </c>
      <c r="BE153" s="65">
        <f t="shared" si="153"/>
        <v>5572</v>
      </c>
      <c r="BF153" s="50">
        <v>0.92</v>
      </c>
      <c r="BG153" s="51">
        <v>2.2</v>
      </c>
      <c r="BH153" s="51">
        <v>1</v>
      </c>
      <c r="BI153" s="51">
        <v>0</v>
      </c>
      <c r="BJ153" s="42">
        <f t="shared" si="155"/>
        <v>11277.728</v>
      </c>
      <c r="BK153" s="67">
        <f t="shared" si="173"/>
        <v>3.31</v>
      </c>
      <c r="BL153" s="51">
        <v>0.98</v>
      </c>
      <c r="BM153" s="51">
        <v>2.47</v>
      </c>
      <c r="BN153" s="45">
        <f t="shared" si="157"/>
        <v>3.4206</v>
      </c>
      <c r="BO153" s="52">
        <v>1.225</v>
      </c>
      <c r="BP153" s="47">
        <v>0.7042</v>
      </c>
      <c r="BQ153" s="54">
        <f t="shared" si="158"/>
        <v>110149.875475755</v>
      </c>
    </row>
    <row r="154" customHeight="1" spans="1:69">
      <c r="A154" s="65">
        <v>5224</v>
      </c>
      <c r="B154" s="55">
        <v>1.7</v>
      </c>
      <c r="C154" s="51">
        <v>2.2</v>
      </c>
      <c r="D154" s="51">
        <v>1</v>
      </c>
      <c r="E154" s="51">
        <v>0</v>
      </c>
      <c r="F154" s="42">
        <f t="shared" si="160"/>
        <v>19537.76</v>
      </c>
      <c r="G154" s="67">
        <v>3.05</v>
      </c>
      <c r="H154" s="51">
        <v>0.98</v>
      </c>
      <c r="I154" s="51">
        <v>2.47</v>
      </c>
      <c r="J154" s="45">
        <f t="shared" si="161"/>
        <v>3.4206</v>
      </c>
      <c r="K154" s="52">
        <v>1.125</v>
      </c>
      <c r="L154" s="47">
        <v>0.5882</v>
      </c>
      <c r="M154" s="54">
        <f t="shared" si="162"/>
        <v>134882.138788068</v>
      </c>
      <c r="O154" s="65">
        <v>5224</v>
      </c>
      <c r="P154" s="55">
        <v>1.7</v>
      </c>
      <c r="Q154" s="51">
        <v>2.2</v>
      </c>
      <c r="R154" s="51">
        <v>1</v>
      </c>
      <c r="S154" s="51">
        <v>0</v>
      </c>
      <c r="T154" s="42">
        <f t="shared" si="164"/>
        <v>19537.76</v>
      </c>
      <c r="U154" s="67">
        <f t="shared" si="165"/>
        <v>3.31</v>
      </c>
      <c r="V154" s="51">
        <v>0.98</v>
      </c>
      <c r="W154" s="51">
        <v>2.47</v>
      </c>
      <c r="X154" s="45">
        <f t="shared" si="166"/>
        <v>3.4206</v>
      </c>
      <c r="Y154" s="52">
        <v>1.125</v>
      </c>
      <c r="Z154" s="47">
        <v>0.5882</v>
      </c>
      <c r="AA154" s="54">
        <f t="shared" si="167"/>
        <v>146380.2883241</v>
      </c>
      <c r="AC154" s="65">
        <v>5224</v>
      </c>
      <c r="AD154" s="55">
        <v>1.7</v>
      </c>
      <c r="AE154" s="51">
        <v>2.2</v>
      </c>
      <c r="AF154" s="51">
        <v>1</v>
      </c>
      <c r="AG154" s="51">
        <v>0</v>
      </c>
      <c r="AH154" s="42">
        <f t="shared" si="143"/>
        <v>19537.76</v>
      </c>
      <c r="AI154" s="67">
        <f t="shared" si="169"/>
        <v>3.31</v>
      </c>
      <c r="AJ154" s="51">
        <v>0.98</v>
      </c>
      <c r="AK154" s="51">
        <v>2.47</v>
      </c>
      <c r="AL154" s="45">
        <f t="shared" si="145"/>
        <v>3.4206</v>
      </c>
      <c r="AM154" s="52">
        <v>1.125</v>
      </c>
      <c r="AN154" s="47">
        <v>0.5882</v>
      </c>
      <c r="AO154" s="54">
        <f t="shared" si="146"/>
        <v>146380.2883241</v>
      </c>
      <c r="AQ154" s="65">
        <f t="shared" si="147"/>
        <v>5464</v>
      </c>
      <c r="AR154" s="55">
        <v>1.7</v>
      </c>
      <c r="AS154" s="51">
        <v>2.2</v>
      </c>
      <c r="AT154" s="51">
        <v>1</v>
      </c>
      <c r="AU154" s="51">
        <v>0</v>
      </c>
      <c r="AV154" s="42">
        <f t="shared" si="149"/>
        <v>20435.36</v>
      </c>
      <c r="AW154" s="67">
        <f t="shared" si="171"/>
        <v>3.31</v>
      </c>
      <c r="AX154" s="51">
        <v>0.98</v>
      </c>
      <c r="AY154" s="51">
        <v>2.47</v>
      </c>
      <c r="AZ154" s="45">
        <f t="shared" si="151"/>
        <v>3.4206</v>
      </c>
      <c r="BA154" s="52">
        <v>1.225</v>
      </c>
      <c r="BB154" s="47">
        <v>0.5882</v>
      </c>
      <c r="BC154" s="54">
        <f t="shared" si="152"/>
        <v>166714.62002187</v>
      </c>
      <c r="BE154" s="65">
        <f t="shared" si="153"/>
        <v>5572</v>
      </c>
      <c r="BF154" s="55">
        <v>1.7</v>
      </c>
      <c r="BG154" s="51">
        <v>2.2</v>
      </c>
      <c r="BH154" s="51">
        <v>1</v>
      </c>
      <c r="BI154" s="51">
        <v>0</v>
      </c>
      <c r="BJ154" s="42">
        <f t="shared" si="155"/>
        <v>20839.28</v>
      </c>
      <c r="BK154" s="67">
        <f t="shared" si="173"/>
        <v>3.31</v>
      </c>
      <c r="BL154" s="51">
        <v>0.98</v>
      </c>
      <c r="BM154" s="51">
        <v>2.47</v>
      </c>
      <c r="BN154" s="45">
        <f t="shared" si="157"/>
        <v>3.4206</v>
      </c>
      <c r="BO154" s="52">
        <v>1.225</v>
      </c>
      <c r="BP154" s="47">
        <v>0.7042</v>
      </c>
      <c r="BQ154" s="54">
        <f t="shared" si="158"/>
        <v>203537.813379113</v>
      </c>
    </row>
    <row r="155" customHeight="1" spans="1:69">
      <c r="A155" s="65">
        <v>5224</v>
      </c>
      <c r="B155" s="55">
        <v>8</v>
      </c>
      <c r="C155" s="51">
        <v>1</v>
      </c>
      <c r="D155" s="51">
        <v>1</v>
      </c>
      <c r="E155" s="51">
        <v>0</v>
      </c>
      <c r="F155" s="42">
        <f t="shared" si="160"/>
        <v>41792</v>
      </c>
      <c r="G155" s="67">
        <v>3.05</v>
      </c>
      <c r="H155" s="51">
        <v>0.98</v>
      </c>
      <c r="I155" s="51">
        <v>2.47</v>
      </c>
      <c r="J155" s="45">
        <f t="shared" si="161"/>
        <v>3.4206</v>
      </c>
      <c r="K155" s="52">
        <v>1.125</v>
      </c>
      <c r="L155" s="47">
        <v>0.5882</v>
      </c>
      <c r="M155" s="54">
        <f t="shared" si="162"/>
        <v>288517.943931696</v>
      </c>
      <c r="O155" s="65">
        <v>5224</v>
      </c>
      <c r="P155" s="55">
        <v>8</v>
      </c>
      <c r="Q155" s="51">
        <v>1</v>
      </c>
      <c r="R155" s="51">
        <v>1</v>
      </c>
      <c r="S155" s="51">
        <v>0</v>
      </c>
      <c r="T155" s="42">
        <f t="shared" si="164"/>
        <v>41792</v>
      </c>
      <c r="U155" s="67">
        <f t="shared" si="165"/>
        <v>3.31</v>
      </c>
      <c r="V155" s="51">
        <v>0.98</v>
      </c>
      <c r="W155" s="51">
        <v>2.47</v>
      </c>
      <c r="X155" s="45">
        <f t="shared" si="166"/>
        <v>3.4206</v>
      </c>
      <c r="Y155" s="52">
        <v>1.125</v>
      </c>
      <c r="Z155" s="47">
        <v>0.5882</v>
      </c>
      <c r="AA155" s="54">
        <f t="shared" si="167"/>
        <v>313112.916201283</v>
      </c>
      <c r="AC155" s="65">
        <v>5224</v>
      </c>
      <c r="AD155" s="55">
        <v>8</v>
      </c>
      <c r="AE155" s="51">
        <v>1</v>
      </c>
      <c r="AF155" s="51">
        <v>1</v>
      </c>
      <c r="AG155" s="51">
        <v>0</v>
      </c>
      <c r="AH155" s="42">
        <f t="shared" si="143"/>
        <v>41792</v>
      </c>
      <c r="AI155" s="67">
        <f t="shared" si="169"/>
        <v>3.31</v>
      </c>
      <c r="AJ155" s="51">
        <v>0.98</v>
      </c>
      <c r="AK155" s="51">
        <v>2.47</v>
      </c>
      <c r="AL155" s="45">
        <f t="shared" si="145"/>
        <v>3.4206</v>
      </c>
      <c r="AM155" s="52">
        <v>1.125</v>
      </c>
      <c r="AN155" s="47">
        <v>0.5882</v>
      </c>
      <c r="AO155" s="54">
        <f t="shared" si="146"/>
        <v>313112.916201283</v>
      </c>
      <c r="AQ155" s="65">
        <f t="shared" si="147"/>
        <v>5464</v>
      </c>
      <c r="AR155" s="55">
        <v>8</v>
      </c>
      <c r="AS155" s="51">
        <v>1</v>
      </c>
      <c r="AT155" s="51">
        <v>1</v>
      </c>
      <c r="AU155" s="51">
        <v>0</v>
      </c>
      <c r="AV155" s="42">
        <f t="shared" si="149"/>
        <v>43712</v>
      </c>
      <c r="AW155" s="67">
        <f t="shared" si="171"/>
        <v>3.31</v>
      </c>
      <c r="AX155" s="51">
        <v>0.98</v>
      </c>
      <c r="AY155" s="51">
        <v>2.47</v>
      </c>
      <c r="AZ155" s="45">
        <f t="shared" si="151"/>
        <v>3.4206</v>
      </c>
      <c r="BA155" s="52">
        <v>1.225</v>
      </c>
      <c r="BB155" s="47">
        <v>0.5882</v>
      </c>
      <c r="BC155" s="54">
        <f t="shared" si="152"/>
        <v>356608.812881005</v>
      </c>
      <c r="BE155" s="65">
        <f t="shared" si="153"/>
        <v>5572</v>
      </c>
      <c r="BF155" s="55">
        <v>8</v>
      </c>
      <c r="BG155" s="51">
        <v>1</v>
      </c>
      <c r="BH155" s="51">
        <v>1</v>
      </c>
      <c r="BI155" s="51">
        <v>0</v>
      </c>
      <c r="BJ155" s="42">
        <f t="shared" si="155"/>
        <v>44576</v>
      </c>
      <c r="BK155" s="67">
        <f t="shared" si="173"/>
        <v>3.31</v>
      </c>
      <c r="BL155" s="51">
        <v>0.98</v>
      </c>
      <c r="BM155" s="51">
        <v>2.47</v>
      </c>
      <c r="BN155" s="45">
        <f t="shared" si="157"/>
        <v>3.4206</v>
      </c>
      <c r="BO155" s="52">
        <v>1.225</v>
      </c>
      <c r="BP155" s="47">
        <v>0.7042</v>
      </c>
      <c r="BQ155" s="54">
        <f t="shared" si="158"/>
        <v>435375.001880455</v>
      </c>
    </row>
    <row r="156" customHeight="1" spans="1:69">
      <c r="A156" s="68">
        <v>4763</v>
      </c>
      <c r="B156" s="50">
        <v>0.59</v>
      </c>
      <c r="C156" s="51">
        <v>2.2</v>
      </c>
      <c r="D156" s="51">
        <v>1</v>
      </c>
      <c r="E156" s="51">
        <v>0</v>
      </c>
      <c r="F156" s="42">
        <f t="shared" si="160"/>
        <v>6182.374</v>
      </c>
      <c r="G156" s="67">
        <v>3.05</v>
      </c>
      <c r="H156" s="51">
        <v>0.98</v>
      </c>
      <c r="I156" s="51">
        <v>2.47</v>
      </c>
      <c r="J156" s="45">
        <f t="shared" si="161"/>
        <v>3.4206</v>
      </c>
      <c r="K156" s="52">
        <v>1.125</v>
      </c>
      <c r="L156" s="47">
        <v>0.5882</v>
      </c>
      <c r="M156" s="54">
        <f t="shared" si="162"/>
        <v>42681.035487576</v>
      </c>
      <c r="O156" s="68">
        <v>4763</v>
      </c>
      <c r="P156" s="50">
        <v>0.59</v>
      </c>
      <c r="Q156" s="51">
        <v>2.2</v>
      </c>
      <c r="R156" s="51">
        <v>1</v>
      </c>
      <c r="S156" s="51">
        <v>0</v>
      </c>
      <c r="T156" s="42">
        <f t="shared" si="164"/>
        <v>6182.374</v>
      </c>
      <c r="U156" s="67">
        <f t="shared" si="165"/>
        <v>3.31</v>
      </c>
      <c r="V156" s="51">
        <v>0.98</v>
      </c>
      <c r="W156" s="51">
        <v>2.47</v>
      </c>
      <c r="X156" s="45">
        <f t="shared" si="166"/>
        <v>3.4206</v>
      </c>
      <c r="Y156" s="52">
        <v>1.125</v>
      </c>
      <c r="Z156" s="47">
        <v>0.5882</v>
      </c>
      <c r="AA156" s="54">
        <f t="shared" si="167"/>
        <v>46319.4188406152</v>
      </c>
      <c r="AC156" s="68">
        <v>4763</v>
      </c>
      <c r="AD156" s="50">
        <v>0.59</v>
      </c>
      <c r="AE156" s="51">
        <v>2.2</v>
      </c>
      <c r="AF156" s="51">
        <v>1</v>
      </c>
      <c r="AG156" s="51">
        <v>0</v>
      </c>
      <c r="AH156" s="42">
        <f t="shared" si="143"/>
        <v>6182.374</v>
      </c>
      <c r="AI156" s="67">
        <f t="shared" si="169"/>
        <v>3.31</v>
      </c>
      <c r="AJ156" s="51">
        <v>0.98</v>
      </c>
      <c r="AK156" s="51">
        <v>2.47</v>
      </c>
      <c r="AL156" s="45">
        <f t="shared" si="145"/>
        <v>3.4206</v>
      </c>
      <c r="AM156" s="52">
        <v>1.125</v>
      </c>
      <c r="AN156" s="47">
        <v>0.5882</v>
      </c>
      <c r="AO156" s="54">
        <f t="shared" si="146"/>
        <v>46319.4188406152</v>
      </c>
      <c r="AQ156" s="68">
        <f t="shared" ref="AQ156:AQ159" si="175">4763+240</f>
        <v>5003</v>
      </c>
      <c r="AR156" s="50">
        <v>0.59</v>
      </c>
      <c r="AS156" s="51">
        <v>2.2</v>
      </c>
      <c r="AT156" s="51">
        <v>1</v>
      </c>
      <c r="AU156" s="51">
        <v>0</v>
      </c>
      <c r="AV156" s="42">
        <f t="shared" si="149"/>
        <v>6493.894</v>
      </c>
      <c r="AW156" s="67">
        <f t="shared" si="171"/>
        <v>3.31</v>
      </c>
      <c r="AX156" s="51">
        <v>0.98</v>
      </c>
      <c r="AY156" s="51">
        <v>2.47</v>
      </c>
      <c r="AZ156" s="45">
        <f t="shared" si="151"/>
        <v>3.4206</v>
      </c>
      <c r="BA156" s="52">
        <v>1.225</v>
      </c>
      <c r="BB156" s="47">
        <v>0.5882</v>
      </c>
      <c r="BC156" s="54">
        <f t="shared" si="152"/>
        <v>52978.1256935186</v>
      </c>
      <c r="BE156" s="68">
        <f t="shared" ref="BE156:BE159" si="176">4763+240+108</f>
        <v>5111</v>
      </c>
      <c r="BF156" s="50">
        <v>0.59</v>
      </c>
      <c r="BG156" s="51">
        <v>2.2</v>
      </c>
      <c r="BH156" s="51">
        <v>1</v>
      </c>
      <c r="BI156" s="51">
        <v>0</v>
      </c>
      <c r="BJ156" s="42">
        <f t="shared" si="155"/>
        <v>6634.078</v>
      </c>
      <c r="BK156" s="67">
        <f t="shared" si="173"/>
        <v>3.31</v>
      </c>
      <c r="BL156" s="51">
        <v>0.98</v>
      </c>
      <c r="BM156" s="51">
        <v>2.47</v>
      </c>
      <c r="BN156" s="45">
        <f t="shared" si="157"/>
        <v>3.4206</v>
      </c>
      <c r="BO156" s="52">
        <v>1.225</v>
      </c>
      <c r="BP156" s="47">
        <v>0.7042</v>
      </c>
      <c r="BQ156" s="54">
        <f t="shared" si="158"/>
        <v>64795.2198879461</v>
      </c>
    </row>
    <row r="157" customHeight="1" spans="1:69">
      <c r="A157" s="68">
        <v>4763</v>
      </c>
      <c r="B157" s="50">
        <v>0.8</v>
      </c>
      <c r="C157" s="51">
        <v>2.2</v>
      </c>
      <c r="D157" s="51">
        <v>1</v>
      </c>
      <c r="E157" s="51">
        <v>0</v>
      </c>
      <c r="F157" s="42">
        <f t="shared" si="160"/>
        <v>8382.88</v>
      </c>
      <c r="G157" s="67">
        <v>3.05</v>
      </c>
      <c r="H157" s="51">
        <v>0.98</v>
      </c>
      <c r="I157" s="51">
        <v>2.47</v>
      </c>
      <c r="J157" s="45">
        <f t="shared" si="161"/>
        <v>3.4206</v>
      </c>
      <c r="K157" s="52">
        <v>1.125</v>
      </c>
      <c r="L157" s="47">
        <v>0.5882</v>
      </c>
      <c r="M157" s="54">
        <f t="shared" si="162"/>
        <v>57872.5904916284</v>
      </c>
      <c r="O157" s="68">
        <v>4763</v>
      </c>
      <c r="P157" s="50">
        <v>0.8</v>
      </c>
      <c r="Q157" s="51">
        <v>2.2</v>
      </c>
      <c r="R157" s="51">
        <v>1</v>
      </c>
      <c r="S157" s="51">
        <v>0</v>
      </c>
      <c r="T157" s="42">
        <f t="shared" si="164"/>
        <v>8382.88</v>
      </c>
      <c r="U157" s="67">
        <f t="shared" si="165"/>
        <v>3.31</v>
      </c>
      <c r="V157" s="51">
        <v>0.98</v>
      </c>
      <c r="W157" s="51">
        <v>2.47</v>
      </c>
      <c r="X157" s="45">
        <f t="shared" si="166"/>
        <v>3.4206</v>
      </c>
      <c r="Y157" s="52">
        <v>1.125</v>
      </c>
      <c r="Z157" s="47">
        <v>0.5882</v>
      </c>
      <c r="AA157" s="54">
        <f t="shared" si="167"/>
        <v>62805.9916482918</v>
      </c>
      <c r="AC157" s="68">
        <v>4763</v>
      </c>
      <c r="AD157" s="50">
        <v>0.8</v>
      </c>
      <c r="AE157" s="51">
        <v>2.2</v>
      </c>
      <c r="AF157" s="51">
        <v>1</v>
      </c>
      <c r="AG157" s="51">
        <v>0</v>
      </c>
      <c r="AH157" s="42">
        <f t="shared" si="143"/>
        <v>8382.88</v>
      </c>
      <c r="AI157" s="67">
        <f t="shared" si="169"/>
        <v>3.31</v>
      </c>
      <c r="AJ157" s="51">
        <v>0.98</v>
      </c>
      <c r="AK157" s="51">
        <v>2.47</v>
      </c>
      <c r="AL157" s="45">
        <f t="shared" si="145"/>
        <v>3.4206</v>
      </c>
      <c r="AM157" s="52">
        <v>1.125</v>
      </c>
      <c r="AN157" s="47">
        <v>0.5882</v>
      </c>
      <c r="AO157" s="54">
        <f t="shared" si="146"/>
        <v>62805.9916482918</v>
      </c>
      <c r="AQ157" s="68">
        <f t="shared" si="175"/>
        <v>5003</v>
      </c>
      <c r="AR157" s="50">
        <v>0.8</v>
      </c>
      <c r="AS157" s="51">
        <v>2.2</v>
      </c>
      <c r="AT157" s="51">
        <v>1</v>
      </c>
      <c r="AU157" s="51">
        <v>0</v>
      </c>
      <c r="AV157" s="42">
        <f t="shared" si="149"/>
        <v>8805.28</v>
      </c>
      <c r="AW157" s="67">
        <f t="shared" si="171"/>
        <v>3.31</v>
      </c>
      <c r="AX157" s="51">
        <v>0.98</v>
      </c>
      <c r="AY157" s="51">
        <v>2.47</v>
      </c>
      <c r="AZ157" s="45">
        <f t="shared" si="151"/>
        <v>3.4206</v>
      </c>
      <c r="BA157" s="52">
        <v>1.225</v>
      </c>
      <c r="BB157" s="47">
        <v>0.5882</v>
      </c>
      <c r="BC157" s="54">
        <f t="shared" si="152"/>
        <v>71834.746703076</v>
      </c>
      <c r="BE157" s="68">
        <f t="shared" si="176"/>
        <v>5111</v>
      </c>
      <c r="BF157" s="50">
        <v>0.8</v>
      </c>
      <c r="BG157" s="51">
        <v>2.2</v>
      </c>
      <c r="BH157" s="51">
        <v>1</v>
      </c>
      <c r="BI157" s="51">
        <v>0</v>
      </c>
      <c r="BJ157" s="42">
        <f t="shared" si="155"/>
        <v>8995.36</v>
      </c>
      <c r="BK157" s="67">
        <f t="shared" si="173"/>
        <v>3.31</v>
      </c>
      <c r="BL157" s="51">
        <v>0.98</v>
      </c>
      <c r="BM157" s="51">
        <v>2.47</v>
      </c>
      <c r="BN157" s="45">
        <f t="shared" si="157"/>
        <v>3.4206</v>
      </c>
      <c r="BO157" s="52">
        <v>1.225</v>
      </c>
      <c r="BP157" s="47">
        <v>0.7042</v>
      </c>
      <c r="BQ157" s="54">
        <f t="shared" si="158"/>
        <v>87857.9252717913</v>
      </c>
    </row>
    <row r="158" customHeight="1" spans="1:69">
      <c r="A158" s="68">
        <v>4763</v>
      </c>
      <c r="B158" s="50">
        <v>0.74</v>
      </c>
      <c r="C158" s="51">
        <v>2.2</v>
      </c>
      <c r="D158" s="51">
        <v>1</v>
      </c>
      <c r="E158" s="51">
        <v>0</v>
      </c>
      <c r="F158" s="42">
        <f t="shared" si="160"/>
        <v>7754.164</v>
      </c>
      <c r="G158" s="67">
        <v>3.05</v>
      </c>
      <c r="H158" s="51">
        <v>0.98</v>
      </c>
      <c r="I158" s="51">
        <v>2.47</v>
      </c>
      <c r="J158" s="45">
        <f t="shared" si="161"/>
        <v>3.4206</v>
      </c>
      <c r="K158" s="52">
        <v>1.125</v>
      </c>
      <c r="L158" s="47">
        <v>0.5882</v>
      </c>
      <c r="M158" s="54">
        <f t="shared" si="162"/>
        <v>53532.1462047563</v>
      </c>
      <c r="O158" s="68">
        <v>4763</v>
      </c>
      <c r="P158" s="50">
        <v>0.74</v>
      </c>
      <c r="Q158" s="51">
        <v>2.2</v>
      </c>
      <c r="R158" s="51">
        <v>1</v>
      </c>
      <c r="S158" s="51">
        <v>0</v>
      </c>
      <c r="T158" s="42">
        <f t="shared" si="164"/>
        <v>7754.164</v>
      </c>
      <c r="U158" s="67">
        <f t="shared" si="165"/>
        <v>3.31</v>
      </c>
      <c r="V158" s="51">
        <v>0.98</v>
      </c>
      <c r="W158" s="51">
        <v>2.47</v>
      </c>
      <c r="X158" s="45">
        <f t="shared" si="166"/>
        <v>3.4206</v>
      </c>
      <c r="Y158" s="52">
        <v>1.125</v>
      </c>
      <c r="Z158" s="47">
        <v>0.5882</v>
      </c>
      <c r="AA158" s="54">
        <f t="shared" si="167"/>
        <v>58095.54227467</v>
      </c>
      <c r="AC158" s="68">
        <v>4763</v>
      </c>
      <c r="AD158" s="50">
        <v>0.74</v>
      </c>
      <c r="AE158" s="51">
        <v>2.2</v>
      </c>
      <c r="AF158" s="51">
        <v>1</v>
      </c>
      <c r="AG158" s="51">
        <v>0</v>
      </c>
      <c r="AH158" s="42">
        <f t="shared" si="143"/>
        <v>7754.164</v>
      </c>
      <c r="AI158" s="67">
        <f t="shared" si="169"/>
        <v>3.31</v>
      </c>
      <c r="AJ158" s="51">
        <v>0.98</v>
      </c>
      <c r="AK158" s="51">
        <v>2.47</v>
      </c>
      <c r="AL158" s="45">
        <f t="shared" si="145"/>
        <v>3.4206</v>
      </c>
      <c r="AM158" s="52">
        <v>1.125</v>
      </c>
      <c r="AN158" s="47">
        <v>0.5882</v>
      </c>
      <c r="AO158" s="54">
        <f t="shared" si="146"/>
        <v>58095.54227467</v>
      </c>
      <c r="AQ158" s="68">
        <f t="shared" si="175"/>
        <v>5003</v>
      </c>
      <c r="AR158" s="50">
        <v>0.74</v>
      </c>
      <c r="AS158" s="51">
        <v>2.2</v>
      </c>
      <c r="AT158" s="51">
        <v>1</v>
      </c>
      <c r="AU158" s="51">
        <v>0</v>
      </c>
      <c r="AV158" s="42">
        <f t="shared" si="149"/>
        <v>8144.884</v>
      </c>
      <c r="AW158" s="67">
        <f t="shared" si="171"/>
        <v>3.31</v>
      </c>
      <c r="AX158" s="51">
        <v>0.98</v>
      </c>
      <c r="AY158" s="51">
        <v>2.47</v>
      </c>
      <c r="AZ158" s="45">
        <f t="shared" si="151"/>
        <v>3.4206</v>
      </c>
      <c r="BA158" s="52">
        <v>1.225</v>
      </c>
      <c r="BB158" s="47">
        <v>0.5882</v>
      </c>
      <c r="BC158" s="54">
        <f t="shared" si="152"/>
        <v>66447.1407003453</v>
      </c>
      <c r="BE158" s="68">
        <f t="shared" si="176"/>
        <v>5111</v>
      </c>
      <c r="BF158" s="50">
        <v>0.74</v>
      </c>
      <c r="BG158" s="51">
        <v>2.2</v>
      </c>
      <c r="BH158" s="51">
        <v>1</v>
      </c>
      <c r="BI158" s="51">
        <v>0</v>
      </c>
      <c r="BJ158" s="42">
        <f t="shared" si="155"/>
        <v>8320.708</v>
      </c>
      <c r="BK158" s="67">
        <f t="shared" si="173"/>
        <v>3.31</v>
      </c>
      <c r="BL158" s="51">
        <v>0.98</v>
      </c>
      <c r="BM158" s="51">
        <v>2.47</v>
      </c>
      <c r="BN158" s="45">
        <f t="shared" si="157"/>
        <v>3.4206</v>
      </c>
      <c r="BO158" s="52">
        <v>1.225</v>
      </c>
      <c r="BP158" s="47">
        <v>0.7042</v>
      </c>
      <c r="BQ158" s="54">
        <f t="shared" si="158"/>
        <v>81268.5808764069</v>
      </c>
    </row>
    <row r="159" customHeight="1" spans="1:69">
      <c r="A159" s="68">
        <v>4763</v>
      </c>
      <c r="B159" s="50">
        <v>0.92</v>
      </c>
      <c r="C159" s="51">
        <v>2.2</v>
      </c>
      <c r="D159" s="51">
        <v>1</v>
      </c>
      <c r="E159" s="51">
        <v>0</v>
      </c>
      <c r="F159" s="42">
        <f t="shared" si="160"/>
        <v>9640.312</v>
      </c>
      <c r="G159" s="67">
        <v>3.05</v>
      </c>
      <c r="H159" s="51">
        <v>0.98</v>
      </c>
      <c r="I159" s="51">
        <v>2.47</v>
      </c>
      <c r="J159" s="45">
        <f t="shared" si="161"/>
        <v>3.4206</v>
      </c>
      <c r="K159" s="52">
        <v>1.125</v>
      </c>
      <c r="L159" s="47">
        <v>0.5882</v>
      </c>
      <c r="M159" s="54">
        <f t="shared" si="162"/>
        <v>66553.4790653727</v>
      </c>
      <c r="O159" s="68">
        <v>4763</v>
      </c>
      <c r="P159" s="50">
        <v>0.92</v>
      </c>
      <c r="Q159" s="51">
        <v>2.2</v>
      </c>
      <c r="R159" s="51">
        <v>1</v>
      </c>
      <c r="S159" s="51">
        <v>0</v>
      </c>
      <c r="T159" s="42">
        <f t="shared" si="164"/>
        <v>9640.312</v>
      </c>
      <c r="U159" s="67">
        <f t="shared" si="165"/>
        <v>3.31</v>
      </c>
      <c r="V159" s="51">
        <v>0.98</v>
      </c>
      <c r="W159" s="51">
        <v>2.47</v>
      </c>
      <c r="X159" s="45">
        <f t="shared" si="166"/>
        <v>3.4206</v>
      </c>
      <c r="Y159" s="52">
        <v>1.125</v>
      </c>
      <c r="Z159" s="47">
        <v>0.5882</v>
      </c>
      <c r="AA159" s="54">
        <f t="shared" si="167"/>
        <v>72226.8903955356</v>
      </c>
      <c r="AC159" s="68">
        <v>4763</v>
      </c>
      <c r="AD159" s="50">
        <v>0.92</v>
      </c>
      <c r="AE159" s="51">
        <v>2.2</v>
      </c>
      <c r="AF159" s="51">
        <v>1</v>
      </c>
      <c r="AG159" s="51">
        <v>0</v>
      </c>
      <c r="AH159" s="42">
        <f t="shared" si="143"/>
        <v>9640.312</v>
      </c>
      <c r="AI159" s="67">
        <f t="shared" si="169"/>
        <v>3.31</v>
      </c>
      <c r="AJ159" s="51">
        <v>0.98</v>
      </c>
      <c r="AK159" s="51">
        <v>2.47</v>
      </c>
      <c r="AL159" s="45">
        <f t="shared" si="145"/>
        <v>3.4206</v>
      </c>
      <c r="AM159" s="52">
        <v>1.125</v>
      </c>
      <c r="AN159" s="47">
        <v>0.5882</v>
      </c>
      <c r="AO159" s="54">
        <f t="shared" si="146"/>
        <v>72226.8903955356</v>
      </c>
      <c r="AQ159" s="68">
        <f t="shared" si="175"/>
        <v>5003</v>
      </c>
      <c r="AR159" s="50">
        <v>0.92</v>
      </c>
      <c r="AS159" s="51">
        <v>2.2</v>
      </c>
      <c r="AT159" s="51">
        <v>1</v>
      </c>
      <c r="AU159" s="51">
        <v>0</v>
      </c>
      <c r="AV159" s="42">
        <f t="shared" si="149"/>
        <v>10126.072</v>
      </c>
      <c r="AW159" s="67">
        <f t="shared" si="171"/>
        <v>3.31</v>
      </c>
      <c r="AX159" s="51">
        <v>0.98</v>
      </c>
      <c r="AY159" s="51">
        <v>2.47</v>
      </c>
      <c r="AZ159" s="45">
        <f t="shared" si="151"/>
        <v>3.4206</v>
      </c>
      <c r="BA159" s="52">
        <v>1.225</v>
      </c>
      <c r="BB159" s="47">
        <v>0.5882</v>
      </c>
      <c r="BC159" s="54">
        <f t="shared" si="152"/>
        <v>82609.9587085375</v>
      </c>
      <c r="BE159" s="68">
        <f t="shared" si="176"/>
        <v>5111</v>
      </c>
      <c r="BF159" s="50">
        <v>0.92</v>
      </c>
      <c r="BG159" s="51">
        <v>2.2</v>
      </c>
      <c r="BH159" s="51">
        <v>1</v>
      </c>
      <c r="BI159" s="51">
        <v>0</v>
      </c>
      <c r="BJ159" s="42">
        <f t="shared" si="155"/>
        <v>10344.664</v>
      </c>
      <c r="BK159" s="67">
        <f t="shared" si="173"/>
        <v>3.31</v>
      </c>
      <c r="BL159" s="51">
        <v>0.98</v>
      </c>
      <c r="BM159" s="51">
        <v>2.47</v>
      </c>
      <c r="BN159" s="45">
        <f t="shared" si="157"/>
        <v>3.4206</v>
      </c>
      <c r="BO159" s="52">
        <v>1.225</v>
      </c>
      <c r="BP159" s="47">
        <v>0.7042</v>
      </c>
      <c r="BQ159" s="54">
        <f t="shared" si="158"/>
        <v>101036.61406256</v>
      </c>
    </row>
    <row r="160" customHeight="1" spans="1:69">
      <c r="A160" s="57">
        <f>SUM(M134:M159)</f>
        <v>3011339.07311034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O160" s="57">
        <f>SUM(AA134:AA159)</f>
        <v>3293776.15940462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9"/>
      <c r="AC160" s="57">
        <f>SUM(AO134:AO159)</f>
        <v>3781729.60601697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9"/>
      <c r="AQ160" s="57">
        <f>SUM(BC134:BC159)</f>
        <v>4273559.51224804</v>
      </c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  <c r="BE160" s="57">
        <f>SUM(BQ134:BQ159)</f>
        <v>5504295.44094912</v>
      </c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9"/>
    </row>
    <row r="161" customHeight="1" spans="1:69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O161" s="57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9"/>
      <c r="AC161" s="57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9"/>
      <c r="AQ161" s="57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  <c r="BE161" s="57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9"/>
    </row>
    <row r="162" customHeight="1" spans="1:69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2"/>
      <c r="O162" s="60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2"/>
      <c r="AC162" s="60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2"/>
      <c r="AQ162" s="60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2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2"/>
    </row>
    <row r="163" customHeight="1" spans="1:69">
      <c r="A163" s="25" t="s">
        <v>9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O163" s="25" t="s">
        <v>9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C163" s="25" t="s">
        <v>9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7"/>
      <c r="AQ163" s="25" t="s">
        <v>9</v>
      </c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7"/>
      <c r="BE163" s="25" t="s">
        <v>9</v>
      </c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7"/>
    </row>
    <row r="164" customHeight="1" spans="1:69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30"/>
      <c r="AC164" s="28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0"/>
      <c r="AQ164" s="28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30"/>
      <c r="BE164" s="28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30"/>
    </row>
    <row r="165" customHeight="1" spans="1:69">
      <c r="A165" s="31" t="s">
        <v>14</v>
      </c>
      <c r="B165" s="32"/>
      <c r="C165" s="32"/>
      <c r="D165" s="32"/>
      <c r="E165" s="32"/>
      <c r="F165" s="33"/>
      <c r="G165" s="34" t="s">
        <v>15</v>
      </c>
      <c r="H165" s="35"/>
      <c r="I165" s="35"/>
      <c r="J165" s="36"/>
      <c r="K165" s="37" t="s">
        <v>16</v>
      </c>
      <c r="L165" s="38"/>
      <c r="M165" s="39" t="s">
        <v>17</v>
      </c>
      <c r="O165" s="31" t="s">
        <v>14</v>
      </c>
      <c r="P165" s="32"/>
      <c r="Q165" s="32"/>
      <c r="R165" s="32"/>
      <c r="S165" s="32"/>
      <c r="T165" s="33"/>
      <c r="U165" s="34" t="s">
        <v>15</v>
      </c>
      <c r="V165" s="35"/>
      <c r="W165" s="35"/>
      <c r="X165" s="36"/>
      <c r="Y165" s="37" t="s">
        <v>16</v>
      </c>
      <c r="Z165" s="38"/>
      <c r="AA165" s="39" t="s">
        <v>17</v>
      </c>
      <c r="AC165" s="31" t="s">
        <v>14</v>
      </c>
      <c r="AD165" s="32"/>
      <c r="AE165" s="32"/>
      <c r="AF165" s="32"/>
      <c r="AG165" s="32"/>
      <c r="AH165" s="33"/>
      <c r="AI165" s="34" t="s">
        <v>15</v>
      </c>
      <c r="AJ165" s="35"/>
      <c r="AK165" s="35"/>
      <c r="AL165" s="36"/>
      <c r="AM165" s="37" t="s">
        <v>16</v>
      </c>
      <c r="AN165" s="38"/>
      <c r="AO165" s="39" t="s">
        <v>17</v>
      </c>
      <c r="AQ165" s="31" t="s">
        <v>14</v>
      </c>
      <c r="AR165" s="32"/>
      <c r="AS165" s="32"/>
      <c r="AT165" s="32"/>
      <c r="AU165" s="32"/>
      <c r="AV165" s="33"/>
      <c r="AW165" s="34" t="s">
        <v>15</v>
      </c>
      <c r="AX165" s="35"/>
      <c r="AY165" s="35"/>
      <c r="AZ165" s="36"/>
      <c r="BA165" s="37" t="s">
        <v>16</v>
      </c>
      <c r="BB165" s="38"/>
      <c r="BC165" s="39" t="s">
        <v>17</v>
      </c>
      <c r="BE165" s="31" t="s">
        <v>14</v>
      </c>
      <c r="BF165" s="32"/>
      <c r="BG165" s="32"/>
      <c r="BH165" s="32"/>
      <c r="BI165" s="32"/>
      <c r="BJ165" s="33"/>
      <c r="BK165" s="34" t="s">
        <v>15</v>
      </c>
      <c r="BL165" s="35"/>
      <c r="BM165" s="35"/>
      <c r="BN165" s="36"/>
      <c r="BO165" s="37" t="s">
        <v>16</v>
      </c>
      <c r="BP165" s="38"/>
      <c r="BQ165" s="39" t="s">
        <v>17</v>
      </c>
    </row>
    <row r="166" customHeight="1" spans="1:69">
      <c r="A166" s="40" t="s">
        <v>18</v>
      </c>
      <c r="B166" s="41" t="s">
        <v>19</v>
      </c>
      <c r="C166" s="41" t="s">
        <v>20</v>
      </c>
      <c r="D166" s="41" t="s">
        <v>21</v>
      </c>
      <c r="E166" s="41" t="s">
        <v>22</v>
      </c>
      <c r="F166" s="42" t="s">
        <v>14</v>
      </c>
      <c r="G166" s="43" t="s">
        <v>23</v>
      </c>
      <c r="H166" s="44" t="s">
        <v>24</v>
      </c>
      <c r="I166" s="44" t="s">
        <v>25</v>
      </c>
      <c r="J166" s="45" t="s">
        <v>26</v>
      </c>
      <c r="K166" s="46" t="s">
        <v>27</v>
      </c>
      <c r="L166" s="47" t="s">
        <v>28</v>
      </c>
      <c r="M166" s="48"/>
      <c r="O166" s="40" t="s">
        <v>18</v>
      </c>
      <c r="P166" s="41" t="s">
        <v>19</v>
      </c>
      <c r="Q166" s="41" t="s">
        <v>20</v>
      </c>
      <c r="R166" s="41" t="s">
        <v>21</v>
      </c>
      <c r="S166" s="41" t="s">
        <v>22</v>
      </c>
      <c r="T166" s="42" t="s">
        <v>14</v>
      </c>
      <c r="U166" s="43" t="s">
        <v>23</v>
      </c>
      <c r="V166" s="44" t="s">
        <v>24</v>
      </c>
      <c r="W166" s="44" t="s">
        <v>25</v>
      </c>
      <c r="X166" s="45" t="s">
        <v>26</v>
      </c>
      <c r="Y166" s="46" t="s">
        <v>27</v>
      </c>
      <c r="Z166" s="47" t="s">
        <v>28</v>
      </c>
      <c r="AA166" s="48"/>
      <c r="AC166" s="40" t="s">
        <v>18</v>
      </c>
      <c r="AD166" s="41" t="s">
        <v>19</v>
      </c>
      <c r="AE166" s="41" t="s">
        <v>20</v>
      </c>
      <c r="AF166" s="41" t="s">
        <v>21</v>
      </c>
      <c r="AG166" s="41" t="s">
        <v>22</v>
      </c>
      <c r="AH166" s="42" t="s">
        <v>14</v>
      </c>
      <c r="AI166" s="43" t="s">
        <v>23</v>
      </c>
      <c r="AJ166" s="44" t="s">
        <v>24</v>
      </c>
      <c r="AK166" s="44" t="s">
        <v>25</v>
      </c>
      <c r="AL166" s="45" t="s">
        <v>26</v>
      </c>
      <c r="AM166" s="46" t="s">
        <v>27</v>
      </c>
      <c r="AN166" s="47" t="s">
        <v>28</v>
      </c>
      <c r="AO166" s="48"/>
      <c r="AQ166" s="40" t="s">
        <v>18</v>
      </c>
      <c r="AR166" s="41" t="s">
        <v>19</v>
      </c>
      <c r="AS166" s="41" t="s">
        <v>20</v>
      </c>
      <c r="AT166" s="41" t="s">
        <v>21</v>
      </c>
      <c r="AU166" s="41" t="s">
        <v>22</v>
      </c>
      <c r="AV166" s="42" t="s">
        <v>14</v>
      </c>
      <c r="AW166" s="43" t="s">
        <v>23</v>
      </c>
      <c r="AX166" s="44" t="s">
        <v>24</v>
      </c>
      <c r="AY166" s="44" t="s">
        <v>25</v>
      </c>
      <c r="AZ166" s="45" t="s">
        <v>26</v>
      </c>
      <c r="BA166" s="46" t="s">
        <v>27</v>
      </c>
      <c r="BB166" s="47" t="s">
        <v>28</v>
      </c>
      <c r="BC166" s="48"/>
      <c r="BE166" s="40" t="s">
        <v>18</v>
      </c>
      <c r="BF166" s="41" t="s">
        <v>19</v>
      </c>
      <c r="BG166" s="41" t="s">
        <v>20</v>
      </c>
      <c r="BH166" s="41" t="s">
        <v>21</v>
      </c>
      <c r="BI166" s="41" t="s">
        <v>22</v>
      </c>
      <c r="BJ166" s="42" t="s">
        <v>14</v>
      </c>
      <c r="BK166" s="43" t="s">
        <v>23</v>
      </c>
      <c r="BL166" s="44" t="s">
        <v>24</v>
      </c>
      <c r="BM166" s="44" t="s">
        <v>25</v>
      </c>
      <c r="BN166" s="45" t="s">
        <v>26</v>
      </c>
      <c r="BO166" s="46" t="s">
        <v>27</v>
      </c>
      <c r="BP166" s="47" t="s">
        <v>28</v>
      </c>
      <c r="BQ166" s="48"/>
    </row>
    <row r="167" customHeight="1" spans="1:69">
      <c r="A167" s="56">
        <v>3921</v>
      </c>
      <c r="B167" s="51">
        <v>2.53</v>
      </c>
      <c r="C167" s="51">
        <v>1</v>
      </c>
      <c r="D167" s="51">
        <v>1</v>
      </c>
      <c r="E167" s="51">
        <v>0</v>
      </c>
      <c r="F167" s="42">
        <f t="shared" ref="F167:F169" si="177">A167*B167*C167*D167+E167</f>
        <v>9920.13</v>
      </c>
      <c r="G167" s="67">
        <v>2.66</v>
      </c>
      <c r="H167" s="51">
        <v>0.92</v>
      </c>
      <c r="I167" s="51">
        <v>2.03</v>
      </c>
      <c r="J167" s="45">
        <f t="shared" ref="J167:J169" si="178">H167*I167+1</f>
        <v>2.8676</v>
      </c>
      <c r="K167" s="52">
        <v>1.125</v>
      </c>
      <c r="L167" s="47">
        <v>0.6711</v>
      </c>
      <c r="M167" s="54">
        <f t="shared" ref="M167:M169" si="179">F167*G167*J167*K167*L167</f>
        <v>57129.0935221612</v>
      </c>
      <c r="O167" s="68">
        <v>3921</v>
      </c>
      <c r="P167" s="51">
        <v>2.53</v>
      </c>
      <c r="Q167" s="51">
        <v>1</v>
      </c>
      <c r="R167" s="51">
        <v>1</v>
      </c>
      <c r="S167" s="51">
        <v>0</v>
      </c>
      <c r="T167" s="42">
        <f t="shared" ref="T167:T169" si="180">O167*P167*Q167*R167+S167</f>
        <v>9920.13</v>
      </c>
      <c r="U167" s="67">
        <f>2.66+0.13</f>
        <v>2.79</v>
      </c>
      <c r="V167" s="51">
        <v>0.92</v>
      </c>
      <c r="W167" s="51">
        <v>2.03</v>
      </c>
      <c r="X167" s="45">
        <f t="shared" ref="X167:X169" si="181">V167*W167+1</f>
        <v>2.8676</v>
      </c>
      <c r="Y167" s="52">
        <v>1.125</v>
      </c>
      <c r="Z167" s="47">
        <v>0.6711</v>
      </c>
      <c r="AA167" s="54">
        <f t="shared" ref="AA167:AA169" si="182">T167*U167*X167*Y167*Z167</f>
        <v>59921.1168897856</v>
      </c>
      <c r="AC167" s="68">
        <v>3921</v>
      </c>
      <c r="AD167" s="51">
        <v>2.53</v>
      </c>
      <c r="AE167" s="51">
        <v>1</v>
      </c>
      <c r="AF167" s="51">
        <v>1</v>
      </c>
      <c r="AG167" s="51">
        <v>0</v>
      </c>
      <c r="AH167" s="42">
        <f t="shared" ref="AH167:AH190" si="183">AC167*AD167*AE167*AF167+AG167</f>
        <v>9920.13</v>
      </c>
      <c r="AI167" s="67">
        <f t="shared" ref="AI167:AI172" si="184">2.66+0.13</f>
        <v>2.79</v>
      </c>
      <c r="AJ167" s="51">
        <v>0.92</v>
      </c>
      <c r="AK167" s="51">
        <v>2.03</v>
      </c>
      <c r="AL167" s="45">
        <f t="shared" ref="AL167:AL190" si="185">AJ167*AK167+1</f>
        <v>2.8676</v>
      </c>
      <c r="AM167" s="52">
        <v>1.125</v>
      </c>
      <c r="AN167" s="47">
        <v>0.6711</v>
      </c>
      <c r="AO167" s="54">
        <f t="shared" ref="AO167:AO190" si="186">AH167*AI167*AL167*AM167*AN167</f>
        <v>59921.1168897856</v>
      </c>
      <c r="AQ167" s="68">
        <f t="shared" ref="AQ167:AQ190" si="187">3921+240</f>
        <v>4161</v>
      </c>
      <c r="AR167" s="51">
        <v>2.53</v>
      </c>
      <c r="AS167" s="51">
        <v>1</v>
      </c>
      <c r="AT167" s="51">
        <v>1</v>
      </c>
      <c r="AU167" s="51">
        <v>0</v>
      </c>
      <c r="AV167" s="42">
        <f t="shared" ref="AV167:AV190" si="188">AQ167*AR167*AS167*AT167+AU167</f>
        <v>10527.33</v>
      </c>
      <c r="AW167" s="67">
        <f t="shared" ref="AW167:AW172" si="189">2.66+0.13</f>
        <v>2.79</v>
      </c>
      <c r="AX167" s="51">
        <v>0.92</v>
      </c>
      <c r="AY167" s="51">
        <v>2.03</v>
      </c>
      <c r="AZ167" s="45">
        <f t="shared" ref="AZ167:AZ190" si="190">AX167*AY167+1</f>
        <v>2.8676</v>
      </c>
      <c r="BA167" s="52">
        <v>1.225</v>
      </c>
      <c r="BB167" s="47">
        <v>0.6711</v>
      </c>
      <c r="BC167" s="54">
        <f t="shared" ref="BC167:BC190" si="191">AV167*AW167*AZ167*BA167*BB167</f>
        <v>69241.1607103715</v>
      </c>
      <c r="BE167" s="68">
        <f t="shared" ref="BE167:BE190" si="192">3921+240+108+300</f>
        <v>4569</v>
      </c>
      <c r="BF167" s="51">
        <v>2.53</v>
      </c>
      <c r="BG167" s="51">
        <v>1</v>
      </c>
      <c r="BH167" s="51">
        <v>1</v>
      </c>
      <c r="BI167" s="51">
        <v>0</v>
      </c>
      <c r="BJ167" s="42">
        <f t="shared" ref="BJ167:BJ190" si="193">BE167*BF167*BG167*BH167+BI167</f>
        <v>11559.57</v>
      </c>
      <c r="BK167" s="67">
        <f t="shared" ref="BK167:BK172" si="194">2.66+0.13</f>
        <v>2.79</v>
      </c>
      <c r="BL167" s="51">
        <v>0.92</v>
      </c>
      <c r="BM167" s="51">
        <v>2.03</v>
      </c>
      <c r="BN167" s="45">
        <f t="shared" ref="BN167:BN190" si="195">BL167*BM167+1</f>
        <v>2.8676</v>
      </c>
      <c r="BO167" s="52">
        <v>1.225</v>
      </c>
      <c r="BP167" s="47">
        <v>0.8264</v>
      </c>
      <c r="BQ167" s="54">
        <f t="shared" ref="BQ167:BQ190" si="196">BJ167*BK167*BN167*BO167*BP167</f>
        <v>93624.7888883167</v>
      </c>
    </row>
    <row r="168" customHeight="1" spans="1:69">
      <c r="A168" s="56">
        <v>3921</v>
      </c>
      <c r="B168" s="51">
        <v>2.05</v>
      </c>
      <c r="C168" s="51">
        <v>1</v>
      </c>
      <c r="D168" s="51">
        <v>1</v>
      </c>
      <c r="E168" s="51">
        <v>0</v>
      </c>
      <c r="F168" s="42">
        <f t="shared" si="177"/>
        <v>8038.05</v>
      </c>
      <c r="G168" s="67">
        <v>2.66</v>
      </c>
      <c r="H168" s="51">
        <v>0.92</v>
      </c>
      <c r="I168" s="51">
        <v>2.03</v>
      </c>
      <c r="J168" s="45">
        <f t="shared" si="178"/>
        <v>2.8676</v>
      </c>
      <c r="K168" s="52">
        <v>1.125</v>
      </c>
      <c r="L168" s="47">
        <v>0.6711</v>
      </c>
      <c r="M168" s="54">
        <f t="shared" si="179"/>
        <v>46290.372221514</v>
      </c>
      <c r="O168" s="68">
        <v>3921</v>
      </c>
      <c r="P168" s="51">
        <v>2.05</v>
      </c>
      <c r="Q168" s="51">
        <v>1</v>
      </c>
      <c r="R168" s="51">
        <v>1</v>
      </c>
      <c r="S168" s="51">
        <v>0</v>
      </c>
      <c r="T168" s="42">
        <f t="shared" si="180"/>
        <v>8038.05</v>
      </c>
      <c r="U168" s="67">
        <f>2.66+0.13</f>
        <v>2.79</v>
      </c>
      <c r="V168" s="51">
        <v>0.92</v>
      </c>
      <c r="W168" s="51">
        <v>2.03</v>
      </c>
      <c r="X168" s="45">
        <f t="shared" si="181"/>
        <v>2.8676</v>
      </c>
      <c r="Y168" s="52">
        <v>1.125</v>
      </c>
      <c r="Z168" s="47">
        <v>0.6711</v>
      </c>
      <c r="AA168" s="54">
        <f t="shared" si="182"/>
        <v>48552.6836458737</v>
      </c>
      <c r="AC168" s="68">
        <v>3921</v>
      </c>
      <c r="AD168" s="51">
        <v>2.05</v>
      </c>
      <c r="AE168" s="51">
        <v>1</v>
      </c>
      <c r="AF168" s="51">
        <v>1</v>
      </c>
      <c r="AG168" s="51">
        <v>0</v>
      </c>
      <c r="AH168" s="42">
        <f t="shared" si="183"/>
        <v>8038.05</v>
      </c>
      <c r="AI168" s="67">
        <f t="shared" si="184"/>
        <v>2.79</v>
      </c>
      <c r="AJ168" s="51">
        <v>0.92</v>
      </c>
      <c r="AK168" s="51">
        <v>2.03</v>
      </c>
      <c r="AL168" s="45">
        <f t="shared" si="185"/>
        <v>2.8676</v>
      </c>
      <c r="AM168" s="52">
        <v>1.125</v>
      </c>
      <c r="AN168" s="47">
        <v>0.6711</v>
      </c>
      <c r="AO168" s="54">
        <f t="shared" si="186"/>
        <v>48552.6836458737</v>
      </c>
      <c r="AQ168" s="68">
        <f t="shared" si="187"/>
        <v>4161</v>
      </c>
      <c r="AR168" s="51">
        <v>2.05</v>
      </c>
      <c r="AS168" s="51">
        <v>1</v>
      </c>
      <c r="AT168" s="51">
        <v>1</v>
      </c>
      <c r="AU168" s="51">
        <v>0</v>
      </c>
      <c r="AV168" s="42">
        <f t="shared" si="188"/>
        <v>8530.05</v>
      </c>
      <c r="AW168" s="67">
        <f t="shared" si="189"/>
        <v>2.79</v>
      </c>
      <c r="AX168" s="51">
        <v>0.92</v>
      </c>
      <c r="AY168" s="51">
        <v>2.03</v>
      </c>
      <c r="AZ168" s="45">
        <f t="shared" si="190"/>
        <v>2.8676</v>
      </c>
      <c r="BA168" s="52">
        <v>1.225</v>
      </c>
      <c r="BB168" s="47">
        <v>0.6711</v>
      </c>
      <c r="BC168" s="54">
        <f t="shared" si="191"/>
        <v>56104.497808799</v>
      </c>
      <c r="BE168" s="68">
        <f t="shared" si="192"/>
        <v>4569</v>
      </c>
      <c r="BF168" s="51">
        <v>2.05</v>
      </c>
      <c r="BG168" s="51">
        <v>1</v>
      </c>
      <c r="BH168" s="51">
        <v>1</v>
      </c>
      <c r="BI168" s="51">
        <v>0</v>
      </c>
      <c r="BJ168" s="42">
        <f t="shared" si="193"/>
        <v>9366.45</v>
      </c>
      <c r="BK168" s="67">
        <f t="shared" si="194"/>
        <v>2.79</v>
      </c>
      <c r="BL168" s="51">
        <v>0.92</v>
      </c>
      <c r="BM168" s="51">
        <v>2.03</v>
      </c>
      <c r="BN168" s="45">
        <f t="shared" si="195"/>
        <v>2.8676</v>
      </c>
      <c r="BO168" s="52">
        <v>1.225</v>
      </c>
      <c r="BP168" s="47">
        <v>0.8264</v>
      </c>
      <c r="BQ168" s="54">
        <f t="shared" si="196"/>
        <v>75861.9830913238</v>
      </c>
    </row>
    <row r="169" customHeight="1" spans="1:69">
      <c r="A169" s="56">
        <v>3921</v>
      </c>
      <c r="B169" s="66">
        <v>2.38</v>
      </c>
      <c r="C169" s="51">
        <v>1</v>
      </c>
      <c r="D169" s="51">
        <v>1</v>
      </c>
      <c r="E169" s="51">
        <v>0</v>
      </c>
      <c r="F169" s="42">
        <f t="shared" si="177"/>
        <v>9331.98</v>
      </c>
      <c r="G169" s="67">
        <v>2.66</v>
      </c>
      <c r="H169" s="51">
        <v>0.92</v>
      </c>
      <c r="I169" s="51">
        <v>2.03</v>
      </c>
      <c r="J169" s="45">
        <f t="shared" si="178"/>
        <v>2.8676</v>
      </c>
      <c r="K169" s="52">
        <v>1.125</v>
      </c>
      <c r="L169" s="47">
        <v>0.6711</v>
      </c>
      <c r="M169" s="54">
        <f t="shared" si="179"/>
        <v>53741.993115709</v>
      </c>
      <c r="O169" s="68">
        <v>3921</v>
      </c>
      <c r="P169" s="66">
        <v>2.38</v>
      </c>
      <c r="Q169" s="51">
        <v>1</v>
      </c>
      <c r="R169" s="51">
        <v>1</v>
      </c>
      <c r="S169" s="51">
        <v>0</v>
      </c>
      <c r="T169" s="42">
        <f t="shared" si="180"/>
        <v>9331.98</v>
      </c>
      <c r="U169" s="67">
        <f>2.66+0.13</f>
        <v>2.79</v>
      </c>
      <c r="V169" s="51">
        <v>0.92</v>
      </c>
      <c r="W169" s="51">
        <v>2.03</v>
      </c>
      <c r="X169" s="45">
        <f t="shared" si="181"/>
        <v>2.8676</v>
      </c>
      <c r="Y169" s="52">
        <v>1.125</v>
      </c>
      <c r="Z169" s="47">
        <v>0.6711</v>
      </c>
      <c r="AA169" s="54">
        <f t="shared" si="182"/>
        <v>56368.4815010632</v>
      </c>
      <c r="AC169" s="68">
        <v>3921</v>
      </c>
      <c r="AD169" s="66">
        <v>2.38</v>
      </c>
      <c r="AE169" s="51">
        <v>1</v>
      </c>
      <c r="AF169" s="51">
        <v>1</v>
      </c>
      <c r="AG169" s="51">
        <v>0</v>
      </c>
      <c r="AH169" s="42">
        <f t="shared" si="183"/>
        <v>9331.98</v>
      </c>
      <c r="AI169" s="67">
        <f t="shared" si="184"/>
        <v>2.79</v>
      </c>
      <c r="AJ169" s="51">
        <v>0.92</v>
      </c>
      <c r="AK169" s="51">
        <v>2.03</v>
      </c>
      <c r="AL169" s="45">
        <f t="shared" si="185"/>
        <v>2.8676</v>
      </c>
      <c r="AM169" s="52">
        <v>1.125</v>
      </c>
      <c r="AN169" s="47">
        <v>0.6711</v>
      </c>
      <c r="AO169" s="54">
        <f t="shared" si="186"/>
        <v>56368.4815010632</v>
      </c>
      <c r="AQ169" s="68">
        <f t="shared" si="187"/>
        <v>4161</v>
      </c>
      <c r="AR169" s="66">
        <v>2.38</v>
      </c>
      <c r="AS169" s="51">
        <v>1</v>
      </c>
      <c r="AT169" s="51">
        <v>1</v>
      </c>
      <c r="AU169" s="51">
        <v>0</v>
      </c>
      <c r="AV169" s="42">
        <f t="shared" si="188"/>
        <v>9903.18</v>
      </c>
      <c r="AW169" s="67">
        <f t="shared" si="189"/>
        <v>2.79</v>
      </c>
      <c r="AX169" s="51">
        <v>0.92</v>
      </c>
      <c r="AY169" s="51">
        <v>2.03</v>
      </c>
      <c r="AZ169" s="45">
        <f t="shared" si="190"/>
        <v>2.8676</v>
      </c>
      <c r="BA169" s="52">
        <v>1.225</v>
      </c>
      <c r="BB169" s="47">
        <v>0.6711</v>
      </c>
      <c r="BC169" s="54">
        <f t="shared" si="191"/>
        <v>65135.9535536301</v>
      </c>
      <c r="BE169" s="68">
        <f t="shared" si="192"/>
        <v>4569</v>
      </c>
      <c r="BF169" s="66">
        <v>2.38</v>
      </c>
      <c r="BG169" s="51">
        <v>1</v>
      </c>
      <c r="BH169" s="51">
        <v>1</v>
      </c>
      <c r="BI169" s="51">
        <v>0</v>
      </c>
      <c r="BJ169" s="42">
        <f t="shared" si="193"/>
        <v>10874.22</v>
      </c>
      <c r="BK169" s="67">
        <f t="shared" si="194"/>
        <v>2.79</v>
      </c>
      <c r="BL169" s="51">
        <v>0.92</v>
      </c>
      <c r="BM169" s="51">
        <v>2.03</v>
      </c>
      <c r="BN169" s="45">
        <f t="shared" si="195"/>
        <v>2.8676</v>
      </c>
      <c r="BO169" s="52">
        <v>1.225</v>
      </c>
      <c r="BP169" s="47">
        <v>0.8264</v>
      </c>
      <c r="BQ169" s="54">
        <f t="shared" si="196"/>
        <v>88073.9120767564</v>
      </c>
    </row>
    <row r="170" customHeight="1" spans="1:69">
      <c r="A170" s="56"/>
      <c r="B170" s="41">
        <v>0</v>
      </c>
      <c r="C170" s="51"/>
      <c r="D170" s="51"/>
      <c r="E170" s="51"/>
      <c r="F170" s="42"/>
      <c r="G170" s="52"/>
      <c r="H170" s="51"/>
      <c r="I170" s="51"/>
      <c r="J170" s="45"/>
      <c r="K170" s="52"/>
      <c r="L170" s="47">
        <v>0.6711</v>
      </c>
      <c r="M170" s="54"/>
      <c r="O170" s="56"/>
      <c r="P170" s="41">
        <v>0</v>
      </c>
      <c r="Q170" s="51"/>
      <c r="R170" s="51"/>
      <c r="S170" s="51"/>
      <c r="T170" s="42"/>
      <c r="U170" s="52"/>
      <c r="V170" s="51"/>
      <c r="W170" s="51"/>
      <c r="X170" s="45"/>
      <c r="Y170" s="52"/>
      <c r="Z170" s="47">
        <v>0.6711</v>
      </c>
      <c r="AA170" s="54"/>
      <c r="AC170" s="68">
        <v>3921</v>
      </c>
      <c r="AD170" s="41">
        <v>6</v>
      </c>
      <c r="AE170" s="51">
        <v>1</v>
      </c>
      <c r="AF170" s="51">
        <v>1</v>
      </c>
      <c r="AG170" s="51">
        <f>5620*1.5</f>
        <v>8430</v>
      </c>
      <c r="AH170" s="42">
        <f t="shared" si="183"/>
        <v>31956</v>
      </c>
      <c r="AI170" s="67">
        <f t="shared" si="184"/>
        <v>2.79</v>
      </c>
      <c r="AJ170" s="51">
        <v>0.92</v>
      </c>
      <c r="AK170" s="51">
        <v>2.03</v>
      </c>
      <c r="AL170" s="45">
        <f t="shared" si="185"/>
        <v>2.8676</v>
      </c>
      <c r="AM170" s="52">
        <v>1.125</v>
      </c>
      <c r="AN170" s="47">
        <v>0.6711</v>
      </c>
      <c r="AO170" s="54">
        <f t="shared" si="186"/>
        <v>193025.616733852</v>
      </c>
      <c r="AQ170" s="68">
        <f t="shared" si="187"/>
        <v>4161</v>
      </c>
      <c r="AR170" s="41">
        <v>6</v>
      </c>
      <c r="AS170" s="51">
        <v>1</v>
      </c>
      <c r="AT170" s="51">
        <v>1</v>
      </c>
      <c r="AU170" s="51">
        <f>5620*1.5</f>
        <v>8430</v>
      </c>
      <c r="AV170" s="42">
        <f t="shared" si="188"/>
        <v>33396</v>
      </c>
      <c r="AW170" s="67">
        <f t="shared" si="189"/>
        <v>2.79</v>
      </c>
      <c r="AX170" s="51">
        <v>0.92</v>
      </c>
      <c r="AY170" s="51">
        <v>2.03</v>
      </c>
      <c r="AZ170" s="45">
        <f t="shared" si="190"/>
        <v>2.8676</v>
      </c>
      <c r="BA170" s="52">
        <v>1.225</v>
      </c>
      <c r="BB170" s="47">
        <v>0.6711</v>
      </c>
      <c r="BC170" s="54">
        <f t="shared" si="191"/>
        <v>219654.727559938</v>
      </c>
      <c r="BE170" s="68">
        <f t="shared" si="192"/>
        <v>4569</v>
      </c>
      <c r="BF170" s="41">
        <v>6</v>
      </c>
      <c r="BG170" s="51">
        <v>1</v>
      </c>
      <c r="BH170" s="51">
        <v>1</v>
      </c>
      <c r="BI170" s="51">
        <f>5968*1.5</f>
        <v>8952</v>
      </c>
      <c r="BJ170" s="42">
        <f t="shared" si="193"/>
        <v>36366</v>
      </c>
      <c r="BK170" s="67">
        <f t="shared" si="194"/>
        <v>2.79</v>
      </c>
      <c r="BL170" s="51">
        <v>0.92</v>
      </c>
      <c r="BM170" s="51">
        <v>2.03</v>
      </c>
      <c r="BN170" s="45">
        <f t="shared" si="195"/>
        <v>2.8676</v>
      </c>
      <c r="BO170" s="52">
        <v>1.225</v>
      </c>
      <c r="BP170" s="47">
        <v>0.8264</v>
      </c>
      <c r="BQ170" s="54">
        <f t="shared" si="196"/>
        <v>294540.28763289</v>
      </c>
    </row>
    <row r="171" customHeight="1" spans="1:69">
      <c r="A171" s="56">
        <v>3921</v>
      </c>
      <c r="B171" s="51">
        <v>2.01</v>
      </c>
      <c r="C171" s="51">
        <v>1.75</v>
      </c>
      <c r="D171" s="51">
        <v>1</v>
      </c>
      <c r="E171" s="51">
        <v>0</v>
      </c>
      <c r="F171" s="42">
        <f t="shared" ref="F171:F190" si="197">A171*B171*C171*D171+E171</f>
        <v>13792.1175</v>
      </c>
      <c r="G171" s="67">
        <v>2.66</v>
      </c>
      <c r="H171" s="51">
        <v>0.92</v>
      </c>
      <c r="I171" s="51">
        <v>2.03</v>
      </c>
      <c r="J171" s="45">
        <f t="shared" ref="J171:J190" si="198">H171*I171+1</f>
        <v>2.8676</v>
      </c>
      <c r="K171" s="52">
        <v>1.125</v>
      </c>
      <c r="L171" s="47">
        <v>0.6711</v>
      </c>
      <c r="M171" s="54">
        <f t="shared" ref="M171:M190" si="199">F171*G171*J171*K171*L171</f>
        <v>79427.5045313051</v>
      </c>
      <c r="O171" s="68">
        <v>3921</v>
      </c>
      <c r="P171" s="51">
        <v>2.01</v>
      </c>
      <c r="Q171" s="51">
        <v>1.75</v>
      </c>
      <c r="R171" s="51">
        <v>1</v>
      </c>
      <c r="S171" s="51">
        <v>0</v>
      </c>
      <c r="T171" s="42">
        <f t="shared" ref="T171:T190" si="200">O171*P171*Q171*R171+S171</f>
        <v>13792.1175</v>
      </c>
      <c r="U171" s="67">
        <f>2.66+0.13</f>
        <v>2.79</v>
      </c>
      <c r="V171" s="51">
        <v>0.92</v>
      </c>
      <c r="W171" s="51">
        <v>2.03</v>
      </c>
      <c r="X171" s="45">
        <f t="shared" ref="X171:X190" si="201">V171*W171+1</f>
        <v>2.8676</v>
      </c>
      <c r="Y171" s="52">
        <v>1.125</v>
      </c>
      <c r="Z171" s="47">
        <v>0.6711</v>
      </c>
      <c r="AA171" s="54">
        <f t="shared" ref="AA171:AA190" si="202">T171*U171*X171*Y171*Z171</f>
        <v>83309.2998655418</v>
      </c>
      <c r="AC171" s="68">
        <v>3921</v>
      </c>
      <c r="AD171" s="51">
        <v>2.01</v>
      </c>
      <c r="AE171" s="51">
        <v>1.75</v>
      </c>
      <c r="AF171" s="51">
        <v>1</v>
      </c>
      <c r="AG171" s="51">
        <v>0</v>
      </c>
      <c r="AH171" s="42">
        <f t="shared" si="183"/>
        <v>13792.1175</v>
      </c>
      <c r="AI171" s="67">
        <f t="shared" si="184"/>
        <v>2.79</v>
      </c>
      <c r="AJ171" s="51">
        <v>0.92</v>
      </c>
      <c r="AK171" s="51">
        <v>2.03</v>
      </c>
      <c r="AL171" s="45">
        <f t="shared" si="185"/>
        <v>2.8676</v>
      </c>
      <c r="AM171" s="52">
        <v>1.125</v>
      </c>
      <c r="AN171" s="47">
        <v>0.6711</v>
      </c>
      <c r="AO171" s="54">
        <f t="shared" si="186"/>
        <v>83309.2998655418</v>
      </c>
      <c r="AQ171" s="68">
        <f t="shared" si="187"/>
        <v>4161</v>
      </c>
      <c r="AR171" s="51">
        <v>2.01</v>
      </c>
      <c r="AS171" s="51">
        <v>1.75</v>
      </c>
      <c r="AT171" s="51">
        <v>1</v>
      </c>
      <c r="AU171" s="51">
        <v>0</v>
      </c>
      <c r="AV171" s="42">
        <f t="shared" si="188"/>
        <v>14636.3175</v>
      </c>
      <c r="AW171" s="67">
        <f t="shared" si="189"/>
        <v>2.79</v>
      </c>
      <c r="AX171" s="51">
        <v>0.92</v>
      </c>
      <c r="AY171" s="51">
        <v>2.03</v>
      </c>
      <c r="AZ171" s="45">
        <f t="shared" si="190"/>
        <v>2.8676</v>
      </c>
      <c r="BA171" s="52">
        <v>1.225</v>
      </c>
      <c r="BB171" s="47">
        <v>0.6711</v>
      </c>
      <c r="BC171" s="54">
        <f t="shared" si="191"/>
        <v>96267.1078255857</v>
      </c>
      <c r="BE171" s="68">
        <f t="shared" si="192"/>
        <v>4569</v>
      </c>
      <c r="BF171" s="51">
        <v>2.01</v>
      </c>
      <c r="BG171" s="51">
        <v>1.75</v>
      </c>
      <c r="BH171" s="51">
        <v>1</v>
      </c>
      <c r="BI171" s="51">
        <f t="shared" ref="BI171:BI178" si="203">5968*0.7</f>
        <v>4177.6</v>
      </c>
      <c r="BJ171" s="42">
        <f t="shared" si="193"/>
        <v>20249.0575</v>
      </c>
      <c r="BK171" s="67">
        <f t="shared" si="194"/>
        <v>2.79</v>
      </c>
      <c r="BL171" s="51">
        <v>0.92</v>
      </c>
      <c r="BM171" s="51">
        <v>2.03</v>
      </c>
      <c r="BN171" s="45">
        <f t="shared" si="195"/>
        <v>2.8676</v>
      </c>
      <c r="BO171" s="52">
        <v>1.225</v>
      </c>
      <c r="BP171" s="47">
        <v>0.8264</v>
      </c>
      <c r="BQ171" s="54">
        <f t="shared" si="196"/>
        <v>164003.828310645</v>
      </c>
    </row>
    <row r="172" customHeight="1" spans="1:69">
      <c r="A172" s="56">
        <v>3921</v>
      </c>
      <c r="B172" s="51">
        <v>2.01</v>
      </c>
      <c r="C172" s="51">
        <v>1.75</v>
      </c>
      <c r="D172" s="51">
        <v>1</v>
      </c>
      <c r="E172" s="51">
        <v>0</v>
      </c>
      <c r="F172" s="42">
        <f t="shared" si="197"/>
        <v>13792.1175</v>
      </c>
      <c r="G172" s="67">
        <v>2.66</v>
      </c>
      <c r="H172" s="51">
        <v>0.92</v>
      </c>
      <c r="I172" s="51">
        <v>2.03</v>
      </c>
      <c r="J172" s="45">
        <f t="shared" si="198"/>
        <v>2.8676</v>
      </c>
      <c r="K172" s="52">
        <v>1.325</v>
      </c>
      <c r="L172" s="47">
        <v>0.6711</v>
      </c>
      <c r="M172" s="54">
        <f t="shared" si="199"/>
        <v>93547.9497813149</v>
      </c>
      <c r="O172" s="68">
        <v>3921</v>
      </c>
      <c r="P172" s="51">
        <v>2.01</v>
      </c>
      <c r="Q172" s="51">
        <v>1.75</v>
      </c>
      <c r="R172" s="51">
        <v>1</v>
      </c>
      <c r="S172" s="51">
        <v>0</v>
      </c>
      <c r="T172" s="42">
        <f t="shared" si="200"/>
        <v>13792.1175</v>
      </c>
      <c r="U172" s="67">
        <f>2.66+0.13</f>
        <v>2.79</v>
      </c>
      <c r="V172" s="51">
        <v>0.92</v>
      </c>
      <c r="W172" s="51">
        <v>2.03</v>
      </c>
      <c r="X172" s="45">
        <f t="shared" si="201"/>
        <v>2.8676</v>
      </c>
      <c r="Y172" s="52">
        <v>1.325</v>
      </c>
      <c r="Z172" s="47">
        <v>0.6711</v>
      </c>
      <c r="AA172" s="54">
        <f t="shared" si="202"/>
        <v>98119.8420638604</v>
      </c>
      <c r="AC172" s="68">
        <v>3921</v>
      </c>
      <c r="AD172" s="51">
        <v>2.01</v>
      </c>
      <c r="AE172" s="51">
        <v>1.75</v>
      </c>
      <c r="AF172" s="51">
        <v>1</v>
      </c>
      <c r="AG172" s="51">
        <v>0</v>
      </c>
      <c r="AH172" s="42">
        <f t="shared" si="183"/>
        <v>13792.1175</v>
      </c>
      <c r="AI172" s="67">
        <f t="shared" si="184"/>
        <v>2.79</v>
      </c>
      <c r="AJ172" s="51">
        <v>0.92</v>
      </c>
      <c r="AK172" s="51">
        <v>2.03</v>
      </c>
      <c r="AL172" s="45">
        <f t="shared" si="185"/>
        <v>2.8676</v>
      </c>
      <c r="AM172" s="52">
        <v>1.325</v>
      </c>
      <c r="AN172" s="47">
        <v>0.6711</v>
      </c>
      <c r="AO172" s="54">
        <f t="shared" si="186"/>
        <v>98119.8420638604</v>
      </c>
      <c r="AQ172" s="68">
        <f t="shared" si="187"/>
        <v>4161</v>
      </c>
      <c r="AR172" s="51">
        <v>2.01</v>
      </c>
      <c r="AS172" s="51">
        <v>1.75</v>
      </c>
      <c r="AT172" s="51">
        <v>1</v>
      </c>
      <c r="AU172" s="51">
        <v>0</v>
      </c>
      <c r="AV172" s="42">
        <f t="shared" si="188"/>
        <v>14636.3175</v>
      </c>
      <c r="AW172" s="67">
        <f t="shared" si="189"/>
        <v>2.79</v>
      </c>
      <c r="AX172" s="51">
        <v>0.92</v>
      </c>
      <c r="AY172" s="51">
        <v>2.03</v>
      </c>
      <c r="AZ172" s="45">
        <f t="shared" si="190"/>
        <v>2.8676</v>
      </c>
      <c r="BA172" s="52">
        <v>1.425</v>
      </c>
      <c r="BB172" s="47">
        <v>0.6711</v>
      </c>
      <c r="BC172" s="54">
        <f t="shared" si="191"/>
        <v>111984.186654253</v>
      </c>
      <c r="BE172" s="68">
        <f t="shared" si="192"/>
        <v>4569</v>
      </c>
      <c r="BF172" s="51">
        <v>2.01</v>
      </c>
      <c r="BG172" s="51">
        <v>1.75</v>
      </c>
      <c r="BH172" s="51">
        <v>1</v>
      </c>
      <c r="BI172" s="51">
        <f t="shared" si="203"/>
        <v>4177.6</v>
      </c>
      <c r="BJ172" s="42">
        <f t="shared" si="193"/>
        <v>20249.0575</v>
      </c>
      <c r="BK172" s="67">
        <f t="shared" si="194"/>
        <v>2.79</v>
      </c>
      <c r="BL172" s="51">
        <v>0.92</v>
      </c>
      <c r="BM172" s="51">
        <v>2.03</v>
      </c>
      <c r="BN172" s="45">
        <f t="shared" si="195"/>
        <v>2.8676</v>
      </c>
      <c r="BO172" s="52">
        <v>1.425</v>
      </c>
      <c r="BP172" s="47">
        <v>0.8264</v>
      </c>
      <c r="BQ172" s="54">
        <f t="shared" si="196"/>
        <v>190779.963545036</v>
      </c>
    </row>
    <row r="173" customHeight="1" spans="1:69">
      <c r="A173" s="56">
        <v>3921</v>
      </c>
      <c r="B173" s="51">
        <v>2.01</v>
      </c>
      <c r="C173" s="51">
        <v>1.75</v>
      </c>
      <c r="D173" s="51">
        <v>1</v>
      </c>
      <c r="E173" s="51">
        <v>0</v>
      </c>
      <c r="F173" s="42">
        <f t="shared" si="197"/>
        <v>13792.1175</v>
      </c>
      <c r="G173" s="67">
        <v>2.96</v>
      </c>
      <c r="H173" s="51">
        <v>0.92</v>
      </c>
      <c r="I173" s="51">
        <v>2.03</v>
      </c>
      <c r="J173" s="45">
        <f t="shared" si="198"/>
        <v>2.8676</v>
      </c>
      <c r="K173" s="52">
        <v>1.325</v>
      </c>
      <c r="L173" s="47">
        <v>0.6711</v>
      </c>
      <c r="M173" s="54">
        <f t="shared" si="199"/>
        <v>104098.470433343</v>
      </c>
      <c r="O173" s="68">
        <v>3921</v>
      </c>
      <c r="P173" s="51">
        <v>2.01</v>
      </c>
      <c r="Q173" s="51">
        <v>1.75</v>
      </c>
      <c r="R173" s="51">
        <v>1</v>
      </c>
      <c r="S173" s="51">
        <v>0</v>
      </c>
      <c r="T173" s="42">
        <f t="shared" si="200"/>
        <v>13792.1175</v>
      </c>
      <c r="U173" s="67">
        <f t="shared" ref="U173:U190" si="204">2.96+0.13</f>
        <v>3.09</v>
      </c>
      <c r="V173" s="51">
        <v>0.92</v>
      </c>
      <c r="W173" s="51">
        <v>2.03</v>
      </c>
      <c r="X173" s="45">
        <f t="shared" si="201"/>
        <v>2.8676</v>
      </c>
      <c r="Y173" s="52">
        <v>1.325</v>
      </c>
      <c r="Z173" s="47">
        <v>0.6711</v>
      </c>
      <c r="AA173" s="54">
        <f t="shared" si="202"/>
        <v>108670.362715888</v>
      </c>
      <c r="AC173" s="68">
        <v>3921</v>
      </c>
      <c r="AD173" s="51">
        <v>2.01</v>
      </c>
      <c r="AE173" s="51">
        <v>1.75</v>
      </c>
      <c r="AF173" s="51">
        <v>1</v>
      </c>
      <c r="AG173" s="51">
        <v>0</v>
      </c>
      <c r="AH173" s="42">
        <f t="shared" si="183"/>
        <v>13792.1175</v>
      </c>
      <c r="AI173" s="67">
        <f t="shared" ref="AI173:AI190" si="205">2.96+0.13</f>
        <v>3.09</v>
      </c>
      <c r="AJ173" s="51">
        <v>0.92</v>
      </c>
      <c r="AK173" s="51">
        <v>2.03</v>
      </c>
      <c r="AL173" s="45">
        <f t="shared" si="185"/>
        <v>2.8676</v>
      </c>
      <c r="AM173" s="52">
        <v>1.325</v>
      </c>
      <c r="AN173" s="47">
        <v>0.6711</v>
      </c>
      <c r="AO173" s="54">
        <f t="shared" si="186"/>
        <v>108670.362715888</v>
      </c>
      <c r="AQ173" s="68">
        <f t="shared" si="187"/>
        <v>4161</v>
      </c>
      <c r="AR173" s="51">
        <v>2.01</v>
      </c>
      <c r="AS173" s="51">
        <v>1.75</v>
      </c>
      <c r="AT173" s="51">
        <v>1</v>
      </c>
      <c r="AU173" s="51">
        <v>0</v>
      </c>
      <c r="AV173" s="42">
        <f t="shared" si="188"/>
        <v>14636.3175</v>
      </c>
      <c r="AW173" s="67">
        <f t="shared" ref="AW173:AW190" si="206">2.96+0.13</f>
        <v>3.09</v>
      </c>
      <c r="AX173" s="51">
        <v>0.92</v>
      </c>
      <c r="AY173" s="51">
        <v>2.03</v>
      </c>
      <c r="AZ173" s="45">
        <f t="shared" si="190"/>
        <v>2.8676</v>
      </c>
      <c r="BA173" s="52">
        <v>1.425</v>
      </c>
      <c r="BB173" s="47">
        <v>0.6711</v>
      </c>
      <c r="BC173" s="54">
        <f t="shared" si="191"/>
        <v>124025.497047183</v>
      </c>
      <c r="BE173" s="68">
        <f t="shared" si="192"/>
        <v>4569</v>
      </c>
      <c r="BF173" s="51">
        <v>2.01</v>
      </c>
      <c r="BG173" s="51">
        <v>1.75</v>
      </c>
      <c r="BH173" s="51">
        <v>1</v>
      </c>
      <c r="BI173" s="51">
        <f t="shared" si="203"/>
        <v>4177.6</v>
      </c>
      <c r="BJ173" s="42">
        <f t="shared" si="193"/>
        <v>20249.0575</v>
      </c>
      <c r="BK173" s="67">
        <f t="shared" ref="BK173:BK190" si="207">2.96+0.13</f>
        <v>3.09</v>
      </c>
      <c r="BL173" s="51">
        <v>0.92</v>
      </c>
      <c r="BM173" s="51">
        <v>2.03</v>
      </c>
      <c r="BN173" s="45">
        <f t="shared" si="195"/>
        <v>2.8676</v>
      </c>
      <c r="BO173" s="52">
        <v>1.425</v>
      </c>
      <c r="BP173" s="47">
        <v>0.8264</v>
      </c>
      <c r="BQ173" s="54">
        <f t="shared" si="196"/>
        <v>211293.938119771</v>
      </c>
    </row>
    <row r="174" customHeight="1" spans="1:69">
      <c r="A174" s="56">
        <v>3921</v>
      </c>
      <c r="B174" s="51">
        <v>2.01</v>
      </c>
      <c r="C174" s="51">
        <v>1.75</v>
      </c>
      <c r="D174" s="51">
        <v>1</v>
      </c>
      <c r="E174" s="51">
        <v>0</v>
      </c>
      <c r="F174" s="42">
        <f t="shared" si="197"/>
        <v>13792.1175</v>
      </c>
      <c r="G174" s="67">
        <v>2.96</v>
      </c>
      <c r="H174" s="51">
        <v>0.92</v>
      </c>
      <c r="I174" s="51">
        <v>2.03</v>
      </c>
      <c r="J174" s="45">
        <f t="shared" si="198"/>
        <v>2.8676</v>
      </c>
      <c r="K174" s="52">
        <v>1.325</v>
      </c>
      <c r="L174" s="47">
        <v>0.6711</v>
      </c>
      <c r="M174" s="54">
        <f t="shared" si="199"/>
        <v>104098.470433343</v>
      </c>
      <c r="O174" s="68">
        <v>3921</v>
      </c>
      <c r="P174" s="51">
        <v>2.01</v>
      </c>
      <c r="Q174" s="51">
        <v>1.75</v>
      </c>
      <c r="R174" s="51">
        <v>1</v>
      </c>
      <c r="S174" s="51">
        <v>0</v>
      </c>
      <c r="T174" s="42">
        <f t="shared" si="200"/>
        <v>13792.1175</v>
      </c>
      <c r="U174" s="67">
        <f t="shared" si="204"/>
        <v>3.09</v>
      </c>
      <c r="V174" s="51">
        <v>0.92</v>
      </c>
      <c r="W174" s="51">
        <v>2.03</v>
      </c>
      <c r="X174" s="45">
        <f t="shared" si="201"/>
        <v>2.8676</v>
      </c>
      <c r="Y174" s="52">
        <v>1.325</v>
      </c>
      <c r="Z174" s="47">
        <v>0.6711</v>
      </c>
      <c r="AA174" s="54">
        <f t="shared" si="202"/>
        <v>108670.362715888</v>
      </c>
      <c r="AC174" s="68">
        <v>3921</v>
      </c>
      <c r="AD174" s="51">
        <v>2.01</v>
      </c>
      <c r="AE174" s="51">
        <v>1.75</v>
      </c>
      <c r="AF174" s="51">
        <v>1</v>
      </c>
      <c r="AG174" s="51">
        <v>0</v>
      </c>
      <c r="AH174" s="42">
        <f t="shared" si="183"/>
        <v>13792.1175</v>
      </c>
      <c r="AI174" s="67">
        <f t="shared" si="205"/>
        <v>3.09</v>
      </c>
      <c r="AJ174" s="51">
        <v>0.92</v>
      </c>
      <c r="AK174" s="51">
        <v>2.03</v>
      </c>
      <c r="AL174" s="45">
        <f t="shared" si="185"/>
        <v>2.8676</v>
      </c>
      <c r="AM174" s="52">
        <v>1.325</v>
      </c>
      <c r="AN174" s="47">
        <v>0.6711</v>
      </c>
      <c r="AO174" s="54">
        <f t="shared" si="186"/>
        <v>108670.362715888</v>
      </c>
      <c r="AQ174" s="68">
        <f t="shared" si="187"/>
        <v>4161</v>
      </c>
      <c r="AR174" s="51">
        <v>2.01</v>
      </c>
      <c r="AS174" s="51">
        <v>1.75</v>
      </c>
      <c r="AT174" s="51">
        <v>1</v>
      </c>
      <c r="AU174" s="51">
        <v>0</v>
      </c>
      <c r="AV174" s="42">
        <f t="shared" si="188"/>
        <v>14636.3175</v>
      </c>
      <c r="AW174" s="67">
        <f t="shared" si="206"/>
        <v>3.09</v>
      </c>
      <c r="AX174" s="51">
        <v>0.92</v>
      </c>
      <c r="AY174" s="51">
        <v>2.03</v>
      </c>
      <c r="AZ174" s="45">
        <f t="shared" si="190"/>
        <v>2.8676</v>
      </c>
      <c r="BA174" s="52">
        <v>1.425</v>
      </c>
      <c r="BB174" s="47">
        <v>0.6711</v>
      </c>
      <c r="BC174" s="54">
        <f t="shared" si="191"/>
        <v>124025.497047183</v>
      </c>
      <c r="BE174" s="68">
        <f t="shared" si="192"/>
        <v>4569</v>
      </c>
      <c r="BF174" s="51">
        <v>2.01</v>
      </c>
      <c r="BG174" s="51">
        <v>1.75</v>
      </c>
      <c r="BH174" s="51">
        <v>1</v>
      </c>
      <c r="BI174" s="51">
        <f t="shared" si="203"/>
        <v>4177.6</v>
      </c>
      <c r="BJ174" s="42">
        <f t="shared" si="193"/>
        <v>20249.0575</v>
      </c>
      <c r="BK174" s="67">
        <f t="shared" si="207"/>
        <v>3.09</v>
      </c>
      <c r="BL174" s="51">
        <v>0.92</v>
      </c>
      <c r="BM174" s="51">
        <v>2.03</v>
      </c>
      <c r="BN174" s="45">
        <f t="shared" si="195"/>
        <v>2.8676</v>
      </c>
      <c r="BO174" s="52">
        <v>1.425</v>
      </c>
      <c r="BP174" s="47">
        <v>0.8264</v>
      </c>
      <c r="BQ174" s="54">
        <f t="shared" si="196"/>
        <v>211293.938119771</v>
      </c>
    </row>
    <row r="175" customHeight="1" spans="1:69">
      <c r="A175" s="56">
        <v>3921</v>
      </c>
      <c r="B175" s="51">
        <v>2.01</v>
      </c>
      <c r="C175" s="51">
        <v>1.75</v>
      </c>
      <c r="D175" s="51">
        <v>1</v>
      </c>
      <c r="E175" s="51">
        <v>0</v>
      </c>
      <c r="F175" s="42">
        <f t="shared" si="197"/>
        <v>13792.1175</v>
      </c>
      <c r="G175" s="67">
        <v>2.96</v>
      </c>
      <c r="H175" s="51">
        <v>0.92</v>
      </c>
      <c r="I175" s="51">
        <v>2.03</v>
      </c>
      <c r="J175" s="45">
        <f t="shared" si="198"/>
        <v>2.8676</v>
      </c>
      <c r="K175" s="52">
        <v>1.325</v>
      </c>
      <c r="L175" s="47">
        <v>0.6711</v>
      </c>
      <c r="M175" s="54">
        <f t="shared" si="199"/>
        <v>104098.470433343</v>
      </c>
      <c r="O175" s="68">
        <v>3921</v>
      </c>
      <c r="P175" s="51">
        <v>2.01</v>
      </c>
      <c r="Q175" s="51">
        <v>1.75</v>
      </c>
      <c r="R175" s="51">
        <v>1</v>
      </c>
      <c r="S175" s="51">
        <v>0</v>
      </c>
      <c r="T175" s="42">
        <f t="shared" si="200"/>
        <v>13792.1175</v>
      </c>
      <c r="U175" s="67">
        <f t="shared" si="204"/>
        <v>3.09</v>
      </c>
      <c r="V175" s="51">
        <v>0.92</v>
      </c>
      <c r="W175" s="51">
        <v>2.03</v>
      </c>
      <c r="X175" s="45">
        <f t="shared" si="201"/>
        <v>2.8676</v>
      </c>
      <c r="Y175" s="52">
        <v>1.325</v>
      </c>
      <c r="Z175" s="47">
        <v>0.6711</v>
      </c>
      <c r="AA175" s="54">
        <f t="shared" si="202"/>
        <v>108670.362715888</v>
      </c>
      <c r="AC175" s="68">
        <v>3921</v>
      </c>
      <c r="AD175" s="51">
        <v>2.01</v>
      </c>
      <c r="AE175" s="51">
        <v>1.75</v>
      </c>
      <c r="AF175" s="51">
        <v>1</v>
      </c>
      <c r="AG175" s="51">
        <v>0</v>
      </c>
      <c r="AH175" s="42">
        <f t="shared" si="183"/>
        <v>13792.1175</v>
      </c>
      <c r="AI175" s="67">
        <f t="shared" si="205"/>
        <v>3.09</v>
      </c>
      <c r="AJ175" s="51">
        <v>0.92</v>
      </c>
      <c r="AK175" s="51">
        <v>2.03</v>
      </c>
      <c r="AL175" s="45">
        <f t="shared" si="185"/>
        <v>2.8676</v>
      </c>
      <c r="AM175" s="52">
        <v>1.325</v>
      </c>
      <c r="AN175" s="47">
        <v>0.6711</v>
      </c>
      <c r="AO175" s="54">
        <f t="shared" si="186"/>
        <v>108670.362715888</v>
      </c>
      <c r="AQ175" s="68">
        <f t="shared" si="187"/>
        <v>4161</v>
      </c>
      <c r="AR175" s="51">
        <v>2.01</v>
      </c>
      <c r="AS175" s="51">
        <v>1.75</v>
      </c>
      <c r="AT175" s="51">
        <v>1</v>
      </c>
      <c r="AU175" s="51">
        <v>0</v>
      </c>
      <c r="AV175" s="42">
        <f t="shared" si="188"/>
        <v>14636.3175</v>
      </c>
      <c r="AW175" s="67">
        <f t="shared" si="206"/>
        <v>3.09</v>
      </c>
      <c r="AX175" s="51">
        <v>0.92</v>
      </c>
      <c r="AY175" s="51">
        <v>2.03</v>
      </c>
      <c r="AZ175" s="45">
        <f t="shared" si="190"/>
        <v>2.8676</v>
      </c>
      <c r="BA175" s="52">
        <v>1.425</v>
      </c>
      <c r="BB175" s="47">
        <v>0.6711</v>
      </c>
      <c r="BC175" s="54">
        <f t="shared" si="191"/>
        <v>124025.497047183</v>
      </c>
      <c r="BE175" s="68">
        <f t="shared" si="192"/>
        <v>4569</v>
      </c>
      <c r="BF175" s="51">
        <v>2.01</v>
      </c>
      <c r="BG175" s="51">
        <v>1.75</v>
      </c>
      <c r="BH175" s="51">
        <v>1</v>
      </c>
      <c r="BI175" s="51">
        <f t="shared" si="203"/>
        <v>4177.6</v>
      </c>
      <c r="BJ175" s="42">
        <f t="shared" si="193"/>
        <v>20249.0575</v>
      </c>
      <c r="BK175" s="67">
        <f t="shared" si="207"/>
        <v>3.09</v>
      </c>
      <c r="BL175" s="51">
        <v>0.92</v>
      </c>
      <c r="BM175" s="51">
        <v>2.03</v>
      </c>
      <c r="BN175" s="45">
        <f t="shared" si="195"/>
        <v>2.8676</v>
      </c>
      <c r="BO175" s="52">
        <v>1.425</v>
      </c>
      <c r="BP175" s="47">
        <v>0.8264</v>
      </c>
      <c r="BQ175" s="54">
        <f t="shared" si="196"/>
        <v>211293.938119771</v>
      </c>
    </row>
    <row r="176" customHeight="1" spans="1:69">
      <c r="A176" s="56">
        <v>3921</v>
      </c>
      <c r="B176" s="51">
        <v>2.01</v>
      </c>
      <c r="C176" s="51">
        <v>1.75</v>
      </c>
      <c r="D176" s="51">
        <v>1</v>
      </c>
      <c r="E176" s="51">
        <v>0</v>
      </c>
      <c r="F176" s="42">
        <f t="shared" si="197"/>
        <v>13792.1175</v>
      </c>
      <c r="G176" s="67">
        <v>2.96</v>
      </c>
      <c r="H176" s="51">
        <v>0.92</v>
      </c>
      <c r="I176" s="51">
        <v>2.03</v>
      </c>
      <c r="J176" s="45">
        <f t="shared" si="198"/>
        <v>2.8676</v>
      </c>
      <c r="K176" s="52">
        <v>1.325</v>
      </c>
      <c r="L176" s="47">
        <v>0.6711</v>
      </c>
      <c r="M176" s="54">
        <f t="shared" si="199"/>
        <v>104098.470433343</v>
      </c>
      <c r="O176" s="68">
        <v>3921</v>
      </c>
      <c r="P176" s="51">
        <v>2.01</v>
      </c>
      <c r="Q176" s="51">
        <v>1.75</v>
      </c>
      <c r="R176" s="51">
        <v>1</v>
      </c>
      <c r="S176" s="51">
        <v>0</v>
      </c>
      <c r="T176" s="42">
        <f t="shared" si="200"/>
        <v>13792.1175</v>
      </c>
      <c r="U176" s="67">
        <f t="shared" si="204"/>
        <v>3.09</v>
      </c>
      <c r="V176" s="51">
        <v>0.92</v>
      </c>
      <c r="W176" s="51">
        <v>2.03</v>
      </c>
      <c r="X176" s="45">
        <f t="shared" si="201"/>
        <v>2.8676</v>
      </c>
      <c r="Y176" s="52">
        <v>1.325</v>
      </c>
      <c r="Z176" s="47">
        <v>0.6711</v>
      </c>
      <c r="AA176" s="54">
        <f t="shared" si="202"/>
        <v>108670.362715888</v>
      </c>
      <c r="AC176" s="68">
        <v>3921</v>
      </c>
      <c r="AD176" s="51">
        <v>2.01</v>
      </c>
      <c r="AE176" s="51">
        <v>1.75</v>
      </c>
      <c r="AF176" s="51">
        <v>1</v>
      </c>
      <c r="AG176" s="51">
        <v>0</v>
      </c>
      <c r="AH176" s="42">
        <f t="shared" si="183"/>
        <v>13792.1175</v>
      </c>
      <c r="AI176" s="67">
        <f t="shared" si="205"/>
        <v>3.09</v>
      </c>
      <c r="AJ176" s="51">
        <v>0.92</v>
      </c>
      <c r="AK176" s="51">
        <v>2.03</v>
      </c>
      <c r="AL176" s="45">
        <f t="shared" si="185"/>
        <v>2.8676</v>
      </c>
      <c r="AM176" s="52">
        <v>1.325</v>
      </c>
      <c r="AN176" s="47">
        <v>0.6711</v>
      </c>
      <c r="AO176" s="54">
        <f t="shared" si="186"/>
        <v>108670.362715888</v>
      </c>
      <c r="AQ176" s="68">
        <f t="shared" si="187"/>
        <v>4161</v>
      </c>
      <c r="AR176" s="51">
        <v>2.01</v>
      </c>
      <c r="AS176" s="51">
        <v>1.75</v>
      </c>
      <c r="AT176" s="51">
        <v>1</v>
      </c>
      <c r="AU176" s="51">
        <v>0</v>
      </c>
      <c r="AV176" s="42">
        <f t="shared" si="188"/>
        <v>14636.3175</v>
      </c>
      <c r="AW176" s="67">
        <f t="shared" si="206"/>
        <v>3.09</v>
      </c>
      <c r="AX176" s="51">
        <v>0.92</v>
      </c>
      <c r="AY176" s="51">
        <v>2.03</v>
      </c>
      <c r="AZ176" s="45">
        <f t="shared" si="190"/>
        <v>2.8676</v>
      </c>
      <c r="BA176" s="52">
        <v>1.425</v>
      </c>
      <c r="BB176" s="47">
        <v>0.6711</v>
      </c>
      <c r="BC176" s="54">
        <f t="shared" si="191"/>
        <v>124025.497047183</v>
      </c>
      <c r="BE176" s="68">
        <f t="shared" si="192"/>
        <v>4569</v>
      </c>
      <c r="BF176" s="51">
        <v>2.01</v>
      </c>
      <c r="BG176" s="51">
        <v>1.75</v>
      </c>
      <c r="BH176" s="51">
        <v>1</v>
      </c>
      <c r="BI176" s="51">
        <f t="shared" si="203"/>
        <v>4177.6</v>
      </c>
      <c r="BJ176" s="42">
        <f t="shared" si="193"/>
        <v>20249.0575</v>
      </c>
      <c r="BK176" s="67">
        <f t="shared" si="207"/>
        <v>3.09</v>
      </c>
      <c r="BL176" s="51">
        <v>0.92</v>
      </c>
      <c r="BM176" s="51">
        <v>2.03</v>
      </c>
      <c r="BN176" s="45">
        <f t="shared" si="195"/>
        <v>2.8676</v>
      </c>
      <c r="BO176" s="52">
        <v>1.425</v>
      </c>
      <c r="BP176" s="47">
        <v>0.8264</v>
      </c>
      <c r="BQ176" s="54">
        <f t="shared" si="196"/>
        <v>211293.938119771</v>
      </c>
    </row>
    <row r="177" customHeight="1" spans="1:69">
      <c r="A177" s="56">
        <v>3921</v>
      </c>
      <c r="B177" s="51">
        <v>2.01</v>
      </c>
      <c r="C177" s="51">
        <v>1.75</v>
      </c>
      <c r="D177" s="51">
        <v>1</v>
      </c>
      <c r="E177" s="51">
        <v>0</v>
      </c>
      <c r="F177" s="42">
        <f t="shared" si="197"/>
        <v>13792.1175</v>
      </c>
      <c r="G177" s="67">
        <v>2.96</v>
      </c>
      <c r="H177" s="51">
        <v>0.92</v>
      </c>
      <c r="I177" s="51">
        <v>2.03</v>
      </c>
      <c r="J177" s="45">
        <f t="shared" si="198"/>
        <v>2.8676</v>
      </c>
      <c r="K177" s="52">
        <v>1.325</v>
      </c>
      <c r="L177" s="47">
        <v>0.6711</v>
      </c>
      <c r="M177" s="54">
        <f t="shared" si="199"/>
        <v>104098.470433343</v>
      </c>
      <c r="O177" s="68">
        <v>3921</v>
      </c>
      <c r="P177" s="51">
        <v>2.01</v>
      </c>
      <c r="Q177" s="51">
        <v>1.75</v>
      </c>
      <c r="R177" s="51">
        <v>1</v>
      </c>
      <c r="S177" s="51">
        <v>0</v>
      </c>
      <c r="T177" s="42">
        <f t="shared" si="200"/>
        <v>13792.1175</v>
      </c>
      <c r="U177" s="67">
        <f t="shared" si="204"/>
        <v>3.09</v>
      </c>
      <c r="V177" s="51">
        <v>0.92</v>
      </c>
      <c r="W177" s="51">
        <v>2.03</v>
      </c>
      <c r="X177" s="45">
        <f t="shared" si="201"/>
        <v>2.8676</v>
      </c>
      <c r="Y177" s="52">
        <v>1.325</v>
      </c>
      <c r="Z177" s="47">
        <v>0.6711</v>
      </c>
      <c r="AA177" s="54">
        <f t="shared" si="202"/>
        <v>108670.362715888</v>
      </c>
      <c r="AC177" s="68">
        <v>3921</v>
      </c>
      <c r="AD177" s="51">
        <v>2.01</v>
      </c>
      <c r="AE177" s="51">
        <v>1.75</v>
      </c>
      <c r="AF177" s="51">
        <v>1</v>
      </c>
      <c r="AG177" s="51">
        <v>0</v>
      </c>
      <c r="AH177" s="42">
        <f t="shared" si="183"/>
        <v>13792.1175</v>
      </c>
      <c r="AI177" s="67">
        <f t="shared" si="205"/>
        <v>3.09</v>
      </c>
      <c r="AJ177" s="51">
        <v>0.92</v>
      </c>
      <c r="AK177" s="51">
        <v>2.03</v>
      </c>
      <c r="AL177" s="45">
        <f t="shared" si="185"/>
        <v>2.8676</v>
      </c>
      <c r="AM177" s="52">
        <v>1.325</v>
      </c>
      <c r="AN177" s="47">
        <v>0.6711</v>
      </c>
      <c r="AO177" s="54">
        <f t="shared" si="186"/>
        <v>108670.362715888</v>
      </c>
      <c r="AQ177" s="68">
        <f t="shared" si="187"/>
        <v>4161</v>
      </c>
      <c r="AR177" s="51">
        <v>2.01</v>
      </c>
      <c r="AS177" s="51">
        <v>1.75</v>
      </c>
      <c r="AT177" s="51">
        <v>1</v>
      </c>
      <c r="AU177" s="51">
        <v>0</v>
      </c>
      <c r="AV177" s="42">
        <f t="shared" si="188"/>
        <v>14636.3175</v>
      </c>
      <c r="AW177" s="67">
        <f t="shared" si="206"/>
        <v>3.09</v>
      </c>
      <c r="AX177" s="51">
        <v>0.92</v>
      </c>
      <c r="AY177" s="51">
        <v>2.03</v>
      </c>
      <c r="AZ177" s="45">
        <f t="shared" si="190"/>
        <v>2.8676</v>
      </c>
      <c r="BA177" s="52">
        <v>1.425</v>
      </c>
      <c r="BB177" s="47">
        <v>0.6711</v>
      </c>
      <c r="BC177" s="54">
        <f t="shared" si="191"/>
        <v>124025.497047183</v>
      </c>
      <c r="BE177" s="68">
        <f t="shared" si="192"/>
        <v>4569</v>
      </c>
      <c r="BF177" s="51">
        <v>2.01</v>
      </c>
      <c r="BG177" s="51">
        <v>1.75</v>
      </c>
      <c r="BH177" s="51">
        <v>1</v>
      </c>
      <c r="BI177" s="51">
        <f t="shared" si="203"/>
        <v>4177.6</v>
      </c>
      <c r="BJ177" s="42">
        <f t="shared" si="193"/>
        <v>20249.0575</v>
      </c>
      <c r="BK177" s="67">
        <f t="shared" si="207"/>
        <v>3.09</v>
      </c>
      <c r="BL177" s="51">
        <v>0.92</v>
      </c>
      <c r="BM177" s="51">
        <v>2.03</v>
      </c>
      <c r="BN177" s="45">
        <f t="shared" si="195"/>
        <v>2.8676</v>
      </c>
      <c r="BO177" s="52">
        <v>1.425</v>
      </c>
      <c r="BP177" s="47">
        <v>0.8264</v>
      </c>
      <c r="BQ177" s="54">
        <f t="shared" si="196"/>
        <v>211293.938119771</v>
      </c>
    </row>
    <row r="178" customHeight="1" spans="1:69">
      <c r="A178" s="56">
        <v>3921</v>
      </c>
      <c r="B178" s="51">
        <v>2.01</v>
      </c>
      <c r="C178" s="51">
        <v>1.75</v>
      </c>
      <c r="D178" s="51">
        <v>1</v>
      </c>
      <c r="E178" s="51">
        <v>0</v>
      </c>
      <c r="F178" s="42">
        <f t="shared" si="197"/>
        <v>13792.1175</v>
      </c>
      <c r="G178" s="67">
        <v>2.96</v>
      </c>
      <c r="H178" s="51">
        <v>0.92</v>
      </c>
      <c r="I178" s="51">
        <v>2.03</v>
      </c>
      <c r="J178" s="45">
        <f t="shared" si="198"/>
        <v>2.8676</v>
      </c>
      <c r="K178" s="52">
        <v>1.325</v>
      </c>
      <c r="L178" s="47">
        <v>0.6711</v>
      </c>
      <c r="M178" s="54">
        <f t="shared" si="199"/>
        <v>104098.470433343</v>
      </c>
      <c r="O178" s="68">
        <v>3921</v>
      </c>
      <c r="P178" s="51">
        <v>2.01</v>
      </c>
      <c r="Q178" s="51">
        <v>1.75</v>
      </c>
      <c r="R178" s="51">
        <v>1</v>
      </c>
      <c r="S178" s="51">
        <v>0</v>
      </c>
      <c r="T178" s="42">
        <f t="shared" si="200"/>
        <v>13792.1175</v>
      </c>
      <c r="U178" s="67">
        <f t="shared" si="204"/>
        <v>3.09</v>
      </c>
      <c r="V178" s="51">
        <v>0.92</v>
      </c>
      <c r="W178" s="51">
        <v>2.03</v>
      </c>
      <c r="X178" s="45">
        <f t="shared" si="201"/>
        <v>2.8676</v>
      </c>
      <c r="Y178" s="52">
        <v>1.325</v>
      </c>
      <c r="Z178" s="47">
        <v>0.6711</v>
      </c>
      <c r="AA178" s="54">
        <f t="shared" si="202"/>
        <v>108670.362715888</v>
      </c>
      <c r="AC178" s="68">
        <v>3921</v>
      </c>
      <c r="AD178" s="51">
        <v>2.01</v>
      </c>
      <c r="AE178" s="51">
        <v>1.75</v>
      </c>
      <c r="AF178" s="51">
        <v>1</v>
      </c>
      <c r="AG178" s="51">
        <v>0</v>
      </c>
      <c r="AH178" s="42">
        <f t="shared" si="183"/>
        <v>13792.1175</v>
      </c>
      <c r="AI178" s="67">
        <f t="shared" si="205"/>
        <v>3.09</v>
      </c>
      <c r="AJ178" s="51">
        <v>0.92</v>
      </c>
      <c r="AK178" s="51">
        <v>2.03</v>
      </c>
      <c r="AL178" s="45">
        <f t="shared" si="185"/>
        <v>2.8676</v>
      </c>
      <c r="AM178" s="52">
        <v>1.325</v>
      </c>
      <c r="AN178" s="47">
        <v>0.6711</v>
      </c>
      <c r="AO178" s="54">
        <f t="shared" si="186"/>
        <v>108670.362715888</v>
      </c>
      <c r="AQ178" s="68">
        <f t="shared" si="187"/>
        <v>4161</v>
      </c>
      <c r="AR178" s="51">
        <v>2.01</v>
      </c>
      <c r="AS178" s="51">
        <v>1.75</v>
      </c>
      <c r="AT178" s="51">
        <v>1</v>
      </c>
      <c r="AU178" s="51">
        <v>0</v>
      </c>
      <c r="AV178" s="42">
        <f t="shared" si="188"/>
        <v>14636.3175</v>
      </c>
      <c r="AW178" s="67">
        <f t="shared" si="206"/>
        <v>3.09</v>
      </c>
      <c r="AX178" s="51">
        <v>0.92</v>
      </c>
      <c r="AY178" s="51">
        <v>2.03</v>
      </c>
      <c r="AZ178" s="45">
        <f t="shared" si="190"/>
        <v>2.8676</v>
      </c>
      <c r="BA178" s="52">
        <v>1.425</v>
      </c>
      <c r="BB178" s="47">
        <v>0.6711</v>
      </c>
      <c r="BC178" s="54">
        <f t="shared" si="191"/>
        <v>124025.497047183</v>
      </c>
      <c r="BE178" s="68">
        <f t="shared" si="192"/>
        <v>4569</v>
      </c>
      <c r="BF178" s="51">
        <v>2.01</v>
      </c>
      <c r="BG178" s="51">
        <v>1.75</v>
      </c>
      <c r="BH178" s="51">
        <v>1</v>
      </c>
      <c r="BI178" s="51">
        <f t="shared" si="203"/>
        <v>4177.6</v>
      </c>
      <c r="BJ178" s="42">
        <f t="shared" si="193"/>
        <v>20249.0575</v>
      </c>
      <c r="BK178" s="67">
        <f t="shared" si="207"/>
        <v>3.09</v>
      </c>
      <c r="BL178" s="51">
        <v>0.92</v>
      </c>
      <c r="BM178" s="51">
        <v>2.03</v>
      </c>
      <c r="BN178" s="45">
        <f t="shared" si="195"/>
        <v>2.8676</v>
      </c>
      <c r="BO178" s="52">
        <v>1.425</v>
      </c>
      <c r="BP178" s="47">
        <v>0.8264</v>
      </c>
      <c r="BQ178" s="54">
        <f t="shared" si="196"/>
        <v>211293.938119771</v>
      </c>
    </row>
    <row r="179" customHeight="1" spans="1:69">
      <c r="A179" s="56">
        <v>3921</v>
      </c>
      <c r="B179" s="51">
        <v>2.01</v>
      </c>
      <c r="C179" s="51">
        <v>1.75</v>
      </c>
      <c r="D179" s="51">
        <v>1</v>
      </c>
      <c r="E179" s="51">
        <v>0</v>
      </c>
      <c r="F179" s="42">
        <f t="shared" si="197"/>
        <v>13792.1175</v>
      </c>
      <c r="G179" s="67">
        <v>2.96</v>
      </c>
      <c r="H179" s="51">
        <v>0.92</v>
      </c>
      <c r="I179" s="51">
        <v>2.03</v>
      </c>
      <c r="J179" s="45">
        <f t="shared" si="198"/>
        <v>2.8676</v>
      </c>
      <c r="K179" s="52">
        <v>1.325</v>
      </c>
      <c r="L179" s="47">
        <v>0.6711</v>
      </c>
      <c r="M179" s="54">
        <f t="shared" si="199"/>
        <v>104098.470433343</v>
      </c>
      <c r="O179" s="68">
        <v>3921</v>
      </c>
      <c r="P179" s="51">
        <v>2.01</v>
      </c>
      <c r="Q179" s="51">
        <v>1.75</v>
      </c>
      <c r="R179" s="51">
        <v>1</v>
      </c>
      <c r="S179" s="51">
        <v>0</v>
      </c>
      <c r="T179" s="42">
        <f t="shared" si="200"/>
        <v>13792.1175</v>
      </c>
      <c r="U179" s="67">
        <f t="shared" si="204"/>
        <v>3.09</v>
      </c>
      <c r="V179" s="51">
        <v>0.92</v>
      </c>
      <c r="W179" s="51">
        <v>2.03</v>
      </c>
      <c r="X179" s="45">
        <f t="shared" si="201"/>
        <v>2.8676</v>
      </c>
      <c r="Y179" s="52">
        <v>1.325</v>
      </c>
      <c r="Z179" s="47">
        <v>0.6711</v>
      </c>
      <c r="AA179" s="54">
        <f t="shared" si="202"/>
        <v>108670.362715888</v>
      </c>
      <c r="AC179" s="68">
        <v>3921</v>
      </c>
      <c r="AD179" s="51">
        <v>2.01</v>
      </c>
      <c r="AE179" s="51">
        <v>1.75</v>
      </c>
      <c r="AF179" s="51">
        <v>1</v>
      </c>
      <c r="AG179" s="51">
        <v>0</v>
      </c>
      <c r="AH179" s="42">
        <f t="shared" si="183"/>
        <v>13792.1175</v>
      </c>
      <c r="AI179" s="67">
        <f t="shared" si="205"/>
        <v>3.09</v>
      </c>
      <c r="AJ179" s="51">
        <v>0.92</v>
      </c>
      <c r="AK179" s="51">
        <v>2.03</v>
      </c>
      <c r="AL179" s="45">
        <f t="shared" si="185"/>
        <v>2.8676</v>
      </c>
      <c r="AM179" s="52">
        <v>1.325</v>
      </c>
      <c r="AN179" s="47">
        <v>0.6711</v>
      </c>
      <c r="AO179" s="54">
        <f t="shared" si="186"/>
        <v>108670.362715888</v>
      </c>
      <c r="AQ179" s="68">
        <f t="shared" si="187"/>
        <v>4161</v>
      </c>
      <c r="AR179" s="51">
        <v>2.01</v>
      </c>
      <c r="AS179" s="51">
        <v>1.75</v>
      </c>
      <c r="AT179" s="51">
        <v>1</v>
      </c>
      <c r="AU179" s="51">
        <v>0</v>
      </c>
      <c r="AV179" s="42">
        <f t="shared" si="188"/>
        <v>14636.3175</v>
      </c>
      <c r="AW179" s="67">
        <f t="shared" si="206"/>
        <v>3.09</v>
      </c>
      <c r="AX179" s="51">
        <v>0.92</v>
      </c>
      <c r="AY179" s="51">
        <v>2.03</v>
      </c>
      <c r="AZ179" s="45">
        <f t="shared" si="190"/>
        <v>2.8676</v>
      </c>
      <c r="BA179" s="52">
        <v>1.425</v>
      </c>
      <c r="BB179" s="47">
        <v>0.6711</v>
      </c>
      <c r="BC179" s="54">
        <f t="shared" si="191"/>
        <v>124025.497047183</v>
      </c>
      <c r="BE179" s="68">
        <f t="shared" si="192"/>
        <v>4569</v>
      </c>
      <c r="BF179" s="51">
        <v>2.01</v>
      </c>
      <c r="BG179" s="51">
        <v>1.75</v>
      </c>
      <c r="BH179" s="51">
        <v>1</v>
      </c>
      <c r="BI179" s="51">
        <v>0</v>
      </c>
      <c r="BJ179" s="42">
        <f t="shared" si="193"/>
        <v>16071.4575</v>
      </c>
      <c r="BK179" s="67">
        <f t="shared" si="207"/>
        <v>3.09</v>
      </c>
      <c r="BL179" s="51">
        <v>0.92</v>
      </c>
      <c r="BM179" s="51">
        <v>2.03</v>
      </c>
      <c r="BN179" s="45">
        <f t="shared" si="195"/>
        <v>2.8676</v>
      </c>
      <c r="BO179" s="52">
        <v>1.425</v>
      </c>
      <c r="BP179" s="47">
        <v>0.8264</v>
      </c>
      <c r="BQ179" s="54">
        <f t="shared" si="196"/>
        <v>167701.708906675</v>
      </c>
    </row>
    <row r="180" customHeight="1" spans="1:69">
      <c r="A180" s="56">
        <v>3921</v>
      </c>
      <c r="B180" s="51">
        <v>2.01</v>
      </c>
      <c r="C180" s="51">
        <v>1.75</v>
      </c>
      <c r="D180" s="51">
        <v>1</v>
      </c>
      <c r="E180" s="51">
        <v>0</v>
      </c>
      <c r="F180" s="42">
        <f t="shared" si="197"/>
        <v>13792.1175</v>
      </c>
      <c r="G180" s="67">
        <v>2.96</v>
      </c>
      <c r="H180" s="51">
        <v>0.92</v>
      </c>
      <c r="I180" s="51">
        <v>2.03</v>
      </c>
      <c r="J180" s="45">
        <f t="shared" si="198"/>
        <v>2.8676</v>
      </c>
      <c r="K180" s="52">
        <v>1.325</v>
      </c>
      <c r="L180" s="47">
        <v>0.6711</v>
      </c>
      <c r="M180" s="54">
        <f t="shared" si="199"/>
        <v>104098.470433343</v>
      </c>
      <c r="O180" s="68">
        <v>3921</v>
      </c>
      <c r="P180" s="51">
        <v>2.01</v>
      </c>
      <c r="Q180" s="51">
        <v>1.75</v>
      </c>
      <c r="R180" s="51">
        <v>1</v>
      </c>
      <c r="S180" s="51">
        <v>0</v>
      </c>
      <c r="T180" s="42">
        <f t="shared" si="200"/>
        <v>13792.1175</v>
      </c>
      <c r="U180" s="67">
        <f t="shared" si="204"/>
        <v>3.09</v>
      </c>
      <c r="V180" s="51">
        <v>0.92</v>
      </c>
      <c r="W180" s="51">
        <v>2.03</v>
      </c>
      <c r="X180" s="45">
        <f t="shared" si="201"/>
        <v>2.8676</v>
      </c>
      <c r="Y180" s="52">
        <v>1.325</v>
      </c>
      <c r="Z180" s="47">
        <v>0.6711</v>
      </c>
      <c r="AA180" s="54">
        <f t="shared" si="202"/>
        <v>108670.362715888</v>
      </c>
      <c r="AC180" s="68">
        <v>3921</v>
      </c>
      <c r="AD180" s="51">
        <v>2.01</v>
      </c>
      <c r="AE180" s="51">
        <v>1.75</v>
      </c>
      <c r="AF180" s="51">
        <v>1</v>
      </c>
      <c r="AG180" s="51">
        <v>0</v>
      </c>
      <c r="AH180" s="42">
        <f t="shared" si="183"/>
        <v>13792.1175</v>
      </c>
      <c r="AI180" s="67">
        <f t="shared" si="205"/>
        <v>3.09</v>
      </c>
      <c r="AJ180" s="51">
        <v>0.92</v>
      </c>
      <c r="AK180" s="51">
        <v>2.03</v>
      </c>
      <c r="AL180" s="45">
        <f t="shared" si="185"/>
        <v>2.8676</v>
      </c>
      <c r="AM180" s="52">
        <v>1.325</v>
      </c>
      <c r="AN180" s="47">
        <v>0.6711</v>
      </c>
      <c r="AO180" s="54">
        <f t="shared" si="186"/>
        <v>108670.362715888</v>
      </c>
      <c r="AQ180" s="68">
        <f t="shared" si="187"/>
        <v>4161</v>
      </c>
      <c r="AR180" s="51">
        <v>2.01</v>
      </c>
      <c r="AS180" s="51">
        <v>1.75</v>
      </c>
      <c r="AT180" s="51">
        <v>1</v>
      </c>
      <c r="AU180" s="51">
        <v>0</v>
      </c>
      <c r="AV180" s="42">
        <f t="shared" si="188"/>
        <v>14636.3175</v>
      </c>
      <c r="AW180" s="67">
        <f t="shared" si="206"/>
        <v>3.09</v>
      </c>
      <c r="AX180" s="51">
        <v>0.92</v>
      </c>
      <c r="AY180" s="51">
        <v>2.03</v>
      </c>
      <c r="AZ180" s="45">
        <f t="shared" si="190"/>
        <v>2.8676</v>
      </c>
      <c r="BA180" s="52">
        <v>1.425</v>
      </c>
      <c r="BB180" s="47">
        <v>0.6711</v>
      </c>
      <c r="BC180" s="54">
        <f t="shared" si="191"/>
        <v>124025.497047183</v>
      </c>
      <c r="BE180" s="68">
        <f t="shared" si="192"/>
        <v>4569</v>
      </c>
      <c r="BF180" s="51">
        <v>2.01</v>
      </c>
      <c r="BG180" s="51">
        <v>1.75</v>
      </c>
      <c r="BH180" s="51">
        <v>1</v>
      </c>
      <c r="BI180" s="51">
        <v>0</v>
      </c>
      <c r="BJ180" s="42">
        <f t="shared" si="193"/>
        <v>16071.4575</v>
      </c>
      <c r="BK180" s="67">
        <f t="shared" si="207"/>
        <v>3.09</v>
      </c>
      <c r="BL180" s="51">
        <v>0.92</v>
      </c>
      <c r="BM180" s="51">
        <v>2.03</v>
      </c>
      <c r="BN180" s="45">
        <f t="shared" si="195"/>
        <v>2.8676</v>
      </c>
      <c r="BO180" s="52">
        <v>1.425</v>
      </c>
      <c r="BP180" s="47">
        <v>0.8264</v>
      </c>
      <c r="BQ180" s="54">
        <f t="shared" si="196"/>
        <v>167701.708906675</v>
      </c>
    </row>
    <row r="181" customHeight="1" spans="1:69">
      <c r="A181" s="56">
        <v>3921</v>
      </c>
      <c r="B181" s="51">
        <v>2.01</v>
      </c>
      <c r="C181" s="51">
        <v>1</v>
      </c>
      <c r="D181" s="51">
        <v>1</v>
      </c>
      <c r="E181" s="51">
        <v>0</v>
      </c>
      <c r="F181" s="42">
        <f t="shared" si="197"/>
        <v>7881.21</v>
      </c>
      <c r="G181" s="67">
        <v>2.96</v>
      </c>
      <c r="H181" s="51">
        <v>0.92</v>
      </c>
      <c r="I181" s="51">
        <v>2.03</v>
      </c>
      <c r="J181" s="45">
        <f t="shared" si="198"/>
        <v>2.8676</v>
      </c>
      <c r="K181" s="52">
        <v>1.325</v>
      </c>
      <c r="L181" s="47">
        <v>0.6711</v>
      </c>
      <c r="M181" s="54">
        <f t="shared" si="199"/>
        <v>59484.8402476245</v>
      </c>
      <c r="O181" s="68">
        <v>3921</v>
      </c>
      <c r="P181" s="51">
        <v>2.01</v>
      </c>
      <c r="Q181" s="51">
        <v>1</v>
      </c>
      <c r="R181" s="51">
        <v>1</v>
      </c>
      <c r="S181" s="51">
        <v>0</v>
      </c>
      <c r="T181" s="42">
        <f t="shared" si="200"/>
        <v>7881.21</v>
      </c>
      <c r="U181" s="67">
        <f t="shared" si="204"/>
        <v>3.09</v>
      </c>
      <c r="V181" s="51">
        <v>0.92</v>
      </c>
      <c r="W181" s="51">
        <v>2.03</v>
      </c>
      <c r="X181" s="45">
        <f t="shared" si="201"/>
        <v>2.8676</v>
      </c>
      <c r="Y181" s="52">
        <v>1.325</v>
      </c>
      <c r="Z181" s="47">
        <v>0.6711</v>
      </c>
      <c r="AA181" s="54">
        <f t="shared" si="202"/>
        <v>62097.3501233648</v>
      </c>
      <c r="AC181" s="68">
        <v>3921</v>
      </c>
      <c r="AD181" s="51">
        <v>2.01</v>
      </c>
      <c r="AE181" s="51">
        <v>1</v>
      </c>
      <c r="AF181" s="51">
        <v>1</v>
      </c>
      <c r="AG181" s="51">
        <v>0</v>
      </c>
      <c r="AH181" s="42">
        <f t="shared" si="183"/>
        <v>7881.21</v>
      </c>
      <c r="AI181" s="67">
        <f t="shared" si="205"/>
        <v>3.09</v>
      </c>
      <c r="AJ181" s="51">
        <v>0.92</v>
      </c>
      <c r="AK181" s="51">
        <v>2.03</v>
      </c>
      <c r="AL181" s="45">
        <f t="shared" si="185"/>
        <v>2.8676</v>
      </c>
      <c r="AM181" s="52">
        <v>1.325</v>
      </c>
      <c r="AN181" s="47">
        <v>0.6711</v>
      </c>
      <c r="AO181" s="54">
        <f t="shared" si="186"/>
        <v>62097.3501233648</v>
      </c>
      <c r="AQ181" s="68">
        <f t="shared" si="187"/>
        <v>4161</v>
      </c>
      <c r="AR181" s="51">
        <v>2.01</v>
      </c>
      <c r="AS181" s="51">
        <v>1</v>
      </c>
      <c r="AT181" s="51">
        <v>1</v>
      </c>
      <c r="AU181" s="51">
        <v>0</v>
      </c>
      <c r="AV181" s="42">
        <f t="shared" si="188"/>
        <v>8363.61</v>
      </c>
      <c r="AW181" s="67">
        <f t="shared" si="206"/>
        <v>3.09</v>
      </c>
      <c r="AX181" s="51">
        <v>0.92</v>
      </c>
      <c r="AY181" s="51">
        <v>2.03</v>
      </c>
      <c r="AZ181" s="45">
        <f t="shared" si="190"/>
        <v>2.8676</v>
      </c>
      <c r="BA181" s="52">
        <v>1.425</v>
      </c>
      <c r="BB181" s="47">
        <v>0.6711</v>
      </c>
      <c r="BC181" s="54">
        <f t="shared" si="191"/>
        <v>70871.7125983904</v>
      </c>
      <c r="BE181" s="68">
        <f t="shared" si="192"/>
        <v>4569</v>
      </c>
      <c r="BF181" s="51">
        <v>2.01</v>
      </c>
      <c r="BG181" s="51">
        <v>1</v>
      </c>
      <c r="BH181" s="51">
        <v>1</v>
      </c>
      <c r="BI181" s="51">
        <v>0</v>
      </c>
      <c r="BJ181" s="42">
        <f t="shared" si="193"/>
        <v>9183.69</v>
      </c>
      <c r="BK181" s="67">
        <f t="shared" si="207"/>
        <v>3.09</v>
      </c>
      <c r="BL181" s="51">
        <v>0.92</v>
      </c>
      <c r="BM181" s="51">
        <v>2.03</v>
      </c>
      <c r="BN181" s="45">
        <f t="shared" si="195"/>
        <v>2.8676</v>
      </c>
      <c r="BO181" s="52">
        <v>1.425</v>
      </c>
      <c r="BP181" s="47">
        <v>0.8264</v>
      </c>
      <c r="BQ181" s="54">
        <f t="shared" si="196"/>
        <v>95829.5479466717</v>
      </c>
    </row>
    <row r="182" customHeight="1" spans="1:69">
      <c r="A182" s="56">
        <v>3921</v>
      </c>
      <c r="B182" s="51">
        <v>2.01</v>
      </c>
      <c r="C182" s="51">
        <v>1</v>
      </c>
      <c r="D182" s="51">
        <v>1</v>
      </c>
      <c r="E182" s="51">
        <v>0</v>
      </c>
      <c r="F182" s="42">
        <f t="shared" si="197"/>
        <v>7881.21</v>
      </c>
      <c r="G182" s="67">
        <v>2.96</v>
      </c>
      <c r="H182" s="51">
        <v>0.92</v>
      </c>
      <c r="I182" s="51">
        <v>2.03</v>
      </c>
      <c r="J182" s="45">
        <f t="shared" si="198"/>
        <v>2.8676</v>
      </c>
      <c r="K182" s="52">
        <v>1.325</v>
      </c>
      <c r="L182" s="47">
        <v>0.6711</v>
      </c>
      <c r="M182" s="54">
        <f t="shared" si="199"/>
        <v>59484.8402476245</v>
      </c>
      <c r="O182" s="68">
        <v>3921</v>
      </c>
      <c r="P182" s="51">
        <v>2.01</v>
      </c>
      <c r="Q182" s="51">
        <v>1</v>
      </c>
      <c r="R182" s="51">
        <v>1</v>
      </c>
      <c r="S182" s="51">
        <v>0</v>
      </c>
      <c r="T182" s="42">
        <f t="shared" si="200"/>
        <v>7881.21</v>
      </c>
      <c r="U182" s="67">
        <f t="shared" si="204"/>
        <v>3.09</v>
      </c>
      <c r="V182" s="51">
        <v>0.92</v>
      </c>
      <c r="W182" s="51">
        <v>2.03</v>
      </c>
      <c r="X182" s="45">
        <f t="shared" si="201"/>
        <v>2.8676</v>
      </c>
      <c r="Y182" s="52">
        <v>1.325</v>
      </c>
      <c r="Z182" s="47">
        <v>0.6711</v>
      </c>
      <c r="AA182" s="54">
        <f t="shared" si="202"/>
        <v>62097.3501233648</v>
      </c>
      <c r="AC182" s="68">
        <v>3921</v>
      </c>
      <c r="AD182" s="51">
        <v>2.01</v>
      </c>
      <c r="AE182" s="51">
        <v>1</v>
      </c>
      <c r="AF182" s="51">
        <v>1</v>
      </c>
      <c r="AG182" s="51">
        <v>0</v>
      </c>
      <c r="AH182" s="42">
        <f t="shared" si="183"/>
        <v>7881.21</v>
      </c>
      <c r="AI182" s="67">
        <f t="shared" si="205"/>
        <v>3.09</v>
      </c>
      <c r="AJ182" s="51">
        <v>0.92</v>
      </c>
      <c r="AK182" s="51">
        <v>2.03</v>
      </c>
      <c r="AL182" s="45">
        <f t="shared" si="185"/>
        <v>2.8676</v>
      </c>
      <c r="AM182" s="52">
        <v>1.325</v>
      </c>
      <c r="AN182" s="47">
        <v>0.6711</v>
      </c>
      <c r="AO182" s="54">
        <f t="shared" si="186"/>
        <v>62097.3501233648</v>
      </c>
      <c r="AQ182" s="68">
        <f t="shared" si="187"/>
        <v>4161</v>
      </c>
      <c r="AR182" s="51">
        <v>2.01</v>
      </c>
      <c r="AS182" s="51">
        <v>1</v>
      </c>
      <c r="AT182" s="51">
        <v>1</v>
      </c>
      <c r="AU182" s="51">
        <v>0</v>
      </c>
      <c r="AV182" s="42">
        <f t="shared" si="188"/>
        <v>8363.61</v>
      </c>
      <c r="AW182" s="67">
        <f t="shared" si="206"/>
        <v>3.09</v>
      </c>
      <c r="AX182" s="51">
        <v>0.92</v>
      </c>
      <c r="AY182" s="51">
        <v>2.03</v>
      </c>
      <c r="AZ182" s="45">
        <f t="shared" si="190"/>
        <v>2.8676</v>
      </c>
      <c r="BA182" s="52">
        <v>1.425</v>
      </c>
      <c r="BB182" s="47">
        <v>0.6711</v>
      </c>
      <c r="BC182" s="54">
        <f t="shared" si="191"/>
        <v>70871.7125983904</v>
      </c>
      <c r="BE182" s="68">
        <f t="shared" si="192"/>
        <v>4569</v>
      </c>
      <c r="BF182" s="51">
        <v>2.01</v>
      </c>
      <c r="BG182" s="51">
        <v>1</v>
      </c>
      <c r="BH182" s="51">
        <v>1</v>
      </c>
      <c r="BI182" s="51">
        <v>0</v>
      </c>
      <c r="BJ182" s="42">
        <f t="shared" si="193"/>
        <v>9183.69</v>
      </c>
      <c r="BK182" s="67">
        <f t="shared" si="207"/>
        <v>3.09</v>
      </c>
      <c r="BL182" s="51">
        <v>0.92</v>
      </c>
      <c r="BM182" s="51">
        <v>2.03</v>
      </c>
      <c r="BN182" s="45">
        <f t="shared" si="195"/>
        <v>2.8676</v>
      </c>
      <c r="BO182" s="52">
        <v>1.425</v>
      </c>
      <c r="BP182" s="47">
        <v>0.8264</v>
      </c>
      <c r="BQ182" s="54">
        <f t="shared" si="196"/>
        <v>95829.5479466717</v>
      </c>
    </row>
    <row r="183" customHeight="1" spans="1:69">
      <c r="A183" s="56">
        <v>3921</v>
      </c>
      <c r="B183" s="51">
        <v>2.01</v>
      </c>
      <c r="C183" s="51">
        <v>1</v>
      </c>
      <c r="D183" s="51">
        <v>1</v>
      </c>
      <c r="E183" s="51">
        <v>0</v>
      </c>
      <c r="F183" s="42">
        <f t="shared" si="197"/>
        <v>7881.21</v>
      </c>
      <c r="G183" s="67">
        <v>2.96</v>
      </c>
      <c r="H183" s="51">
        <v>0.92</v>
      </c>
      <c r="I183" s="51">
        <v>2.03</v>
      </c>
      <c r="J183" s="45">
        <f t="shared" si="198"/>
        <v>2.8676</v>
      </c>
      <c r="K183" s="52">
        <v>1.325</v>
      </c>
      <c r="L183" s="47">
        <v>0.6711</v>
      </c>
      <c r="M183" s="54">
        <f t="shared" si="199"/>
        <v>59484.8402476245</v>
      </c>
      <c r="O183" s="68">
        <v>3921</v>
      </c>
      <c r="P183" s="51">
        <v>2.01</v>
      </c>
      <c r="Q183" s="51">
        <v>1</v>
      </c>
      <c r="R183" s="51">
        <v>1</v>
      </c>
      <c r="S183" s="51">
        <v>0</v>
      </c>
      <c r="T183" s="42">
        <f t="shared" si="200"/>
        <v>7881.21</v>
      </c>
      <c r="U183" s="67">
        <f t="shared" si="204"/>
        <v>3.09</v>
      </c>
      <c r="V183" s="51">
        <v>0.92</v>
      </c>
      <c r="W183" s="51">
        <v>2.03</v>
      </c>
      <c r="X183" s="45">
        <f t="shared" si="201"/>
        <v>2.8676</v>
      </c>
      <c r="Y183" s="52">
        <v>1.325</v>
      </c>
      <c r="Z183" s="47">
        <v>0.6711</v>
      </c>
      <c r="AA183" s="54">
        <f t="shared" si="202"/>
        <v>62097.3501233648</v>
      </c>
      <c r="AC183" s="68">
        <v>3921</v>
      </c>
      <c r="AD183" s="51">
        <v>2.01</v>
      </c>
      <c r="AE183" s="51">
        <v>1</v>
      </c>
      <c r="AF183" s="51">
        <v>1</v>
      </c>
      <c r="AG183" s="51">
        <v>0</v>
      </c>
      <c r="AH183" s="42">
        <f t="shared" si="183"/>
        <v>7881.21</v>
      </c>
      <c r="AI183" s="67">
        <f t="shared" si="205"/>
        <v>3.09</v>
      </c>
      <c r="AJ183" s="51">
        <v>0.92</v>
      </c>
      <c r="AK183" s="51">
        <v>2.03</v>
      </c>
      <c r="AL183" s="45">
        <f t="shared" si="185"/>
        <v>2.8676</v>
      </c>
      <c r="AM183" s="52">
        <v>1.325</v>
      </c>
      <c r="AN183" s="47">
        <v>0.6711</v>
      </c>
      <c r="AO183" s="54">
        <f t="shared" si="186"/>
        <v>62097.3501233648</v>
      </c>
      <c r="AQ183" s="68">
        <f t="shared" si="187"/>
        <v>4161</v>
      </c>
      <c r="AR183" s="51">
        <v>2.01</v>
      </c>
      <c r="AS183" s="51">
        <v>1</v>
      </c>
      <c r="AT183" s="51">
        <v>1</v>
      </c>
      <c r="AU183" s="51">
        <v>0</v>
      </c>
      <c r="AV183" s="42">
        <f t="shared" si="188"/>
        <v>8363.61</v>
      </c>
      <c r="AW183" s="67">
        <f t="shared" si="206"/>
        <v>3.09</v>
      </c>
      <c r="AX183" s="51">
        <v>0.92</v>
      </c>
      <c r="AY183" s="51">
        <v>2.03</v>
      </c>
      <c r="AZ183" s="45">
        <f t="shared" si="190"/>
        <v>2.8676</v>
      </c>
      <c r="BA183" s="52">
        <v>1.425</v>
      </c>
      <c r="BB183" s="47">
        <v>0.6711</v>
      </c>
      <c r="BC183" s="54">
        <f t="shared" si="191"/>
        <v>70871.7125983904</v>
      </c>
      <c r="BE183" s="68">
        <f t="shared" si="192"/>
        <v>4569</v>
      </c>
      <c r="BF183" s="51">
        <v>2.01</v>
      </c>
      <c r="BG183" s="51">
        <v>1</v>
      </c>
      <c r="BH183" s="51">
        <v>1</v>
      </c>
      <c r="BI183" s="51">
        <v>0</v>
      </c>
      <c r="BJ183" s="42">
        <f t="shared" si="193"/>
        <v>9183.69</v>
      </c>
      <c r="BK183" s="67">
        <f t="shared" si="207"/>
        <v>3.09</v>
      </c>
      <c r="BL183" s="51">
        <v>0.92</v>
      </c>
      <c r="BM183" s="51">
        <v>2.03</v>
      </c>
      <c r="BN183" s="45">
        <f t="shared" si="195"/>
        <v>2.8676</v>
      </c>
      <c r="BO183" s="52">
        <v>1.425</v>
      </c>
      <c r="BP183" s="47">
        <v>0.8264</v>
      </c>
      <c r="BQ183" s="54">
        <f t="shared" si="196"/>
        <v>95829.5479466717</v>
      </c>
    </row>
    <row r="184" customHeight="1" spans="1:69">
      <c r="A184" s="56">
        <v>3921</v>
      </c>
      <c r="B184" s="51">
        <v>2.01</v>
      </c>
      <c r="C184" s="51">
        <v>1</v>
      </c>
      <c r="D184" s="51">
        <v>1</v>
      </c>
      <c r="E184" s="51">
        <v>0</v>
      </c>
      <c r="F184" s="42">
        <f t="shared" si="197"/>
        <v>7881.21</v>
      </c>
      <c r="G184" s="67">
        <v>2.96</v>
      </c>
      <c r="H184" s="51">
        <v>0.92</v>
      </c>
      <c r="I184" s="51">
        <v>2.03</v>
      </c>
      <c r="J184" s="45">
        <f t="shared" si="198"/>
        <v>2.8676</v>
      </c>
      <c r="K184" s="52">
        <v>1.125</v>
      </c>
      <c r="L184" s="47">
        <v>0.6711</v>
      </c>
      <c r="M184" s="54">
        <f t="shared" si="199"/>
        <v>50505.9964366623</v>
      </c>
      <c r="O184" s="68">
        <v>3921</v>
      </c>
      <c r="P184" s="51">
        <v>2.01</v>
      </c>
      <c r="Q184" s="51">
        <v>1</v>
      </c>
      <c r="R184" s="51">
        <v>1</v>
      </c>
      <c r="S184" s="51">
        <v>0</v>
      </c>
      <c r="T184" s="42">
        <f t="shared" si="200"/>
        <v>7881.21</v>
      </c>
      <c r="U184" s="67">
        <f t="shared" si="204"/>
        <v>3.09</v>
      </c>
      <c r="V184" s="51">
        <v>0.92</v>
      </c>
      <c r="W184" s="51">
        <v>2.03</v>
      </c>
      <c r="X184" s="45">
        <f t="shared" si="201"/>
        <v>2.8676</v>
      </c>
      <c r="Y184" s="52">
        <v>1.125</v>
      </c>
      <c r="Z184" s="47">
        <v>0.6711</v>
      </c>
      <c r="AA184" s="54">
        <f t="shared" si="202"/>
        <v>52724.1651990833</v>
      </c>
      <c r="AC184" s="68">
        <v>3921</v>
      </c>
      <c r="AD184" s="51">
        <v>2.01</v>
      </c>
      <c r="AE184" s="51">
        <v>1</v>
      </c>
      <c r="AF184" s="51">
        <v>1</v>
      </c>
      <c r="AG184" s="51">
        <v>0</v>
      </c>
      <c r="AH184" s="42">
        <f t="shared" si="183"/>
        <v>7881.21</v>
      </c>
      <c r="AI184" s="67">
        <f t="shared" si="205"/>
        <v>3.09</v>
      </c>
      <c r="AJ184" s="51">
        <v>0.92</v>
      </c>
      <c r="AK184" s="51">
        <v>2.03</v>
      </c>
      <c r="AL184" s="45">
        <f t="shared" si="185"/>
        <v>2.8676</v>
      </c>
      <c r="AM184" s="52">
        <v>1.125</v>
      </c>
      <c r="AN184" s="47">
        <v>0.6711</v>
      </c>
      <c r="AO184" s="54">
        <f t="shared" si="186"/>
        <v>52724.1651990833</v>
      </c>
      <c r="AQ184" s="68">
        <f t="shared" si="187"/>
        <v>4161</v>
      </c>
      <c r="AR184" s="51">
        <v>2.01</v>
      </c>
      <c r="AS184" s="51">
        <v>1</v>
      </c>
      <c r="AT184" s="51">
        <v>1</v>
      </c>
      <c r="AU184" s="51">
        <v>0</v>
      </c>
      <c r="AV184" s="42">
        <f t="shared" si="188"/>
        <v>8363.61</v>
      </c>
      <c r="AW184" s="67">
        <f t="shared" si="206"/>
        <v>3.09</v>
      </c>
      <c r="AX184" s="51">
        <v>0.92</v>
      </c>
      <c r="AY184" s="51">
        <v>2.03</v>
      </c>
      <c r="AZ184" s="45">
        <f t="shared" si="190"/>
        <v>2.8676</v>
      </c>
      <c r="BA184" s="52">
        <v>1.225</v>
      </c>
      <c r="BB184" s="47">
        <v>0.6711</v>
      </c>
      <c r="BC184" s="54">
        <f t="shared" si="191"/>
        <v>60924.8055670373</v>
      </c>
      <c r="BE184" s="68">
        <f t="shared" si="192"/>
        <v>4569</v>
      </c>
      <c r="BF184" s="51">
        <v>2.01</v>
      </c>
      <c r="BG184" s="51">
        <v>1</v>
      </c>
      <c r="BH184" s="51">
        <v>1</v>
      </c>
      <c r="BI184" s="51">
        <v>0</v>
      </c>
      <c r="BJ184" s="42">
        <f t="shared" si="193"/>
        <v>9183.69</v>
      </c>
      <c r="BK184" s="67">
        <f t="shared" si="207"/>
        <v>3.09</v>
      </c>
      <c r="BL184" s="51">
        <v>0.92</v>
      </c>
      <c r="BM184" s="51">
        <v>2.03</v>
      </c>
      <c r="BN184" s="45">
        <f t="shared" si="195"/>
        <v>2.8676</v>
      </c>
      <c r="BO184" s="52">
        <v>1.225</v>
      </c>
      <c r="BP184" s="47">
        <v>0.8264</v>
      </c>
      <c r="BQ184" s="54">
        <f t="shared" si="196"/>
        <v>82379.7868313494</v>
      </c>
    </row>
    <row r="185" customHeight="1" spans="1:69">
      <c r="A185" s="56">
        <v>3921</v>
      </c>
      <c r="B185" s="51">
        <v>2.01</v>
      </c>
      <c r="C185" s="51">
        <v>1</v>
      </c>
      <c r="D185" s="51">
        <v>1</v>
      </c>
      <c r="E185" s="51">
        <v>0</v>
      </c>
      <c r="F185" s="42">
        <f t="shared" si="197"/>
        <v>7881.21</v>
      </c>
      <c r="G185" s="67">
        <v>2.96</v>
      </c>
      <c r="H185" s="51">
        <v>0.92</v>
      </c>
      <c r="I185" s="51">
        <v>2.03</v>
      </c>
      <c r="J185" s="45">
        <f t="shared" si="198"/>
        <v>2.8676</v>
      </c>
      <c r="K185" s="52">
        <v>1.125</v>
      </c>
      <c r="L185" s="47">
        <v>0.6711</v>
      </c>
      <c r="M185" s="54">
        <f t="shared" si="199"/>
        <v>50505.9964366623</v>
      </c>
      <c r="O185" s="68">
        <v>3921</v>
      </c>
      <c r="P185" s="51">
        <v>2.01</v>
      </c>
      <c r="Q185" s="51">
        <v>1</v>
      </c>
      <c r="R185" s="51">
        <v>1</v>
      </c>
      <c r="S185" s="51">
        <v>0</v>
      </c>
      <c r="T185" s="42">
        <f t="shared" si="200"/>
        <v>7881.21</v>
      </c>
      <c r="U185" s="67">
        <f t="shared" si="204"/>
        <v>3.09</v>
      </c>
      <c r="V185" s="51">
        <v>0.92</v>
      </c>
      <c r="W185" s="51">
        <v>2.03</v>
      </c>
      <c r="X185" s="45">
        <f t="shared" si="201"/>
        <v>2.8676</v>
      </c>
      <c r="Y185" s="52">
        <v>1.125</v>
      </c>
      <c r="Z185" s="47">
        <v>0.6711</v>
      </c>
      <c r="AA185" s="54">
        <f t="shared" si="202"/>
        <v>52724.1651990833</v>
      </c>
      <c r="AC185" s="68">
        <v>3921</v>
      </c>
      <c r="AD185" s="51">
        <v>2.01</v>
      </c>
      <c r="AE185" s="51">
        <v>1</v>
      </c>
      <c r="AF185" s="51">
        <v>1</v>
      </c>
      <c r="AG185" s="51">
        <v>0</v>
      </c>
      <c r="AH185" s="42">
        <f t="shared" si="183"/>
        <v>7881.21</v>
      </c>
      <c r="AI185" s="67">
        <f t="shared" si="205"/>
        <v>3.09</v>
      </c>
      <c r="AJ185" s="51">
        <v>0.92</v>
      </c>
      <c r="AK185" s="51">
        <v>2.03</v>
      </c>
      <c r="AL185" s="45">
        <f t="shared" si="185"/>
        <v>2.8676</v>
      </c>
      <c r="AM185" s="52">
        <v>1.125</v>
      </c>
      <c r="AN185" s="47">
        <v>0.6711</v>
      </c>
      <c r="AO185" s="54">
        <f t="shared" si="186"/>
        <v>52724.1651990833</v>
      </c>
      <c r="AQ185" s="68">
        <f t="shared" si="187"/>
        <v>4161</v>
      </c>
      <c r="AR185" s="51">
        <v>2.01</v>
      </c>
      <c r="AS185" s="51">
        <v>1</v>
      </c>
      <c r="AT185" s="51">
        <v>1</v>
      </c>
      <c r="AU185" s="51">
        <v>0</v>
      </c>
      <c r="AV185" s="42">
        <f t="shared" si="188"/>
        <v>8363.61</v>
      </c>
      <c r="AW185" s="67">
        <f t="shared" si="206"/>
        <v>3.09</v>
      </c>
      <c r="AX185" s="51">
        <v>0.92</v>
      </c>
      <c r="AY185" s="51">
        <v>2.03</v>
      </c>
      <c r="AZ185" s="45">
        <f t="shared" si="190"/>
        <v>2.8676</v>
      </c>
      <c r="BA185" s="52">
        <v>1.225</v>
      </c>
      <c r="BB185" s="47">
        <v>0.6711</v>
      </c>
      <c r="BC185" s="54">
        <f t="shared" si="191"/>
        <v>60924.8055670373</v>
      </c>
      <c r="BE185" s="68">
        <f t="shared" si="192"/>
        <v>4569</v>
      </c>
      <c r="BF185" s="51">
        <v>2.01</v>
      </c>
      <c r="BG185" s="51">
        <v>1</v>
      </c>
      <c r="BH185" s="51">
        <v>1</v>
      </c>
      <c r="BI185" s="51">
        <v>0</v>
      </c>
      <c r="BJ185" s="42">
        <f t="shared" si="193"/>
        <v>9183.69</v>
      </c>
      <c r="BK185" s="67">
        <f t="shared" si="207"/>
        <v>3.09</v>
      </c>
      <c r="BL185" s="51">
        <v>0.92</v>
      </c>
      <c r="BM185" s="51">
        <v>2.03</v>
      </c>
      <c r="BN185" s="45">
        <f t="shared" si="195"/>
        <v>2.8676</v>
      </c>
      <c r="BO185" s="52">
        <v>1.225</v>
      </c>
      <c r="BP185" s="47">
        <v>0.8264</v>
      </c>
      <c r="BQ185" s="54">
        <f t="shared" si="196"/>
        <v>82379.7868313494</v>
      </c>
    </row>
    <row r="186" customHeight="1" spans="1:69">
      <c r="A186" s="56">
        <v>3921</v>
      </c>
      <c r="B186" s="51">
        <v>2.01</v>
      </c>
      <c r="C186" s="51">
        <v>1</v>
      </c>
      <c r="D186" s="51">
        <v>1</v>
      </c>
      <c r="E186" s="51">
        <v>0</v>
      </c>
      <c r="F186" s="42">
        <f t="shared" si="197"/>
        <v>7881.21</v>
      </c>
      <c r="G186" s="67">
        <v>2.96</v>
      </c>
      <c r="H186" s="51">
        <v>0.92</v>
      </c>
      <c r="I186" s="51">
        <v>2.03</v>
      </c>
      <c r="J186" s="45">
        <f t="shared" si="198"/>
        <v>2.8676</v>
      </c>
      <c r="K186" s="52">
        <v>1.125</v>
      </c>
      <c r="L186" s="47">
        <v>0.6711</v>
      </c>
      <c r="M186" s="54">
        <f t="shared" si="199"/>
        <v>50505.9964366623</v>
      </c>
      <c r="O186" s="68">
        <v>3921</v>
      </c>
      <c r="P186" s="51">
        <v>2.01</v>
      </c>
      <c r="Q186" s="51">
        <v>1</v>
      </c>
      <c r="R186" s="51">
        <v>1</v>
      </c>
      <c r="S186" s="51">
        <v>0</v>
      </c>
      <c r="T186" s="42">
        <f t="shared" si="200"/>
        <v>7881.21</v>
      </c>
      <c r="U186" s="67">
        <f t="shared" si="204"/>
        <v>3.09</v>
      </c>
      <c r="V186" s="51">
        <v>0.92</v>
      </c>
      <c r="W186" s="51">
        <v>2.03</v>
      </c>
      <c r="X186" s="45">
        <f t="shared" si="201"/>
        <v>2.8676</v>
      </c>
      <c r="Y186" s="52">
        <v>1.125</v>
      </c>
      <c r="Z186" s="47">
        <v>0.6711</v>
      </c>
      <c r="AA186" s="54">
        <f t="shared" si="202"/>
        <v>52724.1651990833</v>
      </c>
      <c r="AC186" s="68">
        <v>3921</v>
      </c>
      <c r="AD186" s="51">
        <v>2.01</v>
      </c>
      <c r="AE186" s="51">
        <v>1</v>
      </c>
      <c r="AF186" s="51">
        <v>1</v>
      </c>
      <c r="AG186" s="51">
        <v>0</v>
      </c>
      <c r="AH186" s="42">
        <f t="shared" si="183"/>
        <v>7881.21</v>
      </c>
      <c r="AI186" s="67">
        <f t="shared" si="205"/>
        <v>3.09</v>
      </c>
      <c r="AJ186" s="51">
        <v>0.92</v>
      </c>
      <c r="AK186" s="51">
        <v>2.03</v>
      </c>
      <c r="AL186" s="45">
        <f t="shared" si="185"/>
        <v>2.8676</v>
      </c>
      <c r="AM186" s="52">
        <v>1.125</v>
      </c>
      <c r="AN186" s="47">
        <v>0.6711</v>
      </c>
      <c r="AO186" s="54">
        <f t="shared" si="186"/>
        <v>52724.1651990833</v>
      </c>
      <c r="AQ186" s="68">
        <f t="shared" si="187"/>
        <v>4161</v>
      </c>
      <c r="AR186" s="51">
        <v>2.01</v>
      </c>
      <c r="AS186" s="51">
        <v>1</v>
      </c>
      <c r="AT186" s="51">
        <v>1</v>
      </c>
      <c r="AU186" s="51">
        <v>0</v>
      </c>
      <c r="AV186" s="42">
        <f t="shared" si="188"/>
        <v>8363.61</v>
      </c>
      <c r="AW186" s="67">
        <f t="shared" si="206"/>
        <v>3.09</v>
      </c>
      <c r="AX186" s="51">
        <v>0.92</v>
      </c>
      <c r="AY186" s="51">
        <v>2.03</v>
      </c>
      <c r="AZ186" s="45">
        <f t="shared" si="190"/>
        <v>2.8676</v>
      </c>
      <c r="BA186" s="52">
        <v>1.225</v>
      </c>
      <c r="BB186" s="47">
        <v>0.6711</v>
      </c>
      <c r="BC186" s="54">
        <f t="shared" si="191"/>
        <v>60924.8055670373</v>
      </c>
      <c r="BE186" s="68">
        <f t="shared" si="192"/>
        <v>4569</v>
      </c>
      <c r="BF186" s="51">
        <v>2.01</v>
      </c>
      <c r="BG186" s="51">
        <v>1</v>
      </c>
      <c r="BH186" s="51">
        <v>1</v>
      </c>
      <c r="BI186" s="51">
        <v>0</v>
      </c>
      <c r="BJ186" s="42">
        <f t="shared" si="193"/>
        <v>9183.69</v>
      </c>
      <c r="BK186" s="67">
        <f t="shared" si="207"/>
        <v>3.09</v>
      </c>
      <c r="BL186" s="51">
        <v>0.92</v>
      </c>
      <c r="BM186" s="51">
        <v>2.03</v>
      </c>
      <c r="BN186" s="45">
        <f t="shared" si="195"/>
        <v>2.8676</v>
      </c>
      <c r="BO186" s="52">
        <v>1.225</v>
      </c>
      <c r="BP186" s="47">
        <v>0.8264</v>
      </c>
      <c r="BQ186" s="54">
        <f t="shared" si="196"/>
        <v>82379.7868313494</v>
      </c>
    </row>
    <row r="187" customHeight="1" spans="1:69">
      <c r="A187" s="56">
        <v>3921</v>
      </c>
      <c r="B187" s="51">
        <v>2.01</v>
      </c>
      <c r="C187" s="51">
        <v>1</v>
      </c>
      <c r="D187" s="51">
        <v>1</v>
      </c>
      <c r="E187" s="51">
        <v>0</v>
      </c>
      <c r="F187" s="42">
        <f t="shared" si="197"/>
        <v>7881.21</v>
      </c>
      <c r="G187" s="67">
        <v>2.96</v>
      </c>
      <c r="H187" s="51">
        <v>0.92</v>
      </c>
      <c r="I187" s="51">
        <v>2.03</v>
      </c>
      <c r="J187" s="45">
        <f t="shared" si="198"/>
        <v>2.8676</v>
      </c>
      <c r="K187" s="52">
        <v>1.125</v>
      </c>
      <c r="L187" s="47">
        <v>0.6711</v>
      </c>
      <c r="M187" s="54">
        <f t="shared" si="199"/>
        <v>50505.9964366623</v>
      </c>
      <c r="O187" s="68">
        <v>3921</v>
      </c>
      <c r="P187" s="51">
        <v>2.01</v>
      </c>
      <c r="Q187" s="51">
        <v>1</v>
      </c>
      <c r="R187" s="51">
        <v>1</v>
      </c>
      <c r="S187" s="51">
        <v>0</v>
      </c>
      <c r="T187" s="42">
        <f t="shared" si="200"/>
        <v>7881.21</v>
      </c>
      <c r="U187" s="67">
        <f t="shared" si="204"/>
        <v>3.09</v>
      </c>
      <c r="V187" s="51">
        <v>0.92</v>
      </c>
      <c r="W187" s="51">
        <v>2.03</v>
      </c>
      <c r="X187" s="45">
        <f t="shared" si="201"/>
        <v>2.8676</v>
      </c>
      <c r="Y187" s="52">
        <v>1.125</v>
      </c>
      <c r="Z187" s="47">
        <v>0.6711</v>
      </c>
      <c r="AA187" s="54">
        <f t="shared" si="202"/>
        <v>52724.1651990833</v>
      </c>
      <c r="AC187" s="68">
        <v>3921</v>
      </c>
      <c r="AD187" s="51">
        <v>2.01</v>
      </c>
      <c r="AE187" s="51">
        <v>1</v>
      </c>
      <c r="AF187" s="51">
        <v>1</v>
      </c>
      <c r="AG187" s="51">
        <v>0</v>
      </c>
      <c r="AH187" s="42">
        <f t="shared" si="183"/>
        <v>7881.21</v>
      </c>
      <c r="AI187" s="67">
        <f t="shared" si="205"/>
        <v>3.09</v>
      </c>
      <c r="AJ187" s="51">
        <v>0.92</v>
      </c>
      <c r="AK187" s="51">
        <v>2.03</v>
      </c>
      <c r="AL187" s="45">
        <f t="shared" si="185"/>
        <v>2.8676</v>
      </c>
      <c r="AM187" s="52">
        <v>1.125</v>
      </c>
      <c r="AN187" s="47">
        <v>0.6711</v>
      </c>
      <c r="AO187" s="54">
        <f t="shared" si="186"/>
        <v>52724.1651990833</v>
      </c>
      <c r="AQ187" s="68">
        <f t="shared" si="187"/>
        <v>4161</v>
      </c>
      <c r="AR187" s="51">
        <v>2.01</v>
      </c>
      <c r="AS187" s="51">
        <v>1</v>
      </c>
      <c r="AT187" s="51">
        <v>1</v>
      </c>
      <c r="AU187" s="51">
        <v>0</v>
      </c>
      <c r="AV187" s="42">
        <f t="shared" si="188"/>
        <v>8363.61</v>
      </c>
      <c r="AW187" s="67">
        <f t="shared" si="206"/>
        <v>3.09</v>
      </c>
      <c r="AX187" s="51">
        <v>0.92</v>
      </c>
      <c r="AY187" s="51">
        <v>2.03</v>
      </c>
      <c r="AZ187" s="45">
        <f t="shared" si="190"/>
        <v>2.8676</v>
      </c>
      <c r="BA187" s="52">
        <v>1.225</v>
      </c>
      <c r="BB187" s="47">
        <v>0.6711</v>
      </c>
      <c r="BC187" s="54">
        <f t="shared" si="191"/>
        <v>60924.8055670373</v>
      </c>
      <c r="BE187" s="68">
        <f t="shared" si="192"/>
        <v>4569</v>
      </c>
      <c r="BF187" s="51">
        <v>2.01</v>
      </c>
      <c r="BG187" s="51">
        <v>1</v>
      </c>
      <c r="BH187" s="51">
        <v>1</v>
      </c>
      <c r="BI187" s="51">
        <v>0</v>
      </c>
      <c r="BJ187" s="42">
        <f t="shared" si="193"/>
        <v>9183.69</v>
      </c>
      <c r="BK187" s="67">
        <f t="shared" si="207"/>
        <v>3.09</v>
      </c>
      <c r="BL187" s="51">
        <v>0.92</v>
      </c>
      <c r="BM187" s="51">
        <v>2.03</v>
      </c>
      <c r="BN187" s="45">
        <f t="shared" si="195"/>
        <v>2.8676</v>
      </c>
      <c r="BO187" s="52">
        <v>1.225</v>
      </c>
      <c r="BP187" s="47">
        <v>0.8264</v>
      </c>
      <c r="BQ187" s="54">
        <f t="shared" si="196"/>
        <v>82379.7868313494</v>
      </c>
    </row>
    <row r="188" customHeight="1" spans="1:69">
      <c r="A188" s="56">
        <v>3921</v>
      </c>
      <c r="B188" s="51">
        <v>2.01</v>
      </c>
      <c r="C188" s="51">
        <v>1</v>
      </c>
      <c r="D188" s="51">
        <v>1</v>
      </c>
      <c r="E188" s="51">
        <v>0</v>
      </c>
      <c r="F188" s="42">
        <f t="shared" si="197"/>
        <v>7881.21</v>
      </c>
      <c r="G188" s="67">
        <v>2.96</v>
      </c>
      <c r="H188" s="51">
        <v>0.92</v>
      </c>
      <c r="I188" s="51">
        <v>2.03</v>
      </c>
      <c r="J188" s="45">
        <f t="shared" si="198"/>
        <v>2.8676</v>
      </c>
      <c r="K188" s="52">
        <v>1.125</v>
      </c>
      <c r="L188" s="47">
        <v>0.6711</v>
      </c>
      <c r="M188" s="54">
        <f t="shared" si="199"/>
        <v>50505.9964366623</v>
      </c>
      <c r="O188" s="68">
        <v>3921</v>
      </c>
      <c r="P188" s="51">
        <v>2.01</v>
      </c>
      <c r="Q188" s="51">
        <v>1</v>
      </c>
      <c r="R188" s="51">
        <v>1</v>
      </c>
      <c r="S188" s="51">
        <v>0</v>
      </c>
      <c r="T188" s="42">
        <f t="shared" si="200"/>
        <v>7881.21</v>
      </c>
      <c r="U188" s="67">
        <f t="shared" si="204"/>
        <v>3.09</v>
      </c>
      <c r="V188" s="51">
        <v>0.92</v>
      </c>
      <c r="W188" s="51">
        <v>2.03</v>
      </c>
      <c r="X188" s="45">
        <f t="shared" si="201"/>
        <v>2.8676</v>
      </c>
      <c r="Y188" s="52">
        <v>1.125</v>
      </c>
      <c r="Z188" s="47">
        <v>0.6711</v>
      </c>
      <c r="AA188" s="54">
        <f t="shared" si="202"/>
        <v>52724.1651990833</v>
      </c>
      <c r="AC188" s="68">
        <v>3921</v>
      </c>
      <c r="AD188" s="51">
        <v>2.01</v>
      </c>
      <c r="AE188" s="51">
        <v>1</v>
      </c>
      <c r="AF188" s="51">
        <v>1</v>
      </c>
      <c r="AG188" s="51">
        <v>0</v>
      </c>
      <c r="AH188" s="42">
        <f t="shared" si="183"/>
        <v>7881.21</v>
      </c>
      <c r="AI188" s="67">
        <f t="shared" si="205"/>
        <v>3.09</v>
      </c>
      <c r="AJ188" s="51">
        <v>0.92</v>
      </c>
      <c r="AK188" s="51">
        <v>2.03</v>
      </c>
      <c r="AL188" s="45">
        <f t="shared" si="185"/>
        <v>2.8676</v>
      </c>
      <c r="AM188" s="52">
        <v>1.125</v>
      </c>
      <c r="AN188" s="47">
        <v>0.6711</v>
      </c>
      <c r="AO188" s="54">
        <f t="shared" si="186"/>
        <v>52724.1651990833</v>
      </c>
      <c r="AQ188" s="68">
        <f t="shared" si="187"/>
        <v>4161</v>
      </c>
      <c r="AR188" s="51">
        <v>2.01</v>
      </c>
      <c r="AS188" s="51">
        <v>1</v>
      </c>
      <c r="AT188" s="51">
        <v>1</v>
      </c>
      <c r="AU188" s="51">
        <v>0</v>
      </c>
      <c r="AV188" s="42">
        <f t="shared" si="188"/>
        <v>8363.61</v>
      </c>
      <c r="AW188" s="67">
        <f t="shared" si="206"/>
        <v>3.09</v>
      </c>
      <c r="AX188" s="51">
        <v>0.92</v>
      </c>
      <c r="AY188" s="51">
        <v>2.03</v>
      </c>
      <c r="AZ188" s="45">
        <f t="shared" si="190"/>
        <v>2.8676</v>
      </c>
      <c r="BA188" s="52">
        <v>1.225</v>
      </c>
      <c r="BB188" s="47">
        <v>0.6711</v>
      </c>
      <c r="BC188" s="54">
        <f t="shared" si="191"/>
        <v>60924.8055670373</v>
      </c>
      <c r="BE188" s="68">
        <f t="shared" si="192"/>
        <v>4569</v>
      </c>
      <c r="BF188" s="51">
        <v>2.01</v>
      </c>
      <c r="BG188" s="51">
        <v>1</v>
      </c>
      <c r="BH188" s="51">
        <v>1</v>
      </c>
      <c r="BI188" s="51">
        <v>0</v>
      </c>
      <c r="BJ188" s="42">
        <f t="shared" si="193"/>
        <v>9183.69</v>
      </c>
      <c r="BK188" s="67">
        <f t="shared" si="207"/>
        <v>3.09</v>
      </c>
      <c r="BL188" s="51">
        <v>0.92</v>
      </c>
      <c r="BM188" s="51">
        <v>2.03</v>
      </c>
      <c r="BN188" s="45">
        <f t="shared" si="195"/>
        <v>2.8676</v>
      </c>
      <c r="BO188" s="52">
        <v>1.225</v>
      </c>
      <c r="BP188" s="47">
        <v>0.8264</v>
      </c>
      <c r="BQ188" s="54">
        <f t="shared" si="196"/>
        <v>82379.7868313494</v>
      </c>
    </row>
    <row r="189" customHeight="1" spans="1:69">
      <c r="A189" s="56">
        <v>3921</v>
      </c>
      <c r="B189" s="51">
        <v>2.01</v>
      </c>
      <c r="C189" s="51">
        <v>1</v>
      </c>
      <c r="D189" s="51">
        <v>1</v>
      </c>
      <c r="E189" s="51">
        <v>0</v>
      </c>
      <c r="F189" s="42">
        <f t="shared" si="197"/>
        <v>7881.21</v>
      </c>
      <c r="G189" s="67">
        <v>2.96</v>
      </c>
      <c r="H189" s="51">
        <v>0.92</v>
      </c>
      <c r="I189" s="51">
        <v>2.03</v>
      </c>
      <c r="J189" s="45">
        <f t="shared" si="198"/>
        <v>2.8676</v>
      </c>
      <c r="K189" s="52">
        <v>1.125</v>
      </c>
      <c r="L189" s="47">
        <v>0.6711</v>
      </c>
      <c r="M189" s="54">
        <f t="shared" si="199"/>
        <v>50505.9964366623</v>
      </c>
      <c r="O189" s="68">
        <v>3921</v>
      </c>
      <c r="P189" s="51">
        <v>2.01</v>
      </c>
      <c r="Q189" s="51">
        <v>1</v>
      </c>
      <c r="R189" s="51">
        <v>1</v>
      </c>
      <c r="S189" s="51">
        <v>0</v>
      </c>
      <c r="T189" s="42">
        <f t="shared" si="200"/>
        <v>7881.21</v>
      </c>
      <c r="U189" s="67">
        <f t="shared" si="204"/>
        <v>3.09</v>
      </c>
      <c r="V189" s="51">
        <v>0.92</v>
      </c>
      <c r="W189" s="51">
        <v>2.03</v>
      </c>
      <c r="X189" s="45">
        <f t="shared" si="201"/>
        <v>2.8676</v>
      </c>
      <c r="Y189" s="52">
        <v>1.125</v>
      </c>
      <c r="Z189" s="47">
        <v>0.6711</v>
      </c>
      <c r="AA189" s="54">
        <f t="shared" si="202"/>
        <v>52724.1651990833</v>
      </c>
      <c r="AC189" s="68">
        <v>3921</v>
      </c>
      <c r="AD189" s="51">
        <v>2.01</v>
      </c>
      <c r="AE189" s="51">
        <v>1</v>
      </c>
      <c r="AF189" s="51">
        <v>1</v>
      </c>
      <c r="AG189" s="51">
        <v>0</v>
      </c>
      <c r="AH189" s="42">
        <f t="shared" si="183"/>
        <v>7881.21</v>
      </c>
      <c r="AI189" s="67">
        <f t="shared" si="205"/>
        <v>3.09</v>
      </c>
      <c r="AJ189" s="51">
        <v>0.92</v>
      </c>
      <c r="AK189" s="51">
        <v>2.03</v>
      </c>
      <c r="AL189" s="45">
        <f t="shared" si="185"/>
        <v>2.8676</v>
      </c>
      <c r="AM189" s="52">
        <v>1.125</v>
      </c>
      <c r="AN189" s="47">
        <v>0.6711</v>
      </c>
      <c r="AO189" s="54">
        <f t="shared" si="186"/>
        <v>52724.1651990833</v>
      </c>
      <c r="AQ189" s="68">
        <f t="shared" si="187"/>
        <v>4161</v>
      </c>
      <c r="AR189" s="51">
        <v>2.01</v>
      </c>
      <c r="AS189" s="51">
        <v>1</v>
      </c>
      <c r="AT189" s="51">
        <v>1</v>
      </c>
      <c r="AU189" s="51">
        <v>0</v>
      </c>
      <c r="AV189" s="42">
        <f t="shared" si="188"/>
        <v>8363.61</v>
      </c>
      <c r="AW189" s="67">
        <f t="shared" si="206"/>
        <v>3.09</v>
      </c>
      <c r="AX189" s="51">
        <v>0.92</v>
      </c>
      <c r="AY189" s="51">
        <v>2.03</v>
      </c>
      <c r="AZ189" s="45">
        <f t="shared" si="190"/>
        <v>2.8676</v>
      </c>
      <c r="BA189" s="52">
        <v>1.225</v>
      </c>
      <c r="BB189" s="47">
        <v>0.6711</v>
      </c>
      <c r="BC189" s="54">
        <f t="shared" si="191"/>
        <v>60924.8055670373</v>
      </c>
      <c r="BE189" s="68">
        <f t="shared" si="192"/>
        <v>4569</v>
      </c>
      <c r="BF189" s="51">
        <v>2.01</v>
      </c>
      <c r="BG189" s="51">
        <v>1</v>
      </c>
      <c r="BH189" s="51">
        <v>1</v>
      </c>
      <c r="BI189" s="51">
        <v>0</v>
      </c>
      <c r="BJ189" s="42">
        <f t="shared" si="193"/>
        <v>9183.69</v>
      </c>
      <c r="BK189" s="67">
        <f t="shared" si="207"/>
        <v>3.09</v>
      </c>
      <c r="BL189" s="51">
        <v>0.92</v>
      </c>
      <c r="BM189" s="51">
        <v>2.03</v>
      </c>
      <c r="BN189" s="45">
        <f t="shared" si="195"/>
        <v>2.8676</v>
      </c>
      <c r="BO189" s="52">
        <v>1.225</v>
      </c>
      <c r="BP189" s="47">
        <v>0.8264</v>
      </c>
      <c r="BQ189" s="54">
        <f t="shared" si="196"/>
        <v>82379.7868313494</v>
      </c>
    </row>
    <row r="190" customHeight="1" spans="1:69">
      <c r="A190" s="56">
        <v>3921</v>
      </c>
      <c r="B190" s="51">
        <v>2.01</v>
      </c>
      <c r="C190" s="51">
        <v>1</v>
      </c>
      <c r="D190" s="51">
        <v>1</v>
      </c>
      <c r="E190" s="51">
        <v>0</v>
      </c>
      <c r="F190" s="42">
        <f t="shared" si="197"/>
        <v>7881.21</v>
      </c>
      <c r="G190" s="67">
        <v>2.96</v>
      </c>
      <c r="H190" s="51">
        <v>0.92</v>
      </c>
      <c r="I190" s="51">
        <v>2.03</v>
      </c>
      <c r="J190" s="45">
        <f t="shared" si="198"/>
        <v>2.8676</v>
      </c>
      <c r="K190" s="52">
        <v>1.125</v>
      </c>
      <c r="L190" s="47">
        <v>0.6711</v>
      </c>
      <c r="M190" s="54">
        <f t="shared" si="199"/>
        <v>50505.9964366623</v>
      </c>
      <c r="O190" s="68">
        <v>3921</v>
      </c>
      <c r="P190" s="51">
        <v>2.01</v>
      </c>
      <c r="Q190" s="51">
        <v>1</v>
      </c>
      <c r="R190" s="51">
        <v>1</v>
      </c>
      <c r="S190" s="51">
        <v>0</v>
      </c>
      <c r="T190" s="42">
        <f t="shared" si="200"/>
        <v>7881.21</v>
      </c>
      <c r="U190" s="67">
        <f t="shared" si="204"/>
        <v>3.09</v>
      </c>
      <c r="V190" s="51">
        <v>0.92</v>
      </c>
      <c r="W190" s="51">
        <v>2.03</v>
      </c>
      <c r="X190" s="45">
        <f t="shared" si="201"/>
        <v>2.8676</v>
      </c>
      <c r="Y190" s="52">
        <v>1.125</v>
      </c>
      <c r="Z190" s="47">
        <v>0.6711</v>
      </c>
      <c r="AA190" s="54">
        <f t="shared" si="202"/>
        <v>52724.1651990833</v>
      </c>
      <c r="AC190" s="68">
        <v>3921</v>
      </c>
      <c r="AD190" s="51">
        <v>2.01</v>
      </c>
      <c r="AE190" s="51">
        <v>1</v>
      </c>
      <c r="AF190" s="51">
        <v>1</v>
      </c>
      <c r="AG190" s="51">
        <v>0</v>
      </c>
      <c r="AH190" s="42">
        <f t="shared" si="183"/>
        <v>7881.21</v>
      </c>
      <c r="AI190" s="67">
        <f t="shared" si="205"/>
        <v>3.09</v>
      </c>
      <c r="AJ190" s="51">
        <v>0.92</v>
      </c>
      <c r="AK190" s="51">
        <v>2.03</v>
      </c>
      <c r="AL190" s="45">
        <f t="shared" si="185"/>
        <v>2.8676</v>
      </c>
      <c r="AM190" s="52">
        <v>1.125</v>
      </c>
      <c r="AN190" s="47">
        <v>0.6711</v>
      </c>
      <c r="AO190" s="54">
        <f t="shared" si="186"/>
        <v>52724.1651990833</v>
      </c>
      <c r="AQ190" s="68">
        <f t="shared" si="187"/>
        <v>4161</v>
      </c>
      <c r="AR190" s="51">
        <v>2.01</v>
      </c>
      <c r="AS190" s="51">
        <v>1</v>
      </c>
      <c r="AT190" s="51">
        <v>1</v>
      </c>
      <c r="AU190" s="51">
        <v>0</v>
      </c>
      <c r="AV190" s="42">
        <f t="shared" si="188"/>
        <v>8363.61</v>
      </c>
      <c r="AW190" s="67">
        <f t="shared" si="206"/>
        <v>3.09</v>
      </c>
      <c r="AX190" s="51">
        <v>0.92</v>
      </c>
      <c r="AY190" s="51">
        <v>2.03</v>
      </c>
      <c r="AZ190" s="45">
        <f t="shared" si="190"/>
        <v>2.8676</v>
      </c>
      <c r="BA190" s="52">
        <v>1.225</v>
      </c>
      <c r="BB190" s="47">
        <v>0.6711</v>
      </c>
      <c r="BC190" s="54">
        <f t="shared" si="191"/>
        <v>60924.8055670373</v>
      </c>
      <c r="BE190" s="68">
        <f t="shared" si="192"/>
        <v>4569</v>
      </c>
      <c r="BF190" s="51">
        <v>2.01</v>
      </c>
      <c r="BG190" s="51">
        <v>1</v>
      </c>
      <c r="BH190" s="51">
        <v>1</v>
      </c>
      <c r="BI190" s="51">
        <v>0</v>
      </c>
      <c r="BJ190" s="42">
        <f t="shared" si="193"/>
        <v>9183.69</v>
      </c>
      <c r="BK190" s="67">
        <f t="shared" si="207"/>
        <v>3.09</v>
      </c>
      <c r="BL190" s="51">
        <v>0.92</v>
      </c>
      <c r="BM190" s="51">
        <v>2.03</v>
      </c>
      <c r="BN190" s="45">
        <f t="shared" si="195"/>
        <v>2.8676</v>
      </c>
      <c r="BO190" s="52">
        <v>1.225</v>
      </c>
      <c r="BP190" s="47">
        <v>0.8264</v>
      </c>
      <c r="BQ190" s="54">
        <f t="shared" si="196"/>
        <v>82379.7868313494</v>
      </c>
    </row>
    <row r="191" customHeight="1" spans="1:69">
      <c r="A191" s="57">
        <f>SUM(M167:M190)</f>
        <v>1694921.17243826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O191" s="57">
        <f>SUM(AA167:AA190)</f>
        <v>1770995.53245691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9"/>
      <c r="AC191" s="57">
        <f>SUM(AO167:AO190)</f>
        <v>1964021.14919076</v>
      </c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9"/>
      <c r="AQ191" s="57">
        <f>SUM(BC167:BC190)</f>
        <v>2249680.38725447</v>
      </c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  <c r="BE191" s="57">
        <f>SUM(BQ167:BQ190)</f>
        <v>3374198.96173641</v>
      </c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9"/>
    </row>
    <row r="192" customHeight="1" spans="1:69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O192" s="57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9"/>
      <c r="AC192" s="57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9"/>
      <c r="AQ192" s="57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  <c r="BE192" s="57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9"/>
    </row>
    <row r="193" customHeight="1" spans="1:69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2"/>
      <c r="O193" s="60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2"/>
      <c r="AC193" s="60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2"/>
      <c r="AQ193" s="60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2"/>
      <c r="BE193" s="60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2"/>
    </row>
    <row r="196" customHeight="1" spans="1:69">
      <c r="A196" s="2" t="s">
        <v>0</v>
      </c>
      <c r="B196" s="3"/>
      <c r="C196" s="3"/>
      <c r="D196" s="3"/>
      <c r="E196" s="4"/>
      <c r="F196" s="2" t="s">
        <v>35</v>
      </c>
      <c r="G196" s="3"/>
      <c r="H196" s="3"/>
      <c r="I196" s="3"/>
      <c r="J196" s="3"/>
      <c r="K196" s="3"/>
      <c r="L196" s="3"/>
      <c r="M196" s="4"/>
      <c r="O196" s="2" t="s">
        <v>0</v>
      </c>
      <c r="P196" s="3"/>
      <c r="Q196" s="3"/>
      <c r="R196" s="3"/>
      <c r="S196" s="4"/>
      <c r="T196" s="2" t="s">
        <v>36</v>
      </c>
      <c r="U196" s="3"/>
      <c r="V196" s="3"/>
      <c r="W196" s="3"/>
      <c r="X196" s="3"/>
      <c r="Y196" s="3"/>
      <c r="Z196" s="3"/>
      <c r="AA196" s="4"/>
      <c r="AC196" s="2" t="s">
        <v>0</v>
      </c>
      <c r="AD196" s="3"/>
      <c r="AE196" s="3"/>
      <c r="AF196" s="3"/>
      <c r="AG196" s="4"/>
      <c r="AH196" s="2" t="s">
        <v>37</v>
      </c>
      <c r="AI196" s="3"/>
      <c r="AJ196" s="3"/>
      <c r="AK196" s="3"/>
      <c r="AL196" s="3"/>
      <c r="AM196" s="3"/>
      <c r="AN196" s="3"/>
      <c r="AO196" s="4"/>
      <c r="AQ196" s="2" t="s">
        <v>0</v>
      </c>
      <c r="AR196" s="3"/>
      <c r="AS196" s="3"/>
      <c r="AT196" s="3"/>
      <c r="AU196" s="4"/>
      <c r="AV196" s="2" t="s">
        <v>38</v>
      </c>
      <c r="AW196" s="3"/>
      <c r="AX196" s="3"/>
      <c r="AY196" s="3"/>
      <c r="AZ196" s="3"/>
      <c r="BA196" s="3"/>
      <c r="BB196" s="3"/>
      <c r="BC196" s="4"/>
      <c r="BE196" s="2" t="s">
        <v>0</v>
      </c>
      <c r="BF196" s="3"/>
      <c r="BG196" s="3"/>
      <c r="BH196" s="3"/>
      <c r="BI196" s="4"/>
      <c r="BJ196" s="2" t="s">
        <v>39</v>
      </c>
      <c r="BK196" s="3"/>
      <c r="BL196" s="3"/>
      <c r="BM196" s="3"/>
      <c r="BN196" s="3"/>
      <c r="BO196" s="3"/>
      <c r="BP196" s="3"/>
      <c r="BQ196" s="4"/>
    </row>
    <row r="197" customHeight="1" spans="1:69">
      <c r="A197" s="5"/>
      <c r="B197" s="6"/>
      <c r="C197" s="6"/>
      <c r="D197" s="6"/>
      <c r="E197" s="7"/>
      <c r="F197" s="5"/>
      <c r="G197" s="6"/>
      <c r="H197" s="6"/>
      <c r="I197" s="6"/>
      <c r="J197" s="6"/>
      <c r="K197" s="6"/>
      <c r="L197" s="6"/>
      <c r="M197" s="7"/>
      <c r="O197" s="5"/>
      <c r="P197" s="6"/>
      <c r="Q197" s="6"/>
      <c r="R197" s="6"/>
      <c r="S197" s="7"/>
      <c r="T197" s="5"/>
      <c r="U197" s="6"/>
      <c r="V197" s="6"/>
      <c r="W197" s="6"/>
      <c r="X197" s="6"/>
      <c r="Y197" s="6"/>
      <c r="Z197" s="6"/>
      <c r="AA197" s="7"/>
      <c r="AC197" s="5"/>
      <c r="AD197" s="6"/>
      <c r="AE197" s="6"/>
      <c r="AF197" s="6"/>
      <c r="AG197" s="7"/>
      <c r="AH197" s="5"/>
      <c r="AI197" s="6"/>
      <c r="AJ197" s="6"/>
      <c r="AK197" s="6"/>
      <c r="AL197" s="6"/>
      <c r="AM197" s="6"/>
      <c r="AN197" s="6"/>
      <c r="AO197" s="7"/>
      <c r="AQ197" s="5"/>
      <c r="AR197" s="6"/>
      <c r="AS197" s="6"/>
      <c r="AT197" s="6"/>
      <c r="AU197" s="7"/>
      <c r="AV197" s="5"/>
      <c r="AW197" s="6"/>
      <c r="AX197" s="6"/>
      <c r="AY197" s="6"/>
      <c r="AZ197" s="6"/>
      <c r="BA197" s="6"/>
      <c r="BB197" s="6"/>
      <c r="BC197" s="7"/>
      <c r="BE197" s="5"/>
      <c r="BF197" s="6"/>
      <c r="BG197" s="6"/>
      <c r="BH197" s="6"/>
      <c r="BI197" s="7"/>
      <c r="BJ197" s="5"/>
      <c r="BK197" s="6"/>
      <c r="BL197" s="6"/>
      <c r="BM197" s="6"/>
      <c r="BN197" s="6"/>
      <c r="BO197" s="6"/>
      <c r="BP197" s="6"/>
      <c r="BQ197" s="7"/>
    </row>
    <row r="198" customHeight="1" spans="1:69">
      <c r="A198" s="8"/>
      <c r="B198" s="9"/>
      <c r="C198" s="9"/>
      <c r="D198" s="9"/>
      <c r="E198" s="10"/>
      <c r="F198" s="8"/>
      <c r="G198" s="9"/>
      <c r="H198" s="9"/>
      <c r="I198" s="9"/>
      <c r="J198" s="9"/>
      <c r="K198" s="9"/>
      <c r="L198" s="9"/>
      <c r="M198" s="10"/>
      <c r="O198" s="8"/>
      <c r="P198" s="9"/>
      <c r="Q198" s="9"/>
      <c r="R198" s="9"/>
      <c r="S198" s="10"/>
      <c r="T198" s="8"/>
      <c r="U198" s="9"/>
      <c r="V198" s="9"/>
      <c r="W198" s="9"/>
      <c r="X198" s="9"/>
      <c r="Y198" s="9"/>
      <c r="Z198" s="9"/>
      <c r="AA198" s="10"/>
      <c r="AC198" s="8"/>
      <c r="AD198" s="9"/>
      <c r="AE198" s="9"/>
      <c r="AF198" s="9"/>
      <c r="AG198" s="10"/>
      <c r="AH198" s="8"/>
      <c r="AI198" s="9"/>
      <c r="AJ198" s="9"/>
      <c r="AK198" s="9"/>
      <c r="AL198" s="9"/>
      <c r="AM198" s="9"/>
      <c r="AN198" s="9"/>
      <c r="AO198" s="10"/>
      <c r="AQ198" s="8"/>
      <c r="AR198" s="9"/>
      <c r="AS198" s="9"/>
      <c r="AT198" s="9"/>
      <c r="AU198" s="10"/>
      <c r="AV198" s="8"/>
      <c r="AW198" s="9"/>
      <c r="AX198" s="9"/>
      <c r="AY198" s="9"/>
      <c r="AZ198" s="9"/>
      <c r="BA198" s="9"/>
      <c r="BB198" s="9"/>
      <c r="BC198" s="10"/>
      <c r="BE198" s="8"/>
      <c r="BF198" s="9"/>
      <c r="BG198" s="9"/>
      <c r="BH198" s="9"/>
      <c r="BI198" s="10"/>
      <c r="BJ198" s="8"/>
      <c r="BK198" s="9"/>
      <c r="BL198" s="9"/>
      <c r="BM198" s="9"/>
      <c r="BN198" s="9"/>
      <c r="BO198" s="9"/>
      <c r="BP198" s="9"/>
      <c r="BQ198" s="10"/>
    </row>
    <row r="199" customHeight="1" spans="1:69">
      <c r="A199" s="11" t="s">
        <v>6</v>
      </c>
      <c r="B199" s="11"/>
      <c r="C199" s="12">
        <f>H199+H201</f>
        <v>11897491.1474379</v>
      </c>
      <c r="D199" s="12"/>
      <c r="E199" s="12"/>
      <c r="F199" s="13" t="s">
        <v>7</v>
      </c>
      <c r="G199" s="13"/>
      <c r="H199" s="14">
        <f>A230+A266</f>
        <v>10340892.7039793</v>
      </c>
      <c r="I199" s="14"/>
      <c r="J199" s="15">
        <f>H199/C199</f>
        <v>0.86916582461221</v>
      </c>
      <c r="K199" s="15"/>
      <c r="L199" s="16" t="s">
        <v>8</v>
      </c>
      <c r="M199" s="16"/>
      <c r="O199" s="11" t="s">
        <v>6</v>
      </c>
      <c r="P199" s="11"/>
      <c r="Q199" s="12">
        <f>V199+V201</f>
        <v>12839840.2742728</v>
      </c>
      <c r="R199" s="12"/>
      <c r="S199" s="12"/>
      <c r="T199" s="13" t="s">
        <v>7</v>
      </c>
      <c r="U199" s="13"/>
      <c r="V199" s="14">
        <f>O230+O266</f>
        <v>11207167.4707956</v>
      </c>
      <c r="W199" s="14"/>
      <c r="X199" s="15">
        <f>V199/Q199</f>
        <v>0.87284321544493</v>
      </c>
      <c r="Y199" s="15"/>
      <c r="Z199" s="16" t="s">
        <v>8</v>
      </c>
      <c r="AA199" s="16"/>
      <c r="AC199" s="11" t="s">
        <v>6</v>
      </c>
      <c r="AD199" s="11"/>
      <c r="AE199" s="12">
        <f>AJ199+AJ201</f>
        <v>13566260.394692</v>
      </c>
      <c r="AF199" s="12"/>
      <c r="AG199" s="12"/>
      <c r="AH199" s="13" t="s">
        <v>7</v>
      </c>
      <c r="AI199" s="13"/>
      <c r="AJ199" s="14">
        <f>AC230+AC266</f>
        <v>11740561.9744809</v>
      </c>
      <c r="AK199" s="14"/>
      <c r="AL199" s="15">
        <f>AJ199/AE199</f>
        <v>0.865423604803767</v>
      </c>
      <c r="AM199" s="15"/>
      <c r="AN199" s="16" t="s">
        <v>8</v>
      </c>
      <c r="AO199" s="16"/>
      <c r="AQ199" s="11" t="s">
        <v>6</v>
      </c>
      <c r="AR199" s="11"/>
      <c r="AS199" s="12">
        <f>AX199+AX201</f>
        <v>15456070.4354496</v>
      </c>
      <c r="AT199" s="12"/>
      <c r="AU199" s="12"/>
      <c r="AV199" s="13" t="s">
        <v>7</v>
      </c>
      <c r="AW199" s="13"/>
      <c r="AX199" s="14">
        <f>AQ230+AQ266</f>
        <v>13364767.9853934</v>
      </c>
      <c r="AY199" s="14"/>
      <c r="AZ199" s="15">
        <f>AX199/AS199</f>
        <v>0.86469378107519</v>
      </c>
      <c r="BA199" s="15"/>
      <c r="BB199" s="16" t="s">
        <v>8</v>
      </c>
      <c r="BC199" s="16"/>
      <c r="BE199" s="11" t="s">
        <v>6</v>
      </c>
      <c r="BF199" s="11"/>
      <c r="BG199" s="12">
        <f>BL199+BL201</f>
        <v>20096368.8383629</v>
      </c>
      <c r="BH199" s="12"/>
      <c r="BI199" s="12"/>
      <c r="BJ199" s="13" t="s">
        <v>7</v>
      </c>
      <c r="BK199" s="13"/>
      <c r="BL199" s="14">
        <f>BE230+BE266</f>
        <v>16961714.9444121</v>
      </c>
      <c r="BM199" s="14"/>
      <c r="BN199" s="15">
        <f>BL199/BG199</f>
        <v>0.844018891215465</v>
      </c>
      <c r="BO199" s="15"/>
      <c r="BP199" s="16" t="s">
        <v>8</v>
      </c>
      <c r="BQ199" s="16"/>
    </row>
    <row r="200" customHeight="1" spans="1:69">
      <c r="A200" s="11"/>
      <c r="B200" s="11"/>
      <c r="C200" s="12"/>
      <c r="D200" s="12"/>
      <c r="E200" s="12"/>
      <c r="F200" s="13"/>
      <c r="G200" s="13"/>
      <c r="H200" s="14"/>
      <c r="I200" s="14"/>
      <c r="J200" s="15"/>
      <c r="K200" s="15"/>
      <c r="L200" s="16"/>
      <c r="M200" s="16"/>
      <c r="O200" s="11"/>
      <c r="P200" s="11"/>
      <c r="Q200" s="12"/>
      <c r="R200" s="12"/>
      <c r="S200" s="12"/>
      <c r="T200" s="13"/>
      <c r="U200" s="13"/>
      <c r="V200" s="14"/>
      <c r="W200" s="14"/>
      <c r="X200" s="15"/>
      <c r="Y200" s="15"/>
      <c r="Z200" s="16"/>
      <c r="AA200" s="16"/>
      <c r="AC200" s="11"/>
      <c r="AD200" s="11"/>
      <c r="AE200" s="12"/>
      <c r="AF200" s="12"/>
      <c r="AG200" s="12"/>
      <c r="AH200" s="13"/>
      <c r="AI200" s="13"/>
      <c r="AJ200" s="14"/>
      <c r="AK200" s="14"/>
      <c r="AL200" s="15"/>
      <c r="AM200" s="15"/>
      <c r="AN200" s="16"/>
      <c r="AO200" s="16"/>
      <c r="AQ200" s="11"/>
      <c r="AR200" s="11"/>
      <c r="AS200" s="12"/>
      <c r="AT200" s="12"/>
      <c r="AU200" s="12"/>
      <c r="AV200" s="13"/>
      <c r="AW200" s="13"/>
      <c r="AX200" s="14"/>
      <c r="AY200" s="14"/>
      <c r="AZ200" s="15"/>
      <c r="BA200" s="15"/>
      <c r="BB200" s="16"/>
      <c r="BC200" s="16"/>
      <c r="BE200" s="11"/>
      <c r="BF200" s="11"/>
      <c r="BG200" s="12"/>
      <c r="BH200" s="12"/>
      <c r="BI200" s="12"/>
      <c r="BJ200" s="13"/>
      <c r="BK200" s="13"/>
      <c r="BL200" s="14"/>
      <c r="BM200" s="14"/>
      <c r="BN200" s="15"/>
      <c r="BO200" s="15"/>
      <c r="BP200" s="16"/>
      <c r="BQ200" s="16"/>
    </row>
    <row r="201" customHeight="1" spans="1:69">
      <c r="A201" s="11"/>
      <c r="B201" s="11"/>
      <c r="C201" s="12"/>
      <c r="D201" s="12"/>
      <c r="E201" s="12"/>
      <c r="F201" s="13" t="s">
        <v>9</v>
      </c>
      <c r="G201" s="13"/>
      <c r="H201" s="14">
        <f>A297</f>
        <v>1556598.44345857</v>
      </c>
      <c r="I201" s="14"/>
      <c r="J201" s="15">
        <f>H201/C199</f>
        <v>0.13083417538779</v>
      </c>
      <c r="K201" s="15"/>
      <c r="L201" s="16">
        <v>21</v>
      </c>
      <c r="M201" s="16"/>
      <c r="O201" s="11"/>
      <c r="P201" s="11"/>
      <c r="Q201" s="12"/>
      <c r="R201" s="12"/>
      <c r="S201" s="12"/>
      <c r="T201" s="13" t="s">
        <v>9</v>
      </c>
      <c r="U201" s="13"/>
      <c r="V201" s="14">
        <f>O297</f>
        <v>1632672.80347722</v>
      </c>
      <c r="W201" s="14"/>
      <c r="X201" s="15">
        <f>V201/Q199</f>
        <v>0.12715678455507</v>
      </c>
      <c r="Y201" s="15"/>
      <c r="Z201" s="16">
        <v>21</v>
      </c>
      <c r="AA201" s="16"/>
      <c r="AC201" s="11"/>
      <c r="AD201" s="11"/>
      <c r="AE201" s="12"/>
      <c r="AF201" s="12"/>
      <c r="AG201" s="12"/>
      <c r="AH201" s="13" t="s">
        <v>9</v>
      </c>
      <c r="AI201" s="13"/>
      <c r="AJ201" s="14">
        <f>AC297</f>
        <v>1825698.42021107</v>
      </c>
      <c r="AK201" s="14"/>
      <c r="AL201" s="15">
        <f>AJ201/AE199</f>
        <v>0.134576395196233</v>
      </c>
      <c r="AM201" s="15"/>
      <c r="AN201" s="16">
        <v>21</v>
      </c>
      <c r="AO201" s="16"/>
      <c r="AQ201" s="11"/>
      <c r="AR201" s="11"/>
      <c r="AS201" s="12"/>
      <c r="AT201" s="12"/>
      <c r="AU201" s="12"/>
      <c r="AV201" s="13" t="s">
        <v>9</v>
      </c>
      <c r="AW201" s="13"/>
      <c r="AX201" s="14">
        <f>AQ297</f>
        <v>2091302.45005623</v>
      </c>
      <c r="AY201" s="14"/>
      <c r="AZ201" s="15">
        <f>AX201/AS199</f>
        <v>0.13530621892481</v>
      </c>
      <c r="BA201" s="15"/>
      <c r="BB201" s="16">
        <v>21</v>
      </c>
      <c r="BC201" s="16"/>
      <c r="BE201" s="11"/>
      <c r="BF201" s="11"/>
      <c r="BG201" s="12"/>
      <c r="BH201" s="12"/>
      <c r="BI201" s="12"/>
      <c r="BJ201" s="13" t="s">
        <v>9</v>
      </c>
      <c r="BK201" s="13"/>
      <c r="BL201" s="14">
        <f>BE297</f>
        <v>3134653.89395083</v>
      </c>
      <c r="BM201" s="14"/>
      <c r="BN201" s="15">
        <f>BL201/BG199</f>
        <v>0.155981108784535</v>
      </c>
      <c r="BO201" s="15"/>
      <c r="BP201" s="16">
        <v>21</v>
      </c>
      <c r="BQ201" s="16"/>
    </row>
    <row r="202" customHeight="1" spans="1:69">
      <c r="A202" s="17" t="s">
        <v>10</v>
      </c>
      <c r="B202" s="17"/>
      <c r="C202" s="18">
        <f>C199/L201</f>
        <v>566547.197497041</v>
      </c>
      <c r="D202" s="18"/>
      <c r="E202" s="18"/>
      <c r="F202" s="13"/>
      <c r="G202" s="13"/>
      <c r="H202" s="14"/>
      <c r="I202" s="14"/>
      <c r="J202" s="15"/>
      <c r="K202" s="15"/>
      <c r="L202" s="16"/>
      <c r="M202" s="16"/>
      <c r="O202" s="17" t="s">
        <v>10</v>
      </c>
      <c r="P202" s="17"/>
      <c r="Q202" s="18">
        <f>Q199/Z201</f>
        <v>611420.965441563</v>
      </c>
      <c r="R202" s="18"/>
      <c r="S202" s="18"/>
      <c r="T202" s="13"/>
      <c r="U202" s="13"/>
      <c r="V202" s="14"/>
      <c r="W202" s="14"/>
      <c r="X202" s="15"/>
      <c r="Y202" s="15"/>
      <c r="Z202" s="16"/>
      <c r="AA202" s="16"/>
      <c r="AC202" s="17" t="s">
        <v>10</v>
      </c>
      <c r="AD202" s="17"/>
      <c r="AE202" s="18">
        <f>AE199/AN201</f>
        <v>646012.399747238</v>
      </c>
      <c r="AF202" s="18"/>
      <c r="AG202" s="18"/>
      <c r="AH202" s="13"/>
      <c r="AI202" s="13"/>
      <c r="AJ202" s="14"/>
      <c r="AK202" s="14"/>
      <c r="AL202" s="15"/>
      <c r="AM202" s="15"/>
      <c r="AN202" s="16"/>
      <c r="AO202" s="16"/>
      <c r="AQ202" s="17" t="s">
        <v>10</v>
      </c>
      <c r="AR202" s="17"/>
      <c r="AS202" s="18">
        <f>AS199/BB201</f>
        <v>736003.354069028</v>
      </c>
      <c r="AT202" s="18"/>
      <c r="AU202" s="18"/>
      <c r="AV202" s="13"/>
      <c r="AW202" s="13"/>
      <c r="AX202" s="14"/>
      <c r="AY202" s="14"/>
      <c r="AZ202" s="15"/>
      <c r="BA202" s="15"/>
      <c r="BB202" s="16"/>
      <c r="BC202" s="16"/>
      <c r="BE202" s="17" t="s">
        <v>10</v>
      </c>
      <c r="BF202" s="17"/>
      <c r="BG202" s="18">
        <f>BG199/BP201</f>
        <v>956969.944683949</v>
      </c>
      <c r="BH202" s="18"/>
      <c r="BI202" s="18"/>
      <c r="BJ202" s="13"/>
      <c r="BK202" s="13"/>
      <c r="BL202" s="14"/>
      <c r="BM202" s="14"/>
      <c r="BN202" s="15"/>
      <c r="BO202" s="15"/>
      <c r="BP202" s="16"/>
      <c r="BQ202" s="16"/>
    </row>
    <row r="203" customHeight="1" spans="1:69">
      <c r="A203" s="17"/>
      <c r="B203" s="17"/>
      <c r="C203" s="18"/>
      <c r="D203" s="18"/>
      <c r="E203" s="18"/>
      <c r="F203" s="13" t="s">
        <v>11</v>
      </c>
      <c r="G203" s="13"/>
      <c r="H203" s="14" t="s">
        <v>12</v>
      </c>
      <c r="I203" s="14"/>
      <c r="J203" s="15" t="s">
        <v>12</v>
      </c>
      <c r="K203" s="15"/>
      <c r="L203" s="16"/>
      <c r="M203" s="16"/>
      <c r="O203" s="17"/>
      <c r="P203" s="17"/>
      <c r="Q203" s="18"/>
      <c r="R203" s="18"/>
      <c r="S203" s="18"/>
      <c r="T203" s="13" t="s">
        <v>11</v>
      </c>
      <c r="U203" s="13"/>
      <c r="V203" s="14" t="s">
        <v>12</v>
      </c>
      <c r="W203" s="14"/>
      <c r="X203" s="15" t="s">
        <v>12</v>
      </c>
      <c r="Y203" s="15"/>
      <c r="Z203" s="16"/>
      <c r="AA203" s="16"/>
      <c r="AC203" s="17"/>
      <c r="AD203" s="17"/>
      <c r="AE203" s="18"/>
      <c r="AF203" s="18"/>
      <c r="AG203" s="18"/>
      <c r="AH203" s="13" t="s">
        <v>11</v>
      </c>
      <c r="AI203" s="13"/>
      <c r="AJ203" s="14" t="s">
        <v>12</v>
      </c>
      <c r="AK203" s="14"/>
      <c r="AL203" s="15" t="s">
        <v>12</v>
      </c>
      <c r="AM203" s="15"/>
      <c r="AN203" s="16"/>
      <c r="AO203" s="16"/>
      <c r="AQ203" s="17"/>
      <c r="AR203" s="17"/>
      <c r="AS203" s="18"/>
      <c r="AT203" s="18"/>
      <c r="AU203" s="18"/>
      <c r="AV203" s="13" t="s">
        <v>11</v>
      </c>
      <c r="AW203" s="13"/>
      <c r="AX203" s="14" t="s">
        <v>12</v>
      </c>
      <c r="AY203" s="14"/>
      <c r="AZ203" s="15" t="s">
        <v>12</v>
      </c>
      <c r="BA203" s="15"/>
      <c r="BB203" s="16"/>
      <c r="BC203" s="16"/>
      <c r="BE203" s="17"/>
      <c r="BF203" s="17"/>
      <c r="BG203" s="18"/>
      <c r="BH203" s="18"/>
      <c r="BI203" s="18"/>
      <c r="BJ203" s="13" t="s">
        <v>11</v>
      </c>
      <c r="BK203" s="13"/>
      <c r="BL203" s="14" t="s">
        <v>12</v>
      </c>
      <c r="BM203" s="14"/>
      <c r="BN203" s="15" t="s">
        <v>12</v>
      </c>
      <c r="BO203" s="15"/>
      <c r="BP203" s="16"/>
      <c r="BQ203" s="16"/>
    </row>
    <row r="204" customHeight="1" spans="1:69">
      <c r="A204" s="19"/>
      <c r="B204" s="19"/>
      <c r="C204" s="20"/>
      <c r="D204" s="20"/>
      <c r="E204" s="20"/>
      <c r="F204" s="21"/>
      <c r="G204" s="21"/>
      <c r="H204" s="22"/>
      <c r="I204" s="22"/>
      <c r="J204" s="23"/>
      <c r="K204" s="23"/>
      <c r="L204" s="24"/>
      <c r="M204" s="24"/>
      <c r="O204" s="19"/>
      <c r="P204" s="19"/>
      <c r="Q204" s="20"/>
      <c r="R204" s="20"/>
      <c r="S204" s="20"/>
      <c r="T204" s="21"/>
      <c r="U204" s="21"/>
      <c r="V204" s="22"/>
      <c r="W204" s="22"/>
      <c r="X204" s="23"/>
      <c r="Y204" s="23"/>
      <c r="Z204" s="24"/>
      <c r="AA204" s="24"/>
      <c r="AC204" s="19"/>
      <c r="AD204" s="19"/>
      <c r="AE204" s="20"/>
      <c r="AF204" s="20"/>
      <c r="AG204" s="20"/>
      <c r="AH204" s="21"/>
      <c r="AI204" s="21"/>
      <c r="AJ204" s="22"/>
      <c r="AK204" s="22"/>
      <c r="AL204" s="23"/>
      <c r="AM204" s="23"/>
      <c r="AN204" s="24"/>
      <c r="AO204" s="24"/>
      <c r="AQ204" s="19"/>
      <c r="AR204" s="19"/>
      <c r="AS204" s="20"/>
      <c r="AT204" s="20"/>
      <c r="AU204" s="20"/>
      <c r="AV204" s="21"/>
      <c r="AW204" s="21"/>
      <c r="AX204" s="22"/>
      <c r="AY204" s="22"/>
      <c r="AZ204" s="23"/>
      <c r="BA204" s="23"/>
      <c r="BB204" s="24"/>
      <c r="BC204" s="24"/>
      <c r="BE204" s="19"/>
      <c r="BF204" s="19"/>
      <c r="BG204" s="20"/>
      <c r="BH204" s="20"/>
      <c r="BI204" s="20"/>
      <c r="BJ204" s="21"/>
      <c r="BK204" s="21"/>
      <c r="BL204" s="22"/>
      <c r="BM204" s="22"/>
      <c r="BN204" s="23"/>
      <c r="BO204" s="23"/>
      <c r="BP204" s="24"/>
      <c r="BQ204" s="24"/>
    </row>
    <row r="205" customHeight="1" spans="1:69">
      <c r="A205" s="25" t="s">
        <v>13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O205" s="25" t="s">
        <v>13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C205" s="25" t="s">
        <v>13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7"/>
      <c r="AQ205" s="25" t="s">
        <v>13</v>
      </c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7"/>
      <c r="BE205" s="25" t="s">
        <v>13</v>
      </c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7"/>
    </row>
    <row r="206" customHeight="1" spans="1:69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30"/>
      <c r="AC206" s="28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Q206" s="28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30"/>
      <c r="BE206" s="28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30"/>
    </row>
    <row r="207" customHeight="1" spans="1:69">
      <c r="A207" s="31" t="s">
        <v>14</v>
      </c>
      <c r="B207" s="32"/>
      <c r="C207" s="32"/>
      <c r="D207" s="32"/>
      <c r="E207" s="32"/>
      <c r="F207" s="33"/>
      <c r="G207" s="34" t="s">
        <v>15</v>
      </c>
      <c r="H207" s="35"/>
      <c r="I207" s="35"/>
      <c r="J207" s="36"/>
      <c r="K207" s="37" t="s">
        <v>16</v>
      </c>
      <c r="L207" s="38"/>
      <c r="M207" s="39" t="s">
        <v>17</v>
      </c>
      <c r="O207" s="31" t="s">
        <v>14</v>
      </c>
      <c r="P207" s="32"/>
      <c r="Q207" s="32"/>
      <c r="R207" s="32"/>
      <c r="S207" s="32"/>
      <c r="T207" s="33"/>
      <c r="U207" s="34" t="s">
        <v>15</v>
      </c>
      <c r="V207" s="35"/>
      <c r="W207" s="35"/>
      <c r="X207" s="36"/>
      <c r="Y207" s="37" t="s">
        <v>16</v>
      </c>
      <c r="Z207" s="38"/>
      <c r="AA207" s="39" t="s">
        <v>17</v>
      </c>
      <c r="AC207" s="31" t="s">
        <v>14</v>
      </c>
      <c r="AD207" s="32"/>
      <c r="AE207" s="32"/>
      <c r="AF207" s="32"/>
      <c r="AG207" s="32"/>
      <c r="AH207" s="33"/>
      <c r="AI207" s="34" t="s">
        <v>15</v>
      </c>
      <c r="AJ207" s="35"/>
      <c r="AK207" s="35"/>
      <c r="AL207" s="36"/>
      <c r="AM207" s="37" t="s">
        <v>16</v>
      </c>
      <c r="AN207" s="38"/>
      <c r="AO207" s="39" t="s">
        <v>17</v>
      </c>
      <c r="AQ207" s="31" t="s">
        <v>14</v>
      </c>
      <c r="AR207" s="32"/>
      <c r="AS207" s="32"/>
      <c r="AT207" s="32"/>
      <c r="AU207" s="32"/>
      <c r="AV207" s="33"/>
      <c r="AW207" s="34" t="s">
        <v>15</v>
      </c>
      <c r="AX207" s="35"/>
      <c r="AY207" s="35"/>
      <c r="AZ207" s="36"/>
      <c r="BA207" s="37" t="s">
        <v>16</v>
      </c>
      <c r="BB207" s="38"/>
      <c r="BC207" s="39" t="s">
        <v>17</v>
      </c>
      <c r="BE207" s="31" t="s">
        <v>14</v>
      </c>
      <c r="BF207" s="32"/>
      <c r="BG207" s="32"/>
      <c r="BH207" s="32"/>
      <c r="BI207" s="32"/>
      <c r="BJ207" s="33"/>
      <c r="BK207" s="34" t="s">
        <v>15</v>
      </c>
      <c r="BL207" s="35"/>
      <c r="BM207" s="35"/>
      <c r="BN207" s="36"/>
      <c r="BO207" s="37" t="s">
        <v>16</v>
      </c>
      <c r="BP207" s="38"/>
      <c r="BQ207" s="39" t="s">
        <v>17</v>
      </c>
    </row>
    <row r="208" customHeight="1" spans="1:69">
      <c r="A208" s="40" t="s">
        <v>18</v>
      </c>
      <c r="B208" s="41" t="s">
        <v>19</v>
      </c>
      <c r="C208" s="41" t="s">
        <v>20</v>
      </c>
      <c r="D208" s="41" t="s">
        <v>21</v>
      </c>
      <c r="E208" s="41" t="s">
        <v>22</v>
      </c>
      <c r="F208" s="42" t="s">
        <v>14</v>
      </c>
      <c r="G208" s="43" t="s">
        <v>23</v>
      </c>
      <c r="H208" s="44" t="s">
        <v>24</v>
      </c>
      <c r="I208" s="44" t="s">
        <v>25</v>
      </c>
      <c r="J208" s="45" t="s">
        <v>26</v>
      </c>
      <c r="K208" s="46" t="s">
        <v>27</v>
      </c>
      <c r="L208" s="47" t="s">
        <v>28</v>
      </c>
      <c r="M208" s="48"/>
      <c r="O208" s="40" t="s">
        <v>18</v>
      </c>
      <c r="P208" s="41" t="s">
        <v>19</v>
      </c>
      <c r="Q208" s="41" t="s">
        <v>20</v>
      </c>
      <c r="R208" s="41" t="s">
        <v>21</v>
      </c>
      <c r="S208" s="41" t="s">
        <v>22</v>
      </c>
      <c r="T208" s="42" t="s">
        <v>14</v>
      </c>
      <c r="U208" s="43" t="s">
        <v>23</v>
      </c>
      <c r="V208" s="44" t="s">
        <v>24</v>
      </c>
      <c r="W208" s="44" t="s">
        <v>25</v>
      </c>
      <c r="X208" s="45" t="s">
        <v>26</v>
      </c>
      <c r="Y208" s="46" t="s">
        <v>27</v>
      </c>
      <c r="Z208" s="47" t="s">
        <v>28</v>
      </c>
      <c r="AA208" s="48"/>
      <c r="AC208" s="40" t="s">
        <v>18</v>
      </c>
      <c r="AD208" s="41" t="s">
        <v>19</v>
      </c>
      <c r="AE208" s="41" t="s">
        <v>20</v>
      </c>
      <c r="AF208" s="41" t="s">
        <v>21</v>
      </c>
      <c r="AG208" s="41" t="s">
        <v>22</v>
      </c>
      <c r="AH208" s="42" t="s">
        <v>14</v>
      </c>
      <c r="AI208" s="43" t="s">
        <v>23</v>
      </c>
      <c r="AJ208" s="44" t="s">
        <v>24</v>
      </c>
      <c r="AK208" s="44" t="s">
        <v>25</v>
      </c>
      <c r="AL208" s="45" t="s">
        <v>26</v>
      </c>
      <c r="AM208" s="46" t="s">
        <v>27</v>
      </c>
      <c r="AN208" s="47" t="s">
        <v>28</v>
      </c>
      <c r="AO208" s="48"/>
      <c r="AQ208" s="40" t="s">
        <v>18</v>
      </c>
      <c r="AR208" s="41" t="s">
        <v>19</v>
      </c>
      <c r="AS208" s="41" t="s">
        <v>20</v>
      </c>
      <c r="AT208" s="41" t="s">
        <v>21</v>
      </c>
      <c r="AU208" s="41" t="s">
        <v>22</v>
      </c>
      <c r="AV208" s="42" t="s">
        <v>14</v>
      </c>
      <c r="AW208" s="43" t="s">
        <v>23</v>
      </c>
      <c r="AX208" s="44" t="s">
        <v>24</v>
      </c>
      <c r="AY208" s="44" t="s">
        <v>25</v>
      </c>
      <c r="AZ208" s="45" t="s">
        <v>26</v>
      </c>
      <c r="BA208" s="46" t="s">
        <v>27</v>
      </c>
      <c r="BB208" s="47" t="s">
        <v>28</v>
      </c>
      <c r="BC208" s="48"/>
      <c r="BE208" s="40" t="s">
        <v>18</v>
      </c>
      <c r="BF208" s="41" t="s">
        <v>19</v>
      </c>
      <c r="BG208" s="41" t="s">
        <v>20</v>
      </c>
      <c r="BH208" s="41" t="s">
        <v>21</v>
      </c>
      <c r="BI208" s="41" t="s">
        <v>22</v>
      </c>
      <c r="BJ208" s="42" t="s">
        <v>14</v>
      </c>
      <c r="BK208" s="43" t="s">
        <v>23</v>
      </c>
      <c r="BL208" s="44" t="s">
        <v>24</v>
      </c>
      <c r="BM208" s="44" t="s">
        <v>25</v>
      </c>
      <c r="BN208" s="45" t="s">
        <v>26</v>
      </c>
      <c r="BO208" s="46" t="s">
        <v>27</v>
      </c>
      <c r="BP208" s="47" t="s">
        <v>28</v>
      </c>
      <c r="BQ208" s="48"/>
    </row>
    <row r="209" customHeight="1" spans="1:69">
      <c r="A209" s="65">
        <v>5224</v>
      </c>
      <c r="B209" s="55">
        <v>3.74</v>
      </c>
      <c r="C209" s="51">
        <v>2.2</v>
      </c>
      <c r="D209" s="51">
        <v>2</v>
      </c>
      <c r="E209" s="66">
        <f t="shared" ref="E209:E219" si="208">3921*0.6</f>
        <v>2352.6</v>
      </c>
      <c r="F209" s="42">
        <f t="shared" ref="F209:F229" si="209">A209*B209*C209*D209+E209</f>
        <v>88318.744</v>
      </c>
      <c r="G209" s="52">
        <v>3.25</v>
      </c>
      <c r="H209" s="51">
        <v>0.98</v>
      </c>
      <c r="I209" s="51">
        <v>3.27</v>
      </c>
      <c r="J209" s="45">
        <f t="shared" ref="J209:J229" si="210">H209*I209+1</f>
        <v>4.2046</v>
      </c>
      <c r="K209" s="53">
        <v>1.325</v>
      </c>
      <c r="L209" s="47">
        <v>0.5882</v>
      </c>
      <c r="M209" s="54">
        <f t="shared" ref="M209:M229" si="211">F209*G209*J209*K209*L209</f>
        <v>940593.189016561</v>
      </c>
      <c r="O209" s="65">
        <v>5224</v>
      </c>
      <c r="P209" s="55">
        <v>3.74</v>
      </c>
      <c r="Q209" s="51">
        <v>2.2</v>
      </c>
      <c r="R209" s="51">
        <v>2</v>
      </c>
      <c r="S209" s="66">
        <f t="shared" ref="S209:S219" si="212">3921*0.6</f>
        <v>2352.6</v>
      </c>
      <c r="T209" s="42">
        <f t="shared" ref="T209:T229" si="213">O209*P209*Q209*R209+S209</f>
        <v>88318.744</v>
      </c>
      <c r="U209" s="52">
        <f t="shared" ref="U209:U229" si="214">3.25+0.26</f>
        <v>3.51</v>
      </c>
      <c r="V209" s="51">
        <v>0.98</v>
      </c>
      <c r="W209" s="51">
        <v>3.27</v>
      </c>
      <c r="X209" s="45">
        <f t="shared" ref="X209:X229" si="215">V209*W209+1</f>
        <v>4.2046</v>
      </c>
      <c r="Y209" s="53">
        <v>1.325</v>
      </c>
      <c r="Z209" s="47">
        <v>0.5882</v>
      </c>
      <c r="AA209" s="54">
        <f t="shared" ref="AA209:AA229" si="216">T209*U209*X209*Y209*Z209</f>
        <v>1015840.64413789</v>
      </c>
      <c r="AC209" s="65">
        <v>5224</v>
      </c>
      <c r="AD209" s="55">
        <v>3.74</v>
      </c>
      <c r="AE209" s="51">
        <v>2.2</v>
      </c>
      <c r="AF209" s="51">
        <v>2</v>
      </c>
      <c r="AG209" s="66">
        <f t="shared" ref="AG209:AG219" si="217">3921*0.6</f>
        <v>2352.6</v>
      </c>
      <c r="AH209" s="42">
        <f t="shared" ref="AH209:AH229" si="218">AC209*AD209*AE209*AF209+AG209</f>
        <v>88318.744</v>
      </c>
      <c r="AI209" s="52">
        <f t="shared" ref="AI209:AI229" si="219">3.25+0.26</f>
        <v>3.51</v>
      </c>
      <c r="AJ209" s="51">
        <v>0.98</v>
      </c>
      <c r="AK209" s="51">
        <v>3.27</v>
      </c>
      <c r="AL209" s="45">
        <f t="shared" ref="AL209:AL229" si="220">AJ209*AK209+1</f>
        <v>4.2046</v>
      </c>
      <c r="AM209" s="53">
        <v>1.325</v>
      </c>
      <c r="AN209" s="47">
        <v>0.5882</v>
      </c>
      <c r="AO209" s="54">
        <f t="shared" ref="AO209:AO229" si="221">AH209*AI209*AL209*AM209*AN209</f>
        <v>1015840.64413789</v>
      </c>
      <c r="AQ209" s="65">
        <f t="shared" ref="AQ209:AQ224" si="222">5224+240</f>
        <v>5464</v>
      </c>
      <c r="AR209" s="55">
        <v>3.74</v>
      </c>
      <c r="AS209" s="51">
        <v>2.2</v>
      </c>
      <c r="AT209" s="51">
        <v>2</v>
      </c>
      <c r="AU209" s="66">
        <f t="shared" ref="AU209:AU222" si="223">4161*0.6</f>
        <v>2496.6</v>
      </c>
      <c r="AV209" s="42">
        <f t="shared" ref="AV209:AV229" si="224">AQ209*AR209*AS209*AT209+AU209</f>
        <v>92412.184</v>
      </c>
      <c r="AW209" s="52">
        <f t="shared" ref="AW209:AW229" si="225">3.25+0.26</f>
        <v>3.51</v>
      </c>
      <c r="AX209" s="51">
        <v>0.98</v>
      </c>
      <c r="AY209" s="51">
        <v>3.27</v>
      </c>
      <c r="AZ209" s="45">
        <f t="shared" ref="AZ209:AZ229" si="226">AX209*AY209+1</f>
        <v>4.2046</v>
      </c>
      <c r="BA209" s="53">
        <v>1.425</v>
      </c>
      <c r="BB209" s="47">
        <v>0.5882</v>
      </c>
      <c r="BC209" s="54">
        <f t="shared" ref="BC209:BC229" si="227">AV209*AW209*AZ209*BA209*BB209</f>
        <v>1143143.9470726</v>
      </c>
      <c r="BE209" s="65">
        <f t="shared" ref="BE209:BE224" si="228">5224+240+108</f>
        <v>5572</v>
      </c>
      <c r="BF209" s="55">
        <v>3.74</v>
      </c>
      <c r="BG209" s="51">
        <v>2.2</v>
      </c>
      <c r="BH209" s="51">
        <v>2</v>
      </c>
      <c r="BI209" s="51">
        <f t="shared" ref="BI209:BI212" si="229">5968*0.7+4569*0.6</f>
        <v>6919</v>
      </c>
      <c r="BJ209" s="42">
        <f t="shared" ref="BJ209:BJ229" si="230">BE209*BF209*BG209*BH209+BI209</f>
        <v>98611.832</v>
      </c>
      <c r="BK209" s="52">
        <f t="shared" ref="BK209:BK229" si="231">3.25+0.26</f>
        <v>3.51</v>
      </c>
      <c r="BL209" s="51">
        <v>0.98</v>
      </c>
      <c r="BM209" s="51">
        <v>3.27</v>
      </c>
      <c r="BN209" s="45">
        <f t="shared" ref="BN209:BN229" si="232">BL209*BM209+1</f>
        <v>4.2046</v>
      </c>
      <c r="BO209" s="53">
        <v>1.425</v>
      </c>
      <c r="BP209" s="47">
        <v>0.7042</v>
      </c>
      <c r="BQ209" s="54">
        <f t="shared" ref="BQ209:BQ229" si="233">BJ209*BK209*BN209*BO209*BP209</f>
        <v>1460399.6314152</v>
      </c>
    </row>
    <row r="210" customHeight="1" spans="1:69">
      <c r="A210" s="65">
        <v>5224</v>
      </c>
      <c r="B210" s="41">
        <v>1.99</v>
      </c>
      <c r="C210" s="51">
        <v>2.2</v>
      </c>
      <c r="D210" s="51">
        <v>1</v>
      </c>
      <c r="E210" s="66">
        <f t="shared" si="208"/>
        <v>2352.6</v>
      </c>
      <c r="F210" s="42">
        <f t="shared" si="209"/>
        <v>25223.272</v>
      </c>
      <c r="G210" s="52">
        <v>3.25</v>
      </c>
      <c r="H210" s="51">
        <v>0.98</v>
      </c>
      <c r="I210" s="51">
        <v>3.27</v>
      </c>
      <c r="J210" s="45">
        <f t="shared" si="210"/>
        <v>4.2046</v>
      </c>
      <c r="K210" s="53">
        <v>1.325</v>
      </c>
      <c r="L210" s="47">
        <v>0.5882</v>
      </c>
      <c r="M210" s="54">
        <f t="shared" si="211"/>
        <v>268627.437092087</v>
      </c>
      <c r="O210" s="65">
        <v>5224</v>
      </c>
      <c r="P210" s="41">
        <v>1.99</v>
      </c>
      <c r="Q210" s="51">
        <v>2.2</v>
      </c>
      <c r="R210" s="51">
        <v>1</v>
      </c>
      <c r="S210" s="66">
        <f t="shared" si="212"/>
        <v>2352.6</v>
      </c>
      <c r="T210" s="42">
        <f t="shared" si="213"/>
        <v>25223.272</v>
      </c>
      <c r="U210" s="52">
        <f t="shared" si="214"/>
        <v>3.51</v>
      </c>
      <c r="V210" s="51">
        <v>0.98</v>
      </c>
      <c r="W210" s="51">
        <v>3.27</v>
      </c>
      <c r="X210" s="45">
        <f t="shared" si="215"/>
        <v>4.2046</v>
      </c>
      <c r="Y210" s="53">
        <v>1.325</v>
      </c>
      <c r="Z210" s="47">
        <v>0.5882</v>
      </c>
      <c r="AA210" s="54">
        <f t="shared" si="216"/>
        <v>290117.632059454</v>
      </c>
      <c r="AC210" s="65">
        <v>5224</v>
      </c>
      <c r="AD210" s="41">
        <v>1.99</v>
      </c>
      <c r="AE210" s="51">
        <v>2.2</v>
      </c>
      <c r="AF210" s="51">
        <v>1</v>
      </c>
      <c r="AG210" s="66">
        <f t="shared" si="217"/>
        <v>2352.6</v>
      </c>
      <c r="AH210" s="42">
        <f t="shared" si="218"/>
        <v>25223.272</v>
      </c>
      <c r="AI210" s="52">
        <f t="shared" si="219"/>
        <v>3.51</v>
      </c>
      <c r="AJ210" s="51">
        <v>0.98</v>
      </c>
      <c r="AK210" s="51">
        <v>3.27</v>
      </c>
      <c r="AL210" s="45">
        <f t="shared" si="220"/>
        <v>4.2046</v>
      </c>
      <c r="AM210" s="53">
        <v>1.325</v>
      </c>
      <c r="AN210" s="47">
        <v>0.5882</v>
      </c>
      <c r="AO210" s="54">
        <f t="shared" si="221"/>
        <v>290117.632059454</v>
      </c>
      <c r="AQ210" s="65">
        <f t="shared" si="222"/>
        <v>5464</v>
      </c>
      <c r="AR210" s="41">
        <v>1.99</v>
      </c>
      <c r="AS210" s="51">
        <v>2.2</v>
      </c>
      <c r="AT210" s="51">
        <v>1</v>
      </c>
      <c r="AU210" s="66">
        <f t="shared" si="223"/>
        <v>2496.6</v>
      </c>
      <c r="AV210" s="42">
        <f t="shared" si="224"/>
        <v>26417.992</v>
      </c>
      <c r="AW210" s="52">
        <f t="shared" si="225"/>
        <v>3.51</v>
      </c>
      <c r="AX210" s="51">
        <v>0.98</v>
      </c>
      <c r="AY210" s="51">
        <v>3.27</v>
      </c>
      <c r="AZ210" s="45">
        <f t="shared" si="226"/>
        <v>4.2046</v>
      </c>
      <c r="BA210" s="53">
        <v>1.425</v>
      </c>
      <c r="BB210" s="47">
        <v>0.5882</v>
      </c>
      <c r="BC210" s="54">
        <f t="shared" si="227"/>
        <v>326792.056430701</v>
      </c>
      <c r="BE210" s="65">
        <f t="shared" si="228"/>
        <v>5572</v>
      </c>
      <c r="BF210" s="41">
        <v>1.99</v>
      </c>
      <c r="BG210" s="51">
        <v>2.2</v>
      </c>
      <c r="BH210" s="51">
        <v>1</v>
      </c>
      <c r="BI210" s="51">
        <f t="shared" si="229"/>
        <v>6919</v>
      </c>
      <c r="BJ210" s="42">
        <f t="shared" si="230"/>
        <v>31313.216</v>
      </c>
      <c r="BK210" s="52">
        <f t="shared" si="231"/>
        <v>3.51</v>
      </c>
      <c r="BL210" s="51">
        <v>0.98</v>
      </c>
      <c r="BM210" s="51">
        <v>3.27</v>
      </c>
      <c r="BN210" s="45">
        <f t="shared" si="232"/>
        <v>4.2046</v>
      </c>
      <c r="BO210" s="53">
        <v>1.425</v>
      </c>
      <c r="BP210" s="47">
        <v>0.7042</v>
      </c>
      <c r="BQ210" s="54">
        <f t="shared" si="233"/>
        <v>463735.519129436</v>
      </c>
    </row>
    <row r="211" customHeight="1" spans="1:69">
      <c r="A211" s="65">
        <v>5224</v>
      </c>
      <c r="B211" s="41">
        <v>1.99</v>
      </c>
      <c r="C211" s="51">
        <v>2.2</v>
      </c>
      <c r="D211" s="51">
        <v>1</v>
      </c>
      <c r="E211" s="66">
        <f t="shared" si="208"/>
        <v>2352.6</v>
      </c>
      <c r="F211" s="42">
        <f t="shared" si="209"/>
        <v>25223.272</v>
      </c>
      <c r="G211" s="52">
        <v>3.25</v>
      </c>
      <c r="H211" s="51">
        <v>0.98</v>
      </c>
      <c r="I211" s="51">
        <v>3.27</v>
      </c>
      <c r="J211" s="45">
        <f t="shared" si="210"/>
        <v>4.2046</v>
      </c>
      <c r="K211" s="53">
        <v>1.325</v>
      </c>
      <c r="L211" s="47">
        <v>0.5882</v>
      </c>
      <c r="M211" s="54">
        <f t="shared" si="211"/>
        <v>268627.437092087</v>
      </c>
      <c r="O211" s="65">
        <v>5224</v>
      </c>
      <c r="P211" s="41">
        <v>1.99</v>
      </c>
      <c r="Q211" s="51">
        <v>2.2</v>
      </c>
      <c r="R211" s="51">
        <v>1</v>
      </c>
      <c r="S211" s="66">
        <f t="shared" si="212"/>
        <v>2352.6</v>
      </c>
      <c r="T211" s="42">
        <f t="shared" si="213"/>
        <v>25223.272</v>
      </c>
      <c r="U211" s="52">
        <f t="shared" si="214"/>
        <v>3.51</v>
      </c>
      <c r="V211" s="51">
        <v>0.98</v>
      </c>
      <c r="W211" s="51">
        <v>3.27</v>
      </c>
      <c r="X211" s="45">
        <f t="shared" si="215"/>
        <v>4.2046</v>
      </c>
      <c r="Y211" s="53">
        <v>1.325</v>
      </c>
      <c r="Z211" s="47">
        <v>0.5882</v>
      </c>
      <c r="AA211" s="54">
        <f t="shared" si="216"/>
        <v>290117.632059454</v>
      </c>
      <c r="AC211" s="65">
        <v>5224</v>
      </c>
      <c r="AD211" s="41">
        <v>1.99</v>
      </c>
      <c r="AE211" s="51">
        <v>2.2</v>
      </c>
      <c r="AF211" s="51">
        <v>1</v>
      </c>
      <c r="AG211" s="66">
        <f t="shared" si="217"/>
        <v>2352.6</v>
      </c>
      <c r="AH211" s="42">
        <f t="shared" si="218"/>
        <v>25223.272</v>
      </c>
      <c r="AI211" s="52">
        <f t="shared" si="219"/>
        <v>3.51</v>
      </c>
      <c r="AJ211" s="51">
        <v>0.98</v>
      </c>
      <c r="AK211" s="51">
        <v>3.27</v>
      </c>
      <c r="AL211" s="45">
        <f t="shared" si="220"/>
        <v>4.2046</v>
      </c>
      <c r="AM211" s="53">
        <v>1.325</v>
      </c>
      <c r="AN211" s="47">
        <v>0.5882</v>
      </c>
      <c r="AO211" s="54">
        <f t="shared" si="221"/>
        <v>290117.632059454</v>
      </c>
      <c r="AQ211" s="65">
        <f t="shared" si="222"/>
        <v>5464</v>
      </c>
      <c r="AR211" s="41">
        <v>1.99</v>
      </c>
      <c r="AS211" s="51">
        <v>2.2</v>
      </c>
      <c r="AT211" s="51">
        <v>1</v>
      </c>
      <c r="AU211" s="66">
        <f t="shared" si="223"/>
        <v>2496.6</v>
      </c>
      <c r="AV211" s="42">
        <f t="shared" si="224"/>
        <v>26417.992</v>
      </c>
      <c r="AW211" s="52">
        <f t="shared" si="225"/>
        <v>3.51</v>
      </c>
      <c r="AX211" s="51">
        <v>0.98</v>
      </c>
      <c r="AY211" s="51">
        <v>3.27</v>
      </c>
      <c r="AZ211" s="45">
        <f t="shared" si="226"/>
        <v>4.2046</v>
      </c>
      <c r="BA211" s="53">
        <v>1.425</v>
      </c>
      <c r="BB211" s="47">
        <v>0.5882</v>
      </c>
      <c r="BC211" s="54">
        <f t="shared" si="227"/>
        <v>326792.056430701</v>
      </c>
      <c r="BE211" s="65">
        <f t="shared" si="228"/>
        <v>5572</v>
      </c>
      <c r="BF211" s="41">
        <v>1.99</v>
      </c>
      <c r="BG211" s="51">
        <v>2.2</v>
      </c>
      <c r="BH211" s="51">
        <v>1</v>
      </c>
      <c r="BI211" s="51">
        <f t="shared" si="229"/>
        <v>6919</v>
      </c>
      <c r="BJ211" s="42">
        <f t="shared" si="230"/>
        <v>31313.216</v>
      </c>
      <c r="BK211" s="52">
        <f t="shared" si="231"/>
        <v>3.51</v>
      </c>
      <c r="BL211" s="51">
        <v>0.98</v>
      </c>
      <c r="BM211" s="51">
        <v>3.27</v>
      </c>
      <c r="BN211" s="45">
        <f t="shared" si="232"/>
        <v>4.2046</v>
      </c>
      <c r="BO211" s="53">
        <v>1.425</v>
      </c>
      <c r="BP211" s="47">
        <v>0.7042</v>
      </c>
      <c r="BQ211" s="54">
        <f t="shared" si="233"/>
        <v>463735.519129436</v>
      </c>
    </row>
    <row r="212" customHeight="1" spans="1:69">
      <c r="A212" s="65">
        <v>5224</v>
      </c>
      <c r="B212" s="50">
        <v>1.96</v>
      </c>
      <c r="C212" s="51">
        <v>2.2</v>
      </c>
      <c r="D212" s="51">
        <v>1</v>
      </c>
      <c r="E212" s="66">
        <f t="shared" si="208"/>
        <v>2352.6</v>
      </c>
      <c r="F212" s="42">
        <f t="shared" si="209"/>
        <v>24878.488</v>
      </c>
      <c r="G212" s="52">
        <v>3.25</v>
      </c>
      <c r="H212" s="51">
        <v>0.98</v>
      </c>
      <c r="I212" s="51">
        <v>3.27</v>
      </c>
      <c r="J212" s="45">
        <f t="shared" si="210"/>
        <v>4.2046</v>
      </c>
      <c r="K212" s="53">
        <v>1.325</v>
      </c>
      <c r="L212" s="47">
        <v>0.5882</v>
      </c>
      <c r="M212" s="54">
        <f t="shared" si="211"/>
        <v>264955.4930925</v>
      </c>
      <c r="O212" s="65">
        <v>5224</v>
      </c>
      <c r="P212" s="50">
        <v>1.96</v>
      </c>
      <c r="Q212" s="51">
        <v>2.2</v>
      </c>
      <c r="R212" s="51">
        <v>1</v>
      </c>
      <c r="S212" s="66">
        <f t="shared" si="212"/>
        <v>2352.6</v>
      </c>
      <c r="T212" s="42">
        <f t="shared" si="213"/>
        <v>24878.488</v>
      </c>
      <c r="U212" s="52">
        <f t="shared" si="214"/>
        <v>3.51</v>
      </c>
      <c r="V212" s="51">
        <v>0.98</v>
      </c>
      <c r="W212" s="51">
        <v>3.27</v>
      </c>
      <c r="X212" s="45">
        <f t="shared" si="215"/>
        <v>4.2046</v>
      </c>
      <c r="Y212" s="53">
        <v>1.325</v>
      </c>
      <c r="Z212" s="47">
        <v>0.5882</v>
      </c>
      <c r="AA212" s="54">
        <f t="shared" si="216"/>
        <v>286151.9325399</v>
      </c>
      <c r="AC212" s="65">
        <v>5224</v>
      </c>
      <c r="AD212" s="50">
        <v>1.96</v>
      </c>
      <c r="AE212" s="51">
        <v>2.2</v>
      </c>
      <c r="AF212" s="51">
        <v>1</v>
      </c>
      <c r="AG212" s="66">
        <f t="shared" si="217"/>
        <v>2352.6</v>
      </c>
      <c r="AH212" s="42">
        <f t="shared" si="218"/>
        <v>24878.488</v>
      </c>
      <c r="AI212" s="52">
        <f t="shared" si="219"/>
        <v>3.51</v>
      </c>
      <c r="AJ212" s="51">
        <v>0.98</v>
      </c>
      <c r="AK212" s="51">
        <v>3.27</v>
      </c>
      <c r="AL212" s="45">
        <f t="shared" si="220"/>
        <v>4.2046</v>
      </c>
      <c r="AM212" s="53">
        <v>1.325</v>
      </c>
      <c r="AN212" s="47">
        <v>0.5882</v>
      </c>
      <c r="AO212" s="54">
        <f t="shared" si="221"/>
        <v>286151.9325399</v>
      </c>
      <c r="AQ212" s="65">
        <f t="shared" si="222"/>
        <v>5464</v>
      </c>
      <c r="AR212" s="50">
        <v>1.96</v>
      </c>
      <c r="AS212" s="51">
        <v>2.2</v>
      </c>
      <c r="AT212" s="51">
        <v>1</v>
      </c>
      <c r="AU212" s="66">
        <f t="shared" si="223"/>
        <v>2496.6</v>
      </c>
      <c r="AV212" s="42">
        <f t="shared" si="224"/>
        <v>26057.368</v>
      </c>
      <c r="AW212" s="52">
        <f t="shared" si="225"/>
        <v>3.51</v>
      </c>
      <c r="AX212" s="51">
        <v>0.98</v>
      </c>
      <c r="AY212" s="51">
        <v>3.27</v>
      </c>
      <c r="AZ212" s="45">
        <f t="shared" si="226"/>
        <v>4.2046</v>
      </c>
      <c r="BA212" s="53">
        <v>1.425</v>
      </c>
      <c r="BB212" s="47">
        <v>0.5882</v>
      </c>
      <c r="BC212" s="54">
        <f t="shared" si="227"/>
        <v>322331.117137576</v>
      </c>
      <c r="BE212" s="65">
        <f t="shared" si="228"/>
        <v>5572</v>
      </c>
      <c r="BF212" s="50">
        <v>1.96</v>
      </c>
      <c r="BG212" s="51">
        <v>2.2</v>
      </c>
      <c r="BH212" s="51">
        <v>1</v>
      </c>
      <c r="BI212" s="51">
        <f t="shared" si="229"/>
        <v>6919</v>
      </c>
      <c r="BJ212" s="42">
        <f t="shared" si="230"/>
        <v>30945.464</v>
      </c>
      <c r="BK212" s="52">
        <f t="shared" si="231"/>
        <v>3.51</v>
      </c>
      <c r="BL212" s="51">
        <v>0.98</v>
      </c>
      <c r="BM212" s="51">
        <v>3.27</v>
      </c>
      <c r="BN212" s="45">
        <f t="shared" si="232"/>
        <v>4.2046</v>
      </c>
      <c r="BO212" s="53">
        <v>1.425</v>
      </c>
      <c r="BP212" s="47">
        <v>0.7042</v>
      </c>
      <c r="BQ212" s="54">
        <f t="shared" si="233"/>
        <v>458289.267149732</v>
      </c>
    </row>
    <row r="213" customHeight="1" spans="1:69">
      <c r="A213" s="65">
        <v>5224</v>
      </c>
      <c r="B213" s="50">
        <v>1.33</v>
      </c>
      <c r="C213" s="51">
        <v>2.2</v>
      </c>
      <c r="D213" s="51">
        <v>1</v>
      </c>
      <c r="E213" s="66">
        <f t="shared" si="208"/>
        <v>2352.6</v>
      </c>
      <c r="F213" s="42">
        <f t="shared" si="209"/>
        <v>17638.024</v>
      </c>
      <c r="G213" s="52">
        <v>3.25</v>
      </c>
      <c r="H213" s="51">
        <v>0.98</v>
      </c>
      <c r="I213" s="51">
        <v>3.27</v>
      </c>
      <c r="J213" s="45">
        <f t="shared" si="210"/>
        <v>4.2046</v>
      </c>
      <c r="K213" s="53">
        <v>1.325</v>
      </c>
      <c r="L213" s="47">
        <v>0.5882</v>
      </c>
      <c r="M213" s="54">
        <f t="shared" si="211"/>
        <v>187844.669101167</v>
      </c>
      <c r="O213" s="65">
        <v>5224</v>
      </c>
      <c r="P213" s="50">
        <v>1.33</v>
      </c>
      <c r="Q213" s="51">
        <v>2.2</v>
      </c>
      <c r="R213" s="51">
        <v>1</v>
      </c>
      <c r="S213" s="66">
        <f t="shared" si="212"/>
        <v>2352.6</v>
      </c>
      <c r="T213" s="42">
        <f t="shared" si="213"/>
        <v>17638.024</v>
      </c>
      <c r="U213" s="52">
        <f t="shared" si="214"/>
        <v>3.51</v>
      </c>
      <c r="V213" s="51">
        <v>0.98</v>
      </c>
      <c r="W213" s="51">
        <v>3.27</v>
      </c>
      <c r="X213" s="45">
        <f t="shared" si="215"/>
        <v>4.2046</v>
      </c>
      <c r="Y213" s="53">
        <v>1.325</v>
      </c>
      <c r="Z213" s="47">
        <v>0.5882</v>
      </c>
      <c r="AA213" s="54">
        <f t="shared" si="216"/>
        <v>202872.24262926</v>
      </c>
      <c r="AC213" s="65">
        <v>5224</v>
      </c>
      <c r="AD213" s="50">
        <v>1.33</v>
      </c>
      <c r="AE213" s="51">
        <v>2.2</v>
      </c>
      <c r="AF213" s="51">
        <v>1</v>
      </c>
      <c r="AG213" s="66">
        <f t="shared" si="217"/>
        <v>2352.6</v>
      </c>
      <c r="AH213" s="42">
        <f t="shared" si="218"/>
        <v>17638.024</v>
      </c>
      <c r="AI213" s="52">
        <f t="shared" si="219"/>
        <v>3.51</v>
      </c>
      <c r="AJ213" s="51">
        <v>0.98</v>
      </c>
      <c r="AK213" s="51">
        <v>3.27</v>
      </c>
      <c r="AL213" s="45">
        <f t="shared" si="220"/>
        <v>4.2046</v>
      </c>
      <c r="AM213" s="53">
        <v>1.325</v>
      </c>
      <c r="AN213" s="47">
        <v>0.5882</v>
      </c>
      <c r="AO213" s="54">
        <f t="shared" si="221"/>
        <v>202872.24262926</v>
      </c>
      <c r="AQ213" s="65">
        <f t="shared" si="222"/>
        <v>5464</v>
      </c>
      <c r="AR213" s="50">
        <v>1.33</v>
      </c>
      <c r="AS213" s="51">
        <v>2.2</v>
      </c>
      <c r="AT213" s="51">
        <v>1</v>
      </c>
      <c r="AU213" s="66">
        <f t="shared" si="223"/>
        <v>2496.6</v>
      </c>
      <c r="AV213" s="42">
        <f t="shared" si="224"/>
        <v>18484.264</v>
      </c>
      <c r="AW213" s="52">
        <f t="shared" si="225"/>
        <v>3.51</v>
      </c>
      <c r="AX213" s="51">
        <v>0.98</v>
      </c>
      <c r="AY213" s="51">
        <v>3.27</v>
      </c>
      <c r="AZ213" s="45">
        <f t="shared" si="226"/>
        <v>4.2046</v>
      </c>
      <c r="BA213" s="53">
        <v>1.425</v>
      </c>
      <c r="BB213" s="47">
        <v>0.5882</v>
      </c>
      <c r="BC213" s="54">
        <f t="shared" si="227"/>
        <v>228651.391981949</v>
      </c>
      <c r="BE213" s="65">
        <f t="shared" si="228"/>
        <v>5572</v>
      </c>
      <c r="BF213" s="50">
        <v>1.33</v>
      </c>
      <c r="BG213" s="51">
        <v>2.2</v>
      </c>
      <c r="BH213" s="51">
        <v>1</v>
      </c>
      <c r="BI213" s="51">
        <f t="shared" ref="BI213:BI222" si="234">4569*0.6</f>
        <v>2741.4</v>
      </c>
      <c r="BJ213" s="42">
        <f t="shared" si="230"/>
        <v>19045.072</v>
      </c>
      <c r="BK213" s="52">
        <f t="shared" si="231"/>
        <v>3.51</v>
      </c>
      <c r="BL213" s="51">
        <v>0.98</v>
      </c>
      <c r="BM213" s="51">
        <v>3.27</v>
      </c>
      <c r="BN213" s="45">
        <f t="shared" si="232"/>
        <v>4.2046</v>
      </c>
      <c r="BO213" s="53">
        <v>1.425</v>
      </c>
      <c r="BP213" s="47">
        <v>0.7042</v>
      </c>
      <c r="BQ213" s="54">
        <f t="shared" si="233"/>
        <v>282049.481943263</v>
      </c>
    </row>
    <row r="214" customHeight="1" spans="1:69">
      <c r="A214" s="65">
        <v>5224</v>
      </c>
      <c r="B214" s="50">
        <v>1.8</v>
      </c>
      <c r="C214" s="51">
        <v>2.2</v>
      </c>
      <c r="D214" s="51">
        <v>1</v>
      </c>
      <c r="E214" s="66">
        <f t="shared" si="208"/>
        <v>2352.6</v>
      </c>
      <c r="F214" s="42">
        <f t="shared" si="209"/>
        <v>23039.64</v>
      </c>
      <c r="G214" s="52">
        <v>3.25</v>
      </c>
      <c r="H214" s="51">
        <v>0.98</v>
      </c>
      <c r="I214" s="51">
        <v>3.27</v>
      </c>
      <c r="J214" s="45">
        <f t="shared" si="210"/>
        <v>4.2046</v>
      </c>
      <c r="K214" s="53">
        <v>1.325</v>
      </c>
      <c r="L214" s="47">
        <v>0.5882</v>
      </c>
      <c r="M214" s="54">
        <f t="shared" si="211"/>
        <v>245371.791761368</v>
      </c>
      <c r="O214" s="65">
        <v>5224</v>
      </c>
      <c r="P214" s="50">
        <v>1.8</v>
      </c>
      <c r="Q214" s="51">
        <v>2.2</v>
      </c>
      <c r="R214" s="51">
        <v>1</v>
      </c>
      <c r="S214" s="66">
        <f t="shared" si="212"/>
        <v>2352.6</v>
      </c>
      <c r="T214" s="42">
        <f t="shared" si="213"/>
        <v>23039.64</v>
      </c>
      <c r="U214" s="52">
        <f t="shared" si="214"/>
        <v>3.51</v>
      </c>
      <c r="V214" s="51">
        <v>0.98</v>
      </c>
      <c r="W214" s="51">
        <v>3.27</v>
      </c>
      <c r="X214" s="45">
        <f t="shared" si="215"/>
        <v>4.2046</v>
      </c>
      <c r="Y214" s="53">
        <v>1.325</v>
      </c>
      <c r="Z214" s="47">
        <v>0.5882</v>
      </c>
      <c r="AA214" s="54">
        <f t="shared" si="216"/>
        <v>265001.535102277</v>
      </c>
      <c r="AC214" s="65">
        <v>5224</v>
      </c>
      <c r="AD214" s="50">
        <v>1.8</v>
      </c>
      <c r="AE214" s="51">
        <v>2.2</v>
      </c>
      <c r="AF214" s="51">
        <v>1</v>
      </c>
      <c r="AG214" s="66">
        <f t="shared" si="217"/>
        <v>2352.6</v>
      </c>
      <c r="AH214" s="42">
        <f t="shared" si="218"/>
        <v>23039.64</v>
      </c>
      <c r="AI214" s="52">
        <f t="shared" si="219"/>
        <v>3.51</v>
      </c>
      <c r="AJ214" s="51">
        <v>0.98</v>
      </c>
      <c r="AK214" s="51">
        <v>3.27</v>
      </c>
      <c r="AL214" s="45">
        <f t="shared" si="220"/>
        <v>4.2046</v>
      </c>
      <c r="AM214" s="53">
        <v>1.325</v>
      </c>
      <c r="AN214" s="47">
        <v>0.5882</v>
      </c>
      <c r="AO214" s="54">
        <f t="shared" si="221"/>
        <v>265001.535102277</v>
      </c>
      <c r="AQ214" s="65">
        <f t="shared" si="222"/>
        <v>5464</v>
      </c>
      <c r="AR214" s="50">
        <v>1.8</v>
      </c>
      <c r="AS214" s="51">
        <v>2.2</v>
      </c>
      <c r="AT214" s="51">
        <v>1</v>
      </c>
      <c r="AU214" s="66">
        <f t="shared" si="223"/>
        <v>2496.6</v>
      </c>
      <c r="AV214" s="42">
        <f t="shared" si="224"/>
        <v>24134.04</v>
      </c>
      <c r="AW214" s="52">
        <f t="shared" si="225"/>
        <v>3.51</v>
      </c>
      <c r="AX214" s="51">
        <v>0.98</v>
      </c>
      <c r="AY214" s="51">
        <v>3.27</v>
      </c>
      <c r="AZ214" s="45">
        <f t="shared" si="226"/>
        <v>4.2046</v>
      </c>
      <c r="BA214" s="53">
        <v>1.425</v>
      </c>
      <c r="BB214" s="47">
        <v>0.5882</v>
      </c>
      <c r="BC214" s="54">
        <f t="shared" si="227"/>
        <v>298539.440907576</v>
      </c>
      <c r="BE214" s="65">
        <f t="shared" si="228"/>
        <v>5572</v>
      </c>
      <c r="BF214" s="50">
        <v>1.8</v>
      </c>
      <c r="BG214" s="51">
        <v>2.2</v>
      </c>
      <c r="BH214" s="51">
        <v>1</v>
      </c>
      <c r="BI214" s="51">
        <f t="shared" si="234"/>
        <v>2741.4</v>
      </c>
      <c r="BJ214" s="42">
        <f t="shared" si="230"/>
        <v>24806.52</v>
      </c>
      <c r="BK214" s="52">
        <f t="shared" si="231"/>
        <v>3.51</v>
      </c>
      <c r="BL214" s="51">
        <v>0.98</v>
      </c>
      <c r="BM214" s="51">
        <v>3.27</v>
      </c>
      <c r="BN214" s="45">
        <f t="shared" si="232"/>
        <v>4.2046</v>
      </c>
      <c r="BO214" s="53">
        <v>1.425</v>
      </c>
      <c r="BP214" s="47">
        <v>0.7042</v>
      </c>
      <c r="BQ214" s="54">
        <f t="shared" si="233"/>
        <v>367374.096291953</v>
      </c>
    </row>
    <row r="215" customHeight="1" spans="1:69">
      <c r="A215" s="65">
        <v>5224</v>
      </c>
      <c r="B215" s="50">
        <v>1.66</v>
      </c>
      <c r="C215" s="51">
        <v>2.2</v>
      </c>
      <c r="D215" s="51">
        <v>1</v>
      </c>
      <c r="E215" s="66">
        <f t="shared" si="208"/>
        <v>2352.6</v>
      </c>
      <c r="F215" s="42">
        <f t="shared" si="209"/>
        <v>21430.648</v>
      </c>
      <c r="G215" s="52">
        <v>3.25</v>
      </c>
      <c r="H215" s="51">
        <v>0.98</v>
      </c>
      <c r="I215" s="51">
        <v>3.27</v>
      </c>
      <c r="J215" s="45">
        <f t="shared" si="210"/>
        <v>4.2046</v>
      </c>
      <c r="K215" s="53">
        <v>1.325</v>
      </c>
      <c r="L215" s="47">
        <v>0.5882</v>
      </c>
      <c r="M215" s="54">
        <f t="shared" si="211"/>
        <v>228236.053096627</v>
      </c>
      <c r="O215" s="65">
        <v>5224</v>
      </c>
      <c r="P215" s="50">
        <v>1.66</v>
      </c>
      <c r="Q215" s="51">
        <v>2.2</v>
      </c>
      <c r="R215" s="51">
        <v>1</v>
      </c>
      <c r="S215" s="66">
        <f t="shared" si="212"/>
        <v>2352.6</v>
      </c>
      <c r="T215" s="42">
        <f t="shared" si="213"/>
        <v>21430.648</v>
      </c>
      <c r="U215" s="52">
        <f t="shared" si="214"/>
        <v>3.51</v>
      </c>
      <c r="V215" s="51">
        <v>0.98</v>
      </c>
      <c r="W215" s="51">
        <v>3.27</v>
      </c>
      <c r="X215" s="45">
        <f t="shared" si="215"/>
        <v>4.2046</v>
      </c>
      <c r="Y215" s="53">
        <v>1.325</v>
      </c>
      <c r="Z215" s="47">
        <v>0.5882</v>
      </c>
      <c r="AA215" s="54">
        <f t="shared" si="216"/>
        <v>246494.937344357</v>
      </c>
      <c r="AC215" s="65">
        <v>5224</v>
      </c>
      <c r="AD215" s="50">
        <v>1.66</v>
      </c>
      <c r="AE215" s="51">
        <v>2.2</v>
      </c>
      <c r="AF215" s="51">
        <v>1</v>
      </c>
      <c r="AG215" s="66">
        <f t="shared" si="217"/>
        <v>2352.6</v>
      </c>
      <c r="AH215" s="42">
        <f t="shared" si="218"/>
        <v>21430.648</v>
      </c>
      <c r="AI215" s="52">
        <f t="shared" si="219"/>
        <v>3.51</v>
      </c>
      <c r="AJ215" s="51">
        <v>0.98</v>
      </c>
      <c r="AK215" s="51">
        <v>3.27</v>
      </c>
      <c r="AL215" s="45">
        <f t="shared" si="220"/>
        <v>4.2046</v>
      </c>
      <c r="AM215" s="53">
        <v>1.325</v>
      </c>
      <c r="AN215" s="47">
        <v>0.5882</v>
      </c>
      <c r="AO215" s="54">
        <f t="shared" si="221"/>
        <v>246494.937344357</v>
      </c>
      <c r="AQ215" s="65">
        <f t="shared" si="222"/>
        <v>5464</v>
      </c>
      <c r="AR215" s="50">
        <v>1.66</v>
      </c>
      <c r="AS215" s="51">
        <v>2.2</v>
      </c>
      <c r="AT215" s="51">
        <v>1</v>
      </c>
      <c r="AU215" s="66">
        <f t="shared" si="223"/>
        <v>2496.6</v>
      </c>
      <c r="AV215" s="42">
        <f t="shared" si="224"/>
        <v>22451.128</v>
      </c>
      <c r="AW215" s="52">
        <f t="shared" si="225"/>
        <v>3.51</v>
      </c>
      <c r="AX215" s="51">
        <v>0.98</v>
      </c>
      <c r="AY215" s="51">
        <v>3.27</v>
      </c>
      <c r="AZ215" s="45">
        <f t="shared" si="226"/>
        <v>4.2046</v>
      </c>
      <c r="BA215" s="53">
        <v>1.425</v>
      </c>
      <c r="BB215" s="47">
        <v>0.5882</v>
      </c>
      <c r="BC215" s="54">
        <f t="shared" si="227"/>
        <v>277721.724206325</v>
      </c>
      <c r="BE215" s="65">
        <f t="shared" si="228"/>
        <v>5572</v>
      </c>
      <c r="BF215" s="50">
        <v>1.66</v>
      </c>
      <c r="BG215" s="51">
        <v>2.2</v>
      </c>
      <c r="BH215" s="51">
        <v>1</v>
      </c>
      <c r="BI215" s="51">
        <f t="shared" si="234"/>
        <v>2741.4</v>
      </c>
      <c r="BJ215" s="42">
        <f t="shared" si="230"/>
        <v>23090.344</v>
      </c>
      <c r="BK215" s="52">
        <f t="shared" si="231"/>
        <v>3.51</v>
      </c>
      <c r="BL215" s="51">
        <v>0.98</v>
      </c>
      <c r="BM215" s="51">
        <v>3.27</v>
      </c>
      <c r="BN215" s="45">
        <f t="shared" si="232"/>
        <v>4.2046</v>
      </c>
      <c r="BO215" s="53">
        <v>1.425</v>
      </c>
      <c r="BP215" s="47">
        <v>0.7042</v>
      </c>
      <c r="BQ215" s="54">
        <f t="shared" si="233"/>
        <v>341958.253720003</v>
      </c>
    </row>
    <row r="216" customHeight="1" spans="1:69">
      <c r="A216" s="65">
        <v>5224</v>
      </c>
      <c r="B216" s="50">
        <v>2.09</v>
      </c>
      <c r="C216" s="51">
        <v>2.2</v>
      </c>
      <c r="D216" s="51">
        <v>1</v>
      </c>
      <c r="E216" s="66">
        <f t="shared" si="208"/>
        <v>2352.6</v>
      </c>
      <c r="F216" s="42">
        <f t="shared" si="209"/>
        <v>26372.552</v>
      </c>
      <c r="G216" s="52">
        <v>3.25</v>
      </c>
      <c r="H216" s="51">
        <v>0.98</v>
      </c>
      <c r="I216" s="51">
        <v>3.27</v>
      </c>
      <c r="J216" s="45">
        <f t="shared" si="210"/>
        <v>4.2046</v>
      </c>
      <c r="K216" s="53">
        <v>1.325</v>
      </c>
      <c r="L216" s="47">
        <v>0.5882</v>
      </c>
      <c r="M216" s="54">
        <f t="shared" si="211"/>
        <v>280867.250424045</v>
      </c>
      <c r="O216" s="65">
        <v>5224</v>
      </c>
      <c r="P216" s="50">
        <v>2.09</v>
      </c>
      <c r="Q216" s="51">
        <v>2.2</v>
      </c>
      <c r="R216" s="51">
        <v>1</v>
      </c>
      <c r="S216" s="66">
        <f t="shared" si="212"/>
        <v>2352.6</v>
      </c>
      <c r="T216" s="42">
        <f t="shared" si="213"/>
        <v>26372.552</v>
      </c>
      <c r="U216" s="52">
        <f t="shared" si="214"/>
        <v>3.51</v>
      </c>
      <c r="V216" s="51">
        <v>0.98</v>
      </c>
      <c r="W216" s="51">
        <v>3.27</v>
      </c>
      <c r="X216" s="45">
        <f t="shared" si="215"/>
        <v>4.2046</v>
      </c>
      <c r="Y216" s="53">
        <v>1.325</v>
      </c>
      <c r="Z216" s="47">
        <v>0.5882</v>
      </c>
      <c r="AA216" s="54">
        <f t="shared" si="216"/>
        <v>303336.630457968</v>
      </c>
      <c r="AC216" s="65">
        <v>5224</v>
      </c>
      <c r="AD216" s="50">
        <v>2.09</v>
      </c>
      <c r="AE216" s="51">
        <v>2.2</v>
      </c>
      <c r="AF216" s="51">
        <v>1</v>
      </c>
      <c r="AG216" s="66">
        <f t="shared" si="217"/>
        <v>2352.6</v>
      </c>
      <c r="AH216" s="42">
        <f t="shared" si="218"/>
        <v>26372.552</v>
      </c>
      <c r="AI216" s="52">
        <f t="shared" si="219"/>
        <v>3.51</v>
      </c>
      <c r="AJ216" s="51">
        <v>0.98</v>
      </c>
      <c r="AK216" s="51">
        <v>3.27</v>
      </c>
      <c r="AL216" s="45">
        <f t="shared" si="220"/>
        <v>4.2046</v>
      </c>
      <c r="AM216" s="53">
        <v>1.325</v>
      </c>
      <c r="AN216" s="47">
        <v>0.5882</v>
      </c>
      <c r="AO216" s="54">
        <f t="shared" si="221"/>
        <v>303336.630457968</v>
      </c>
      <c r="AQ216" s="65">
        <f t="shared" si="222"/>
        <v>5464</v>
      </c>
      <c r="AR216" s="50">
        <v>2.09</v>
      </c>
      <c r="AS216" s="51">
        <v>2.2</v>
      </c>
      <c r="AT216" s="51">
        <v>1</v>
      </c>
      <c r="AU216" s="66">
        <f t="shared" si="223"/>
        <v>2496.6</v>
      </c>
      <c r="AV216" s="42">
        <f t="shared" si="224"/>
        <v>27620.072</v>
      </c>
      <c r="AW216" s="52">
        <f t="shared" si="225"/>
        <v>3.51</v>
      </c>
      <c r="AX216" s="51">
        <v>0.98</v>
      </c>
      <c r="AY216" s="51">
        <v>3.27</v>
      </c>
      <c r="AZ216" s="45">
        <f t="shared" si="226"/>
        <v>4.2046</v>
      </c>
      <c r="BA216" s="53">
        <v>1.425</v>
      </c>
      <c r="BB216" s="47">
        <v>0.5882</v>
      </c>
      <c r="BC216" s="54">
        <f t="shared" si="227"/>
        <v>341661.854074452</v>
      </c>
      <c r="BE216" s="65">
        <f t="shared" si="228"/>
        <v>5572</v>
      </c>
      <c r="BF216" s="50">
        <v>2.09</v>
      </c>
      <c r="BG216" s="51">
        <v>2.2</v>
      </c>
      <c r="BH216" s="51">
        <v>1</v>
      </c>
      <c r="BI216" s="51">
        <f t="shared" si="234"/>
        <v>2741.4</v>
      </c>
      <c r="BJ216" s="42">
        <f t="shared" si="230"/>
        <v>28361.456</v>
      </c>
      <c r="BK216" s="52">
        <f t="shared" si="231"/>
        <v>3.51</v>
      </c>
      <c r="BL216" s="51">
        <v>0.98</v>
      </c>
      <c r="BM216" s="51">
        <v>3.27</v>
      </c>
      <c r="BN216" s="45">
        <f t="shared" si="232"/>
        <v>4.2046</v>
      </c>
      <c r="BO216" s="53">
        <v>1.425</v>
      </c>
      <c r="BP216" s="47">
        <v>0.7042</v>
      </c>
      <c r="BQ216" s="54">
        <f t="shared" si="233"/>
        <v>420021.198762422</v>
      </c>
    </row>
    <row r="217" customHeight="1" spans="1:69">
      <c r="A217" s="65">
        <v>5224</v>
      </c>
      <c r="B217" s="55">
        <v>3.74</v>
      </c>
      <c r="C217" s="51">
        <v>2.2</v>
      </c>
      <c r="D217" s="51">
        <v>1</v>
      </c>
      <c r="E217" s="66">
        <f t="shared" si="208"/>
        <v>2352.6</v>
      </c>
      <c r="F217" s="42">
        <f t="shared" si="209"/>
        <v>45335.672</v>
      </c>
      <c r="G217" s="52">
        <v>3.25</v>
      </c>
      <c r="H217" s="51">
        <v>0.98</v>
      </c>
      <c r="I217" s="51">
        <v>3.27</v>
      </c>
      <c r="J217" s="45">
        <f t="shared" si="210"/>
        <v>4.2046</v>
      </c>
      <c r="K217" s="53">
        <v>1.325</v>
      </c>
      <c r="L217" s="47">
        <v>0.5882</v>
      </c>
      <c r="M217" s="54">
        <f t="shared" si="211"/>
        <v>482824.170401346</v>
      </c>
      <c r="O217" s="65">
        <v>5224</v>
      </c>
      <c r="P217" s="55">
        <v>3.74</v>
      </c>
      <c r="Q217" s="51">
        <v>2.2</v>
      </c>
      <c r="R217" s="51">
        <v>1</v>
      </c>
      <c r="S217" s="66">
        <f t="shared" si="212"/>
        <v>2352.6</v>
      </c>
      <c r="T217" s="42">
        <f t="shared" si="213"/>
        <v>45335.672</v>
      </c>
      <c r="U217" s="52">
        <f t="shared" si="214"/>
        <v>3.51</v>
      </c>
      <c r="V217" s="51">
        <v>0.98</v>
      </c>
      <c r="W217" s="51">
        <v>3.27</v>
      </c>
      <c r="X217" s="45">
        <f t="shared" si="215"/>
        <v>4.2046</v>
      </c>
      <c r="Y217" s="53">
        <v>1.325</v>
      </c>
      <c r="Z217" s="47">
        <v>0.5882</v>
      </c>
      <c r="AA217" s="54">
        <f t="shared" si="216"/>
        <v>521450.104033454</v>
      </c>
      <c r="AC217" s="65">
        <v>5224</v>
      </c>
      <c r="AD217" s="55">
        <v>3.74</v>
      </c>
      <c r="AE217" s="51">
        <v>2.2</v>
      </c>
      <c r="AF217" s="51">
        <v>1</v>
      </c>
      <c r="AG217" s="66">
        <f t="shared" si="217"/>
        <v>2352.6</v>
      </c>
      <c r="AH217" s="42">
        <f t="shared" si="218"/>
        <v>45335.672</v>
      </c>
      <c r="AI217" s="52">
        <f t="shared" si="219"/>
        <v>3.51</v>
      </c>
      <c r="AJ217" s="51">
        <v>0.98</v>
      </c>
      <c r="AK217" s="51">
        <v>3.27</v>
      </c>
      <c r="AL217" s="45">
        <f t="shared" si="220"/>
        <v>4.2046</v>
      </c>
      <c r="AM217" s="53">
        <v>1.325</v>
      </c>
      <c r="AN217" s="47">
        <v>0.5882</v>
      </c>
      <c r="AO217" s="54">
        <f t="shared" si="221"/>
        <v>521450.104033454</v>
      </c>
      <c r="AQ217" s="65">
        <f t="shared" si="222"/>
        <v>5464</v>
      </c>
      <c r="AR217" s="55">
        <v>3.74</v>
      </c>
      <c r="AS217" s="51">
        <v>2.2</v>
      </c>
      <c r="AT217" s="51">
        <v>1</v>
      </c>
      <c r="AU217" s="66">
        <f t="shared" si="223"/>
        <v>2496.6</v>
      </c>
      <c r="AV217" s="42">
        <f t="shared" si="224"/>
        <v>47454.392</v>
      </c>
      <c r="AW217" s="52">
        <f t="shared" si="225"/>
        <v>3.51</v>
      </c>
      <c r="AX217" s="51">
        <v>0.98</v>
      </c>
      <c r="AY217" s="51">
        <v>3.27</v>
      </c>
      <c r="AZ217" s="45">
        <f t="shared" si="226"/>
        <v>4.2046</v>
      </c>
      <c r="BA217" s="53">
        <v>1.425</v>
      </c>
      <c r="BB217" s="47">
        <v>0.5882</v>
      </c>
      <c r="BC217" s="54">
        <f t="shared" si="227"/>
        <v>587013.515196334</v>
      </c>
      <c r="BE217" s="65">
        <f t="shared" si="228"/>
        <v>5572</v>
      </c>
      <c r="BF217" s="55">
        <v>3.74</v>
      </c>
      <c r="BG217" s="51">
        <v>2.2</v>
      </c>
      <c r="BH217" s="51">
        <v>1</v>
      </c>
      <c r="BI217" s="51">
        <f t="shared" si="234"/>
        <v>2741.4</v>
      </c>
      <c r="BJ217" s="42">
        <f t="shared" si="230"/>
        <v>48587.816</v>
      </c>
      <c r="BK217" s="52">
        <f t="shared" si="231"/>
        <v>3.51</v>
      </c>
      <c r="BL217" s="51">
        <v>0.98</v>
      </c>
      <c r="BM217" s="51">
        <v>3.27</v>
      </c>
      <c r="BN217" s="45">
        <f t="shared" si="232"/>
        <v>4.2046</v>
      </c>
      <c r="BO217" s="53">
        <v>1.425</v>
      </c>
      <c r="BP217" s="47">
        <v>0.7042</v>
      </c>
      <c r="BQ217" s="54">
        <f t="shared" si="233"/>
        <v>719565.057646123</v>
      </c>
    </row>
    <row r="218" customHeight="1" spans="1:69">
      <c r="A218" s="65">
        <v>5224</v>
      </c>
      <c r="B218" s="41">
        <v>1.99</v>
      </c>
      <c r="C218" s="51">
        <v>2.2</v>
      </c>
      <c r="D218" s="51">
        <v>1</v>
      </c>
      <c r="E218" s="66">
        <f t="shared" si="208"/>
        <v>2352.6</v>
      </c>
      <c r="F218" s="42">
        <f t="shared" si="209"/>
        <v>25223.272</v>
      </c>
      <c r="G218" s="52">
        <v>3.25</v>
      </c>
      <c r="H218" s="51">
        <v>0.98</v>
      </c>
      <c r="I218" s="51">
        <v>3.27</v>
      </c>
      <c r="J218" s="45">
        <f t="shared" si="210"/>
        <v>4.2046</v>
      </c>
      <c r="K218" s="53">
        <v>1.325</v>
      </c>
      <c r="L218" s="47">
        <v>0.5882</v>
      </c>
      <c r="M218" s="54">
        <f t="shared" si="211"/>
        <v>268627.437092087</v>
      </c>
      <c r="O218" s="65">
        <v>5224</v>
      </c>
      <c r="P218" s="41">
        <v>1.99</v>
      </c>
      <c r="Q218" s="51">
        <v>2.2</v>
      </c>
      <c r="R218" s="51">
        <v>1</v>
      </c>
      <c r="S218" s="66">
        <f t="shared" si="212"/>
        <v>2352.6</v>
      </c>
      <c r="T218" s="42">
        <f t="shared" si="213"/>
        <v>25223.272</v>
      </c>
      <c r="U218" s="52">
        <f t="shared" si="214"/>
        <v>3.51</v>
      </c>
      <c r="V218" s="51">
        <v>0.98</v>
      </c>
      <c r="W218" s="51">
        <v>3.27</v>
      </c>
      <c r="X218" s="45">
        <f t="shared" si="215"/>
        <v>4.2046</v>
      </c>
      <c r="Y218" s="53">
        <v>1.325</v>
      </c>
      <c r="Z218" s="47">
        <v>0.5882</v>
      </c>
      <c r="AA218" s="54">
        <f t="shared" si="216"/>
        <v>290117.632059454</v>
      </c>
      <c r="AC218" s="65">
        <v>5224</v>
      </c>
      <c r="AD218" s="41">
        <v>1.99</v>
      </c>
      <c r="AE218" s="51">
        <v>2.2</v>
      </c>
      <c r="AF218" s="51">
        <v>1</v>
      </c>
      <c r="AG218" s="66">
        <f t="shared" si="217"/>
        <v>2352.6</v>
      </c>
      <c r="AH218" s="42">
        <f t="shared" si="218"/>
        <v>25223.272</v>
      </c>
      <c r="AI218" s="52">
        <f t="shared" si="219"/>
        <v>3.51</v>
      </c>
      <c r="AJ218" s="51">
        <v>0.98</v>
      </c>
      <c r="AK218" s="51">
        <v>3.27</v>
      </c>
      <c r="AL218" s="45">
        <f t="shared" si="220"/>
        <v>4.2046</v>
      </c>
      <c r="AM218" s="53">
        <v>1.325</v>
      </c>
      <c r="AN218" s="47">
        <v>0.5882</v>
      </c>
      <c r="AO218" s="54">
        <f t="shared" si="221"/>
        <v>290117.632059454</v>
      </c>
      <c r="AQ218" s="65">
        <f t="shared" si="222"/>
        <v>5464</v>
      </c>
      <c r="AR218" s="41">
        <v>1.99</v>
      </c>
      <c r="AS218" s="51">
        <v>2.2</v>
      </c>
      <c r="AT218" s="51">
        <v>1</v>
      </c>
      <c r="AU218" s="66">
        <f t="shared" si="223"/>
        <v>2496.6</v>
      </c>
      <c r="AV218" s="42">
        <f t="shared" si="224"/>
        <v>26417.992</v>
      </c>
      <c r="AW218" s="52">
        <f t="shared" si="225"/>
        <v>3.51</v>
      </c>
      <c r="AX218" s="51">
        <v>0.98</v>
      </c>
      <c r="AY218" s="51">
        <v>3.27</v>
      </c>
      <c r="AZ218" s="45">
        <f t="shared" si="226"/>
        <v>4.2046</v>
      </c>
      <c r="BA218" s="53">
        <v>1.425</v>
      </c>
      <c r="BB218" s="47">
        <v>0.5882</v>
      </c>
      <c r="BC218" s="54">
        <f t="shared" si="227"/>
        <v>326792.056430701</v>
      </c>
      <c r="BE218" s="65">
        <f t="shared" si="228"/>
        <v>5572</v>
      </c>
      <c r="BF218" s="41">
        <v>1.99</v>
      </c>
      <c r="BG218" s="51">
        <v>2.2</v>
      </c>
      <c r="BH218" s="51">
        <v>1</v>
      </c>
      <c r="BI218" s="51">
        <f t="shared" si="234"/>
        <v>2741.4</v>
      </c>
      <c r="BJ218" s="42">
        <f t="shared" si="230"/>
        <v>27135.616</v>
      </c>
      <c r="BK218" s="52">
        <f t="shared" si="231"/>
        <v>3.51</v>
      </c>
      <c r="BL218" s="51">
        <v>0.98</v>
      </c>
      <c r="BM218" s="51">
        <v>3.27</v>
      </c>
      <c r="BN218" s="45">
        <f t="shared" si="232"/>
        <v>4.2046</v>
      </c>
      <c r="BO218" s="53">
        <v>1.425</v>
      </c>
      <c r="BP218" s="47">
        <v>0.7042</v>
      </c>
      <c r="BQ218" s="54">
        <f t="shared" si="233"/>
        <v>401867.025496743</v>
      </c>
    </row>
    <row r="219" customHeight="1" spans="1:69">
      <c r="A219" s="65">
        <v>5224</v>
      </c>
      <c r="B219" s="41">
        <v>1.99</v>
      </c>
      <c r="C219" s="51">
        <v>2.2</v>
      </c>
      <c r="D219" s="51">
        <v>1</v>
      </c>
      <c r="E219" s="66">
        <f t="shared" si="208"/>
        <v>2352.6</v>
      </c>
      <c r="F219" s="42">
        <f t="shared" si="209"/>
        <v>25223.272</v>
      </c>
      <c r="G219" s="52">
        <v>3.25</v>
      </c>
      <c r="H219" s="51">
        <v>0.98</v>
      </c>
      <c r="I219" s="51">
        <v>3.27</v>
      </c>
      <c r="J219" s="45">
        <f t="shared" si="210"/>
        <v>4.2046</v>
      </c>
      <c r="K219" s="53">
        <v>1.325</v>
      </c>
      <c r="L219" s="47">
        <v>0.5882</v>
      </c>
      <c r="M219" s="54">
        <f t="shared" si="211"/>
        <v>268627.437092087</v>
      </c>
      <c r="O219" s="65">
        <v>5224</v>
      </c>
      <c r="P219" s="41">
        <v>1.99</v>
      </c>
      <c r="Q219" s="51">
        <v>2.2</v>
      </c>
      <c r="R219" s="51">
        <v>1</v>
      </c>
      <c r="S219" s="66">
        <f t="shared" si="212"/>
        <v>2352.6</v>
      </c>
      <c r="T219" s="42">
        <f t="shared" si="213"/>
        <v>25223.272</v>
      </c>
      <c r="U219" s="52">
        <f t="shared" si="214"/>
        <v>3.51</v>
      </c>
      <c r="V219" s="51">
        <v>0.98</v>
      </c>
      <c r="W219" s="51">
        <v>3.27</v>
      </c>
      <c r="X219" s="45">
        <f t="shared" si="215"/>
        <v>4.2046</v>
      </c>
      <c r="Y219" s="53">
        <v>1.325</v>
      </c>
      <c r="Z219" s="47">
        <v>0.5882</v>
      </c>
      <c r="AA219" s="54">
        <f t="shared" si="216"/>
        <v>290117.632059454</v>
      </c>
      <c r="AC219" s="65">
        <v>5224</v>
      </c>
      <c r="AD219" s="41">
        <v>1.99</v>
      </c>
      <c r="AE219" s="51">
        <v>2.2</v>
      </c>
      <c r="AF219" s="51">
        <v>1</v>
      </c>
      <c r="AG219" s="66">
        <f t="shared" si="217"/>
        <v>2352.6</v>
      </c>
      <c r="AH219" s="42">
        <f t="shared" si="218"/>
        <v>25223.272</v>
      </c>
      <c r="AI219" s="52">
        <f t="shared" si="219"/>
        <v>3.51</v>
      </c>
      <c r="AJ219" s="51">
        <v>0.98</v>
      </c>
      <c r="AK219" s="51">
        <v>3.27</v>
      </c>
      <c r="AL219" s="45">
        <f t="shared" si="220"/>
        <v>4.2046</v>
      </c>
      <c r="AM219" s="53">
        <v>1.325</v>
      </c>
      <c r="AN219" s="47">
        <v>0.5882</v>
      </c>
      <c r="AO219" s="54">
        <f t="shared" si="221"/>
        <v>290117.632059454</v>
      </c>
      <c r="AQ219" s="65">
        <f t="shared" si="222"/>
        <v>5464</v>
      </c>
      <c r="AR219" s="41">
        <v>1.99</v>
      </c>
      <c r="AS219" s="51">
        <v>2.2</v>
      </c>
      <c r="AT219" s="51">
        <v>1</v>
      </c>
      <c r="AU219" s="66">
        <f t="shared" si="223"/>
        <v>2496.6</v>
      </c>
      <c r="AV219" s="42">
        <f t="shared" si="224"/>
        <v>26417.992</v>
      </c>
      <c r="AW219" s="52">
        <f t="shared" si="225"/>
        <v>3.51</v>
      </c>
      <c r="AX219" s="51">
        <v>0.98</v>
      </c>
      <c r="AY219" s="51">
        <v>3.27</v>
      </c>
      <c r="AZ219" s="45">
        <f t="shared" si="226"/>
        <v>4.2046</v>
      </c>
      <c r="BA219" s="53">
        <v>1.425</v>
      </c>
      <c r="BB219" s="47">
        <v>0.5882</v>
      </c>
      <c r="BC219" s="54">
        <f t="shared" si="227"/>
        <v>326792.056430701</v>
      </c>
      <c r="BE219" s="65">
        <f t="shared" si="228"/>
        <v>5572</v>
      </c>
      <c r="BF219" s="41">
        <v>1.99</v>
      </c>
      <c r="BG219" s="51">
        <v>2.2</v>
      </c>
      <c r="BH219" s="51">
        <v>1</v>
      </c>
      <c r="BI219" s="51">
        <f t="shared" si="234"/>
        <v>2741.4</v>
      </c>
      <c r="BJ219" s="42">
        <f t="shared" si="230"/>
        <v>27135.616</v>
      </c>
      <c r="BK219" s="52">
        <f t="shared" si="231"/>
        <v>3.51</v>
      </c>
      <c r="BL219" s="51">
        <v>0.98</v>
      </c>
      <c r="BM219" s="51">
        <v>3.27</v>
      </c>
      <c r="BN219" s="45">
        <f t="shared" si="232"/>
        <v>4.2046</v>
      </c>
      <c r="BO219" s="53">
        <v>1.425</v>
      </c>
      <c r="BP219" s="47">
        <v>0.7042</v>
      </c>
      <c r="BQ219" s="54">
        <f t="shared" si="233"/>
        <v>401867.025496743</v>
      </c>
    </row>
    <row r="220" customHeight="1" spans="1:69">
      <c r="A220" s="65">
        <v>5224</v>
      </c>
      <c r="B220" s="50">
        <v>1.96</v>
      </c>
      <c r="C220" s="51">
        <v>2.2</v>
      </c>
      <c r="D220" s="51">
        <v>1</v>
      </c>
      <c r="E220" s="51">
        <v>0</v>
      </c>
      <c r="F220" s="42">
        <f t="shared" si="209"/>
        <v>22525.888</v>
      </c>
      <c r="G220" s="52">
        <v>3.25</v>
      </c>
      <c r="H220" s="51">
        <v>0.98</v>
      </c>
      <c r="I220" s="51">
        <v>3.27</v>
      </c>
      <c r="J220" s="45">
        <f t="shared" si="210"/>
        <v>4.2046</v>
      </c>
      <c r="K220" s="53">
        <v>1.325</v>
      </c>
      <c r="L220" s="47">
        <v>0.5882</v>
      </c>
      <c r="M220" s="54">
        <f t="shared" si="211"/>
        <v>239900.34130637</v>
      </c>
      <c r="O220" s="65">
        <v>5224</v>
      </c>
      <c r="P220" s="50">
        <v>1.96</v>
      </c>
      <c r="Q220" s="51">
        <v>2.2</v>
      </c>
      <c r="R220" s="51">
        <v>1</v>
      </c>
      <c r="S220" s="51">
        <v>0</v>
      </c>
      <c r="T220" s="42">
        <f t="shared" si="213"/>
        <v>22525.888</v>
      </c>
      <c r="U220" s="52">
        <f t="shared" si="214"/>
        <v>3.51</v>
      </c>
      <c r="V220" s="51">
        <v>0.98</v>
      </c>
      <c r="W220" s="51">
        <v>3.27</v>
      </c>
      <c r="X220" s="45">
        <f t="shared" si="215"/>
        <v>4.2046</v>
      </c>
      <c r="Y220" s="53">
        <v>1.325</v>
      </c>
      <c r="Z220" s="47">
        <v>0.5882</v>
      </c>
      <c r="AA220" s="54">
        <f t="shared" si="216"/>
        <v>259092.368610879</v>
      </c>
      <c r="AC220" s="65">
        <v>5224</v>
      </c>
      <c r="AD220" s="50">
        <v>1.96</v>
      </c>
      <c r="AE220" s="51">
        <v>2.2</v>
      </c>
      <c r="AF220" s="51">
        <v>1</v>
      </c>
      <c r="AG220" s="51">
        <v>0</v>
      </c>
      <c r="AH220" s="42">
        <f t="shared" si="218"/>
        <v>22525.888</v>
      </c>
      <c r="AI220" s="52">
        <f t="shared" si="219"/>
        <v>3.51</v>
      </c>
      <c r="AJ220" s="51">
        <v>0.98</v>
      </c>
      <c r="AK220" s="51">
        <v>3.27</v>
      </c>
      <c r="AL220" s="45">
        <f t="shared" si="220"/>
        <v>4.2046</v>
      </c>
      <c r="AM220" s="53">
        <v>1.325</v>
      </c>
      <c r="AN220" s="47">
        <v>0.5882</v>
      </c>
      <c r="AO220" s="54">
        <f t="shared" si="221"/>
        <v>259092.368610879</v>
      </c>
      <c r="AQ220" s="65">
        <f t="shared" si="222"/>
        <v>5464</v>
      </c>
      <c r="AR220" s="50">
        <v>1.96</v>
      </c>
      <c r="AS220" s="51">
        <v>2.2</v>
      </c>
      <c r="AT220" s="51">
        <v>1</v>
      </c>
      <c r="AU220" s="66">
        <f t="shared" si="223"/>
        <v>2496.6</v>
      </c>
      <c r="AV220" s="42">
        <f t="shared" si="224"/>
        <v>26057.368</v>
      </c>
      <c r="AW220" s="52">
        <f t="shared" si="225"/>
        <v>3.51</v>
      </c>
      <c r="AX220" s="51">
        <v>0.98</v>
      </c>
      <c r="AY220" s="51">
        <v>3.27</v>
      </c>
      <c r="AZ220" s="45">
        <f t="shared" si="226"/>
        <v>4.2046</v>
      </c>
      <c r="BA220" s="53">
        <v>1.425</v>
      </c>
      <c r="BB220" s="47">
        <v>0.5882</v>
      </c>
      <c r="BC220" s="54">
        <f t="shared" si="227"/>
        <v>322331.117137576</v>
      </c>
      <c r="BE220" s="65">
        <f t="shared" si="228"/>
        <v>5572</v>
      </c>
      <c r="BF220" s="50">
        <v>1.96</v>
      </c>
      <c r="BG220" s="51">
        <v>2.2</v>
      </c>
      <c r="BH220" s="51">
        <v>1</v>
      </c>
      <c r="BI220" s="51">
        <f t="shared" si="234"/>
        <v>2741.4</v>
      </c>
      <c r="BJ220" s="42">
        <f t="shared" si="230"/>
        <v>26767.864</v>
      </c>
      <c r="BK220" s="52">
        <f t="shared" si="231"/>
        <v>3.51</v>
      </c>
      <c r="BL220" s="51">
        <v>0.98</v>
      </c>
      <c r="BM220" s="51">
        <v>3.27</v>
      </c>
      <c r="BN220" s="45">
        <f t="shared" si="232"/>
        <v>4.2046</v>
      </c>
      <c r="BO220" s="53">
        <v>1.425</v>
      </c>
      <c r="BP220" s="47">
        <v>0.7042</v>
      </c>
      <c r="BQ220" s="54">
        <f t="shared" si="233"/>
        <v>396420.773517039</v>
      </c>
    </row>
    <row r="221" customHeight="1" spans="1:69">
      <c r="A221" s="65">
        <v>5224</v>
      </c>
      <c r="B221" s="50">
        <v>1.33</v>
      </c>
      <c r="C221" s="51">
        <v>2.2</v>
      </c>
      <c r="D221" s="51">
        <v>1</v>
      </c>
      <c r="E221" s="51">
        <v>0</v>
      </c>
      <c r="F221" s="42">
        <f t="shared" si="209"/>
        <v>15285.424</v>
      </c>
      <c r="G221" s="52">
        <v>3.25</v>
      </c>
      <c r="H221" s="51">
        <v>0.98</v>
      </c>
      <c r="I221" s="51">
        <v>3.27</v>
      </c>
      <c r="J221" s="45">
        <f t="shared" si="210"/>
        <v>4.2046</v>
      </c>
      <c r="K221" s="53">
        <v>1.325</v>
      </c>
      <c r="L221" s="47">
        <v>0.5882</v>
      </c>
      <c r="M221" s="54">
        <f t="shared" si="211"/>
        <v>162789.517315037</v>
      </c>
      <c r="O221" s="65">
        <v>5224</v>
      </c>
      <c r="P221" s="50">
        <v>1.33</v>
      </c>
      <c r="Q221" s="51">
        <v>2.2</v>
      </c>
      <c r="R221" s="51">
        <v>1</v>
      </c>
      <c r="S221" s="51">
        <v>0</v>
      </c>
      <c r="T221" s="42">
        <f t="shared" si="213"/>
        <v>15285.424</v>
      </c>
      <c r="U221" s="52">
        <f t="shared" si="214"/>
        <v>3.51</v>
      </c>
      <c r="V221" s="51">
        <v>0.98</v>
      </c>
      <c r="W221" s="51">
        <v>3.27</v>
      </c>
      <c r="X221" s="45">
        <f t="shared" si="215"/>
        <v>4.2046</v>
      </c>
      <c r="Y221" s="53">
        <v>1.325</v>
      </c>
      <c r="Z221" s="47">
        <v>0.5882</v>
      </c>
      <c r="AA221" s="54">
        <f t="shared" si="216"/>
        <v>175812.67870024</v>
      </c>
      <c r="AC221" s="65">
        <v>5224</v>
      </c>
      <c r="AD221" s="50">
        <v>1.33</v>
      </c>
      <c r="AE221" s="51">
        <v>2.2</v>
      </c>
      <c r="AF221" s="51">
        <v>1</v>
      </c>
      <c r="AG221" s="51">
        <v>0</v>
      </c>
      <c r="AH221" s="42">
        <f t="shared" si="218"/>
        <v>15285.424</v>
      </c>
      <c r="AI221" s="52">
        <f t="shared" si="219"/>
        <v>3.51</v>
      </c>
      <c r="AJ221" s="51">
        <v>0.98</v>
      </c>
      <c r="AK221" s="51">
        <v>3.27</v>
      </c>
      <c r="AL221" s="45">
        <f t="shared" si="220"/>
        <v>4.2046</v>
      </c>
      <c r="AM221" s="53">
        <v>1.325</v>
      </c>
      <c r="AN221" s="47">
        <v>0.5882</v>
      </c>
      <c r="AO221" s="54">
        <f t="shared" si="221"/>
        <v>175812.67870024</v>
      </c>
      <c r="AQ221" s="65">
        <f t="shared" si="222"/>
        <v>5464</v>
      </c>
      <c r="AR221" s="50">
        <v>1.33</v>
      </c>
      <c r="AS221" s="51">
        <v>2.2</v>
      </c>
      <c r="AT221" s="51">
        <v>1</v>
      </c>
      <c r="AU221" s="66">
        <f t="shared" si="223"/>
        <v>2496.6</v>
      </c>
      <c r="AV221" s="42">
        <f t="shared" si="224"/>
        <v>18484.264</v>
      </c>
      <c r="AW221" s="52">
        <f t="shared" si="225"/>
        <v>3.51</v>
      </c>
      <c r="AX221" s="51">
        <v>0.98</v>
      </c>
      <c r="AY221" s="51">
        <v>3.27</v>
      </c>
      <c r="AZ221" s="45">
        <f t="shared" si="226"/>
        <v>4.2046</v>
      </c>
      <c r="BA221" s="53">
        <v>1.425</v>
      </c>
      <c r="BB221" s="47">
        <v>0.5882</v>
      </c>
      <c r="BC221" s="54">
        <f t="shared" si="227"/>
        <v>228651.391981949</v>
      </c>
      <c r="BE221" s="65">
        <f t="shared" si="228"/>
        <v>5572</v>
      </c>
      <c r="BF221" s="50">
        <v>1.33</v>
      </c>
      <c r="BG221" s="51">
        <v>2.2</v>
      </c>
      <c r="BH221" s="51">
        <v>1</v>
      </c>
      <c r="BI221" s="51">
        <f t="shared" si="234"/>
        <v>2741.4</v>
      </c>
      <c r="BJ221" s="42">
        <f t="shared" si="230"/>
        <v>19045.072</v>
      </c>
      <c r="BK221" s="52">
        <f t="shared" si="231"/>
        <v>3.51</v>
      </c>
      <c r="BL221" s="51">
        <v>0.98</v>
      </c>
      <c r="BM221" s="51">
        <v>3.27</v>
      </c>
      <c r="BN221" s="45">
        <f t="shared" si="232"/>
        <v>4.2046</v>
      </c>
      <c r="BO221" s="53">
        <v>1.425</v>
      </c>
      <c r="BP221" s="47">
        <v>0.7042</v>
      </c>
      <c r="BQ221" s="54">
        <f t="shared" si="233"/>
        <v>282049.481943263</v>
      </c>
    </row>
    <row r="222" customHeight="1" spans="1:69">
      <c r="A222" s="65">
        <v>5224</v>
      </c>
      <c r="B222" s="50">
        <v>1.8</v>
      </c>
      <c r="C222" s="51">
        <v>2.2</v>
      </c>
      <c r="D222" s="51">
        <v>1</v>
      </c>
      <c r="E222" s="51">
        <v>0</v>
      </c>
      <c r="F222" s="42">
        <f t="shared" si="209"/>
        <v>20687.04</v>
      </c>
      <c r="G222" s="52">
        <v>3.25</v>
      </c>
      <c r="H222" s="51">
        <v>0.98</v>
      </c>
      <c r="I222" s="51">
        <v>3.27</v>
      </c>
      <c r="J222" s="45">
        <f t="shared" si="210"/>
        <v>4.2046</v>
      </c>
      <c r="K222" s="53">
        <v>1.325</v>
      </c>
      <c r="L222" s="47">
        <v>0.5882</v>
      </c>
      <c r="M222" s="54">
        <f t="shared" si="211"/>
        <v>220316.639975238</v>
      </c>
      <c r="O222" s="65">
        <v>5224</v>
      </c>
      <c r="P222" s="50">
        <v>1.8</v>
      </c>
      <c r="Q222" s="51">
        <v>2.2</v>
      </c>
      <c r="R222" s="51">
        <v>1</v>
      </c>
      <c r="S222" s="51">
        <v>0</v>
      </c>
      <c r="T222" s="42">
        <f t="shared" si="213"/>
        <v>20687.04</v>
      </c>
      <c r="U222" s="52">
        <f t="shared" si="214"/>
        <v>3.51</v>
      </c>
      <c r="V222" s="51">
        <v>0.98</v>
      </c>
      <c r="W222" s="51">
        <v>3.27</v>
      </c>
      <c r="X222" s="45">
        <f t="shared" si="215"/>
        <v>4.2046</v>
      </c>
      <c r="Y222" s="53">
        <v>1.325</v>
      </c>
      <c r="Z222" s="47">
        <v>0.5882</v>
      </c>
      <c r="AA222" s="54">
        <f t="shared" si="216"/>
        <v>237941.971173257</v>
      </c>
      <c r="AC222" s="65">
        <v>5224</v>
      </c>
      <c r="AD222" s="50">
        <v>1.8</v>
      </c>
      <c r="AE222" s="51">
        <v>2.2</v>
      </c>
      <c r="AF222" s="51">
        <v>1</v>
      </c>
      <c r="AG222" s="51">
        <v>0</v>
      </c>
      <c r="AH222" s="42">
        <f t="shared" si="218"/>
        <v>20687.04</v>
      </c>
      <c r="AI222" s="52">
        <f t="shared" si="219"/>
        <v>3.51</v>
      </c>
      <c r="AJ222" s="51">
        <v>0.98</v>
      </c>
      <c r="AK222" s="51">
        <v>3.27</v>
      </c>
      <c r="AL222" s="45">
        <f t="shared" si="220"/>
        <v>4.2046</v>
      </c>
      <c r="AM222" s="53">
        <v>1.325</v>
      </c>
      <c r="AN222" s="47">
        <v>0.5882</v>
      </c>
      <c r="AO222" s="54">
        <f t="shared" si="221"/>
        <v>237941.971173257</v>
      </c>
      <c r="AQ222" s="65">
        <f t="shared" si="222"/>
        <v>5464</v>
      </c>
      <c r="AR222" s="50">
        <v>1.8</v>
      </c>
      <c r="AS222" s="51">
        <v>2.2</v>
      </c>
      <c r="AT222" s="51">
        <v>1</v>
      </c>
      <c r="AU222" s="66">
        <f t="shared" si="223"/>
        <v>2496.6</v>
      </c>
      <c r="AV222" s="42">
        <f t="shared" si="224"/>
        <v>24134.04</v>
      </c>
      <c r="AW222" s="52">
        <f t="shared" si="225"/>
        <v>3.51</v>
      </c>
      <c r="AX222" s="51">
        <v>0.98</v>
      </c>
      <c r="AY222" s="51">
        <v>3.27</v>
      </c>
      <c r="AZ222" s="45">
        <f t="shared" si="226"/>
        <v>4.2046</v>
      </c>
      <c r="BA222" s="53">
        <v>1.425</v>
      </c>
      <c r="BB222" s="47">
        <v>0.5882</v>
      </c>
      <c r="BC222" s="54">
        <f t="shared" si="227"/>
        <v>298539.440907576</v>
      </c>
      <c r="BE222" s="65">
        <f t="shared" si="228"/>
        <v>5572</v>
      </c>
      <c r="BF222" s="50">
        <v>1.8</v>
      </c>
      <c r="BG222" s="51">
        <v>2.2</v>
      </c>
      <c r="BH222" s="51">
        <v>1</v>
      </c>
      <c r="BI222" s="51">
        <f t="shared" si="234"/>
        <v>2741.4</v>
      </c>
      <c r="BJ222" s="42">
        <f t="shared" si="230"/>
        <v>24806.52</v>
      </c>
      <c r="BK222" s="52">
        <f t="shared" si="231"/>
        <v>3.51</v>
      </c>
      <c r="BL222" s="51">
        <v>0.98</v>
      </c>
      <c r="BM222" s="51">
        <v>3.27</v>
      </c>
      <c r="BN222" s="45">
        <f t="shared" si="232"/>
        <v>4.2046</v>
      </c>
      <c r="BO222" s="53">
        <v>1.425</v>
      </c>
      <c r="BP222" s="47">
        <v>0.7042</v>
      </c>
      <c r="BQ222" s="54">
        <f t="shared" si="233"/>
        <v>367374.096291953</v>
      </c>
    </row>
    <row r="223" customHeight="1" spans="1:69">
      <c r="A223" s="65">
        <v>5224</v>
      </c>
      <c r="B223" s="50">
        <v>1.66</v>
      </c>
      <c r="C223" s="51">
        <v>2.2</v>
      </c>
      <c r="D223" s="51">
        <v>1</v>
      </c>
      <c r="E223" s="51">
        <v>0</v>
      </c>
      <c r="F223" s="42">
        <f t="shared" si="209"/>
        <v>19078.048</v>
      </c>
      <c r="G223" s="52">
        <v>3.25</v>
      </c>
      <c r="H223" s="51">
        <v>0.98</v>
      </c>
      <c r="I223" s="51">
        <v>3.27</v>
      </c>
      <c r="J223" s="45">
        <f t="shared" si="210"/>
        <v>4.2046</v>
      </c>
      <c r="K223" s="53">
        <v>1.325</v>
      </c>
      <c r="L223" s="47">
        <v>0.5882</v>
      </c>
      <c r="M223" s="54">
        <f t="shared" si="211"/>
        <v>203180.901310497</v>
      </c>
      <c r="O223" s="65">
        <v>5224</v>
      </c>
      <c r="P223" s="50">
        <v>1.66</v>
      </c>
      <c r="Q223" s="51">
        <v>2.2</v>
      </c>
      <c r="R223" s="51">
        <v>1</v>
      </c>
      <c r="S223" s="51">
        <v>0</v>
      </c>
      <c r="T223" s="42">
        <f t="shared" si="213"/>
        <v>19078.048</v>
      </c>
      <c r="U223" s="52">
        <f t="shared" si="214"/>
        <v>3.51</v>
      </c>
      <c r="V223" s="51">
        <v>0.98</v>
      </c>
      <c r="W223" s="51">
        <v>3.27</v>
      </c>
      <c r="X223" s="45">
        <f t="shared" si="215"/>
        <v>4.2046</v>
      </c>
      <c r="Y223" s="53">
        <v>1.325</v>
      </c>
      <c r="Z223" s="47">
        <v>0.5882</v>
      </c>
      <c r="AA223" s="54">
        <f t="shared" si="216"/>
        <v>219435.373415337</v>
      </c>
      <c r="AC223" s="65">
        <v>5224</v>
      </c>
      <c r="AD223" s="50">
        <v>1.66</v>
      </c>
      <c r="AE223" s="51">
        <v>2.2</v>
      </c>
      <c r="AF223" s="51">
        <v>1</v>
      </c>
      <c r="AG223" s="51">
        <v>0</v>
      </c>
      <c r="AH223" s="42">
        <f t="shared" si="218"/>
        <v>19078.048</v>
      </c>
      <c r="AI223" s="52">
        <f t="shared" si="219"/>
        <v>3.51</v>
      </c>
      <c r="AJ223" s="51">
        <v>0.98</v>
      </c>
      <c r="AK223" s="51">
        <v>3.27</v>
      </c>
      <c r="AL223" s="45">
        <f t="shared" si="220"/>
        <v>4.2046</v>
      </c>
      <c r="AM223" s="53">
        <v>1.325</v>
      </c>
      <c r="AN223" s="47">
        <v>0.5882</v>
      </c>
      <c r="AO223" s="54">
        <f t="shared" si="221"/>
        <v>219435.373415337</v>
      </c>
      <c r="AQ223" s="65">
        <f t="shared" si="222"/>
        <v>5464</v>
      </c>
      <c r="AR223" s="50">
        <v>1.66</v>
      </c>
      <c r="AS223" s="51">
        <v>2.2</v>
      </c>
      <c r="AT223" s="51">
        <v>1</v>
      </c>
      <c r="AU223" s="51">
        <v>0</v>
      </c>
      <c r="AV223" s="42">
        <f t="shared" si="224"/>
        <v>19954.528</v>
      </c>
      <c r="AW223" s="52">
        <f t="shared" si="225"/>
        <v>3.51</v>
      </c>
      <c r="AX223" s="51">
        <v>0.98</v>
      </c>
      <c r="AY223" s="51">
        <v>3.27</v>
      </c>
      <c r="AZ223" s="45">
        <f t="shared" si="226"/>
        <v>4.2046</v>
      </c>
      <c r="BA223" s="53">
        <v>1.425</v>
      </c>
      <c r="BB223" s="47">
        <v>0.5882</v>
      </c>
      <c r="BC223" s="54">
        <f t="shared" si="227"/>
        <v>246838.640886257</v>
      </c>
      <c r="BE223" s="65">
        <f t="shared" si="228"/>
        <v>5572</v>
      </c>
      <c r="BF223" s="50">
        <v>1.66</v>
      </c>
      <c r="BG223" s="51">
        <v>2.2</v>
      </c>
      <c r="BH223" s="51">
        <v>1</v>
      </c>
      <c r="BI223" s="51">
        <v>0</v>
      </c>
      <c r="BJ223" s="42">
        <f t="shared" si="230"/>
        <v>20348.944</v>
      </c>
      <c r="BK223" s="52">
        <f t="shared" si="231"/>
        <v>3.51</v>
      </c>
      <c r="BL223" s="51">
        <v>0.98</v>
      </c>
      <c r="BM223" s="51">
        <v>3.27</v>
      </c>
      <c r="BN223" s="45">
        <f t="shared" si="232"/>
        <v>4.2046</v>
      </c>
      <c r="BO223" s="53">
        <v>1.425</v>
      </c>
      <c r="BP223" s="47">
        <v>0.7042</v>
      </c>
      <c r="BQ223" s="54">
        <f t="shared" si="233"/>
        <v>301359.276210269</v>
      </c>
    </row>
    <row r="224" customHeight="1" spans="1:69">
      <c r="A224" s="65">
        <v>5224</v>
      </c>
      <c r="B224" s="50">
        <v>2.09</v>
      </c>
      <c r="C224" s="51">
        <v>2.2</v>
      </c>
      <c r="D224" s="51">
        <v>1</v>
      </c>
      <c r="E224" s="51">
        <v>0</v>
      </c>
      <c r="F224" s="42">
        <f t="shared" si="209"/>
        <v>24019.952</v>
      </c>
      <c r="G224" s="52">
        <v>3.25</v>
      </c>
      <c r="H224" s="51">
        <v>0.98</v>
      </c>
      <c r="I224" s="51">
        <v>3.27</v>
      </c>
      <c r="J224" s="45">
        <f t="shared" si="210"/>
        <v>4.2046</v>
      </c>
      <c r="K224" s="53">
        <v>1.325</v>
      </c>
      <c r="L224" s="47">
        <v>0.5882</v>
      </c>
      <c r="M224" s="54">
        <f t="shared" si="211"/>
        <v>255812.098637915</v>
      </c>
      <c r="O224" s="65">
        <v>5224</v>
      </c>
      <c r="P224" s="50">
        <v>2.09</v>
      </c>
      <c r="Q224" s="51">
        <v>2.2</v>
      </c>
      <c r="R224" s="51">
        <v>1</v>
      </c>
      <c r="S224" s="51">
        <v>0</v>
      </c>
      <c r="T224" s="42">
        <f t="shared" si="213"/>
        <v>24019.952</v>
      </c>
      <c r="U224" s="52">
        <f t="shared" si="214"/>
        <v>3.51</v>
      </c>
      <c r="V224" s="51">
        <v>0.98</v>
      </c>
      <c r="W224" s="51">
        <v>3.27</v>
      </c>
      <c r="X224" s="45">
        <f t="shared" si="215"/>
        <v>4.2046</v>
      </c>
      <c r="Y224" s="53">
        <v>1.325</v>
      </c>
      <c r="Z224" s="47">
        <v>0.5882</v>
      </c>
      <c r="AA224" s="54">
        <f t="shared" si="216"/>
        <v>276277.066528948</v>
      </c>
      <c r="AC224" s="65">
        <v>5224</v>
      </c>
      <c r="AD224" s="50">
        <v>2.09</v>
      </c>
      <c r="AE224" s="51">
        <v>2.2</v>
      </c>
      <c r="AF224" s="51">
        <v>1</v>
      </c>
      <c r="AG224" s="51">
        <v>0</v>
      </c>
      <c r="AH224" s="42">
        <f t="shared" si="218"/>
        <v>24019.952</v>
      </c>
      <c r="AI224" s="52">
        <f t="shared" si="219"/>
        <v>3.51</v>
      </c>
      <c r="AJ224" s="51">
        <v>0.98</v>
      </c>
      <c r="AK224" s="51">
        <v>3.27</v>
      </c>
      <c r="AL224" s="45">
        <f t="shared" si="220"/>
        <v>4.2046</v>
      </c>
      <c r="AM224" s="53">
        <v>1.325</v>
      </c>
      <c r="AN224" s="47">
        <v>0.5882</v>
      </c>
      <c r="AO224" s="54">
        <f t="shared" si="221"/>
        <v>276277.066528948</v>
      </c>
      <c r="AQ224" s="65">
        <f t="shared" si="222"/>
        <v>5464</v>
      </c>
      <c r="AR224" s="50">
        <v>2.09</v>
      </c>
      <c r="AS224" s="51">
        <v>2.2</v>
      </c>
      <c r="AT224" s="51">
        <v>1</v>
      </c>
      <c r="AU224" s="51">
        <v>0</v>
      </c>
      <c r="AV224" s="42">
        <f t="shared" si="224"/>
        <v>25123.472</v>
      </c>
      <c r="AW224" s="52">
        <f t="shared" si="225"/>
        <v>3.51</v>
      </c>
      <c r="AX224" s="51">
        <v>0.98</v>
      </c>
      <c r="AY224" s="51">
        <v>3.27</v>
      </c>
      <c r="AZ224" s="45">
        <f t="shared" si="226"/>
        <v>4.2046</v>
      </c>
      <c r="BA224" s="53">
        <v>1.425</v>
      </c>
      <c r="BB224" s="47">
        <v>0.5882</v>
      </c>
      <c r="BC224" s="54">
        <f t="shared" si="227"/>
        <v>310778.770754384</v>
      </c>
      <c r="BE224" s="65">
        <f t="shared" si="228"/>
        <v>5572</v>
      </c>
      <c r="BF224" s="50">
        <v>2.09</v>
      </c>
      <c r="BG224" s="51">
        <v>2.2</v>
      </c>
      <c r="BH224" s="51">
        <v>1</v>
      </c>
      <c r="BI224" s="51">
        <v>0</v>
      </c>
      <c r="BJ224" s="42">
        <f t="shared" si="230"/>
        <v>25620.056</v>
      </c>
      <c r="BK224" s="52">
        <f t="shared" si="231"/>
        <v>3.51</v>
      </c>
      <c r="BL224" s="51">
        <v>0.98</v>
      </c>
      <c r="BM224" s="51">
        <v>3.27</v>
      </c>
      <c r="BN224" s="45">
        <f t="shared" si="232"/>
        <v>4.2046</v>
      </c>
      <c r="BO224" s="53">
        <v>1.425</v>
      </c>
      <c r="BP224" s="47">
        <v>0.7042</v>
      </c>
      <c r="BQ224" s="54">
        <f t="shared" si="233"/>
        <v>379422.221252688</v>
      </c>
    </row>
    <row r="225" customHeight="1" spans="1:69">
      <c r="A225" s="68">
        <v>4763</v>
      </c>
      <c r="B225" s="55">
        <v>3.74</v>
      </c>
      <c r="C225" s="51">
        <v>2.2</v>
      </c>
      <c r="D225" s="51">
        <v>1</v>
      </c>
      <c r="E225" s="51">
        <v>0</v>
      </c>
      <c r="F225" s="42">
        <f t="shared" si="209"/>
        <v>39189.964</v>
      </c>
      <c r="G225" s="52">
        <v>3.25</v>
      </c>
      <c r="H225" s="51">
        <v>0.98</v>
      </c>
      <c r="I225" s="51">
        <v>3.27</v>
      </c>
      <c r="J225" s="45">
        <f t="shared" si="210"/>
        <v>4.2046</v>
      </c>
      <c r="K225" s="52">
        <v>1.125</v>
      </c>
      <c r="L225" s="47">
        <v>0.5882</v>
      </c>
      <c r="M225" s="54">
        <f t="shared" si="211"/>
        <v>354372.860400807</v>
      </c>
      <c r="O225" s="68">
        <v>4763</v>
      </c>
      <c r="P225" s="55">
        <v>3.74</v>
      </c>
      <c r="Q225" s="51">
        <v>2.2</v>
      </c>
      <c r="R225" s="51">
        <v>1</v>
      </c>
      <c r="S225" s="51">
        <v>0</v>
      </c>
      <c r="T225" s="42">
        <f t="shared" si="213"/>
        <v>39189.964</v>
      </c>
      <c r="U225" s="52">
        <f t="shared" si="214"/>
        <v>3.51</v>
      </c>
      <c r="V225" s="51">
        <v>0.98</v>
      </c>
      <c r="W225" s="51">
        <v>3.27</v>
      </c>
      <c r="X225" s="45">
        <f t="shared" si="215"/>
        <v>4.2046</v>
      </c>
      <c r="Y225" s="52">
        <v>1.125</v>
      </c>
      <c r="Z225" s="47">
        <v>0.5882</v>
      </c>
      <c r="AA225" s="54">
        <f t="shared" si="216"/>
        <v>382722.689232872</v>
      </c>
      <c r="AC225" s="68">
        <v>4763</v>
      </c>
      <c r="AD225" s="55">
        <v>3.74</v>
      </c>
      <c r="AE225" s="51">
        <v>2.2</v>
      </c>
      <c r="AF225" s="51">
        <v>1</v>
      </c>
      <c r="AG225" s="51">
        <v>0</v>
      </c>
      <c r="AH225" s="42">
        <f t="shared" si="218"/>
        <v>39189.964</v>
      </c>
      <c r="AI225" s="52">
        <f t="shared" si="219"/>
        <v>3.51</v>
      </c>
      <c r="AJ225" s="51">
        <v>0.98</v>
      </c>
      <c r="AK225" s="51">
        <v>3.27</v>
      </c>
      <c r="AL225" s="45">
        <f t="shared" si="220"/>
        <v>4.2046</v>
      </c>
      <c r="AM225" s="52">
        <v>1.125</v>
      </c>
      <c r="AN225" s="47">
        <v>0.5882</v>
      </c>
      <c r="AO225" s="54">
        <f t="shared" si="221"/>
        <v>382722.689232872</v>
      </c>
      <c r="AQ225" s="68">
        <f t="shared" ref="AQ225:AQ229" si="235">4763+240</f>
        <v>5003</v>
      </c>
      <c r="AR225" s="55">
        <v>3.74</v>
      </c>
      <c r="AS225" s="51">
        <v>2.2</v>
      </c>
      <c r="AT225" s="51">
        <v>1</v>
      </c>
      <c r="AU225" s="51">
        <v>0</v>
      </c>
      <c r="AV225" s="42">
        <f t="shared" si="224"/>
        <v>41164.684</v>
      </c>
      <c r="AW225" s="52">
        <f t="shared" si="225"/>
        <v>3.51</v>
      </c>
      <c r="AX225" s="51">
        <v>0.98</v>
      </c>
      <c r="AY225" s="51">
        <v>3.27</v>
      </c>
      <c r="AZ225" s="45">
        <f t="shared" si="226"/>
        <v>4.2046</v>
      </c>
      <c r="BA225" s="52">
        <v>1.225</v>
      </c>
      <c r="BB225" s="47">
        <v>0.5882</v>
      </c>
      <c r="BC225" s="54">
        <f t="shared" si="227"/>
        <v>437741.475248423</v>
      </c>
      <c r="BE225" s="68">
        <f t="shared" ref="BE225:BE229" si="236">4763+240+108</f>
        <v>5111</v>
      </c>
      <c r="BF225" s="55">
        <v>3.74</v>
      </c>
      <c r="BG225" s="51">
        <v>2.2</v>
      </c>
      <c r="BH225" s="51">
        <v>1</v>
      </c>
      <c r="BI225" s="51">
        <v>0</v>
      </c>
      <c r="BJ225" s="42">
        <f t="shared" si="230"/>
        <v>42053.308</v>
      </c>
      <c r="BK225" s="52">
        <f t="shared" si="231"/>
        <v>3.51</v>
      </c>
      <c r="BL225" s="51">
        <v>0.98</v>
      </c>
      <c r="BM225" s="51">
        <v>3.27</v>
      </c>
      <c r="BN225" s="45">
        <f t="shared" si="232"/>
        <v>4.2046</v>
      </c>
      <c r="BO225" s="52">
        <v>1.225</v>
      </c>
      <c r="BP225" s="47">
        <v>0.7042</v>
      </c>
      <c r="BQ225" s="54">
        <f t="shared" si="233"/>
        <v>535382.382285101</v>
      </c>
    </row>
    <row r="226" customHeight="1" spans="1:69">
      <c r="A226" s="68">
        <v>4763</v>
      </c>
      <c r="B226" s="41">
        <v>1.99</v>
      </c>
      <c r="C226" s="51">
        <v>2.2</v>
      </c>
      <c r="D226" s="51">
        <v>1</v>
      </c>
      <c r="E226" s="51">
        <v>0</v>
      </c>
      <c r="F226" s="42">
        <f t="shared" si="209"/>
        <v>20852.414</v>
      </c>
      <c r="G226" s="52">
        <v>3.25</v>
      </c>
      <c r="H226" s="51">
        <v>0.98</v>
      </c>
      <c r="I226" s="51">
        <v>3.27</v>
      </c>
      <c r="J226" s="45">
        <f t="shared" si="210"/>
        <v>4.2046</v>
      </c>
      <c r="K226" s="52">
        <v>1.125</v>
      </c>
      <c r="L226" s="47">
        <v>0.5882</v>
      </c>
      <c r="M226" s="54">
        <f t="shared" si="211"/>
        <v>188556.682405777</v>
      </c>
      <c r="O226" s="68">
        <v>4763</v>
      </c>
      <c r="P226" s="41">
        <v>1.99</v>
      </c>
      <c r="Q226" s="51">
        <v>2.2</v>
      </c>
      <c r="R226" s="51">
        <v>1</v>
      </c>
      <c r="S226" s="51">
        <v>0</v>
      </c>
      <c r="T226" s="42">
        <f t="shared" si="213"/>
        <v>20852.414</v>
      </c>
      <c r="U226" s="52">
        <f t="shared" si="214"/>
        <v>3.51</v>
      </c>
      <c r="V226" s="51">
        <v>0.98</v>
      </c>
      <c r="W226" s="51">
        <v>3.27</v>
      </c>
      <c r="X226" s="45">
        <f t="shared" si="215"/>
        <v>4.2046</v>
      </c>
      <c r="Y226" s="52">
        <v>1.125</v>
      </c>
      <c r="Z226" s="47">
        <v>0.5882</v>
      </c>
      <c r="AA226" s="54">
        <f t="shared" si="216"/>
        <v>203641.216998239</v>
      </c>
      <c r="AC226" s="68">
        <v>4763</v>
      </c>
      <c r="AD226" s="41">
        <v>1.99</v>
      </c>
      <c r="AE226" s="51">
        <v>2.2</v>
      </c>
      <c r="AF226" s="51">
        <v>1</v>
      </c>
      <c r="AG226" s="51">
        <v>0</v>
      </c>
      <c r="AH226" s="42">
        <f t="shared" si="218"/>
        <v>20852.414</v>
      </c>
      <c r="AI226" s="52">
        <f t="shared" si="219"/>
        <v>3.51</v>
      </c>
      <c r="AJ226" s="51">
        <v>0.98</v>
      </c>
      <c r="AK226" s="51">
        <v>3.27</v>
      </c>
      <c r="AL226" s="45">
        <f t="shared" si="220"/>
        <v>4.2046</v>
      </c>
      <c r="AM226" s="52">
        <v>1.125</v>
      </c>
      <c r="AN226" s="47">
        <v>0.5882</v>
      </c>
      <c r="AO226" s="54">
        <f t="shared" si="221"/>
        <v>203641.216998239</v>
      </c>
      <c r="AQ226" s="68">
        <f t="shared" si="235"/>
        <v>5003</v>
      </c>
      <c r="AR226" s="41">
        <v>1.99</v>
      </c>
      <c r="AS226" s="51">
        <v>2.2</v>
      </c>
      <c r="AT226" s="51">
        <v>1</v>
      </c>
      <c r="AU226" s="51">
        <v>0</v>
      </c>
      <c r="AV226" s="42">
        <f t="shared" si="224"/>
        <v>21903.134</v>
      </c>
      <c r="AW226" s="52">
        <f t="shared" si="225"/>
        <v>3.51</v>
      </c>
      <c r="AX226" s="51">
        <v>0.98</v>
      </c>
      <c r="AY226" s="51">
        <v>3.27</v>
      </c>
      <c r="AZ226" s="45">
        <f t="shared" si="226"/>
        <v>4.2046</v>
      </c>
      <c r="BA226" s="52">
        <v>1.225</v>
      </c>
      <c r="BB226" s="47">
        <v>0.5882</v>
      </c>
      <c r="BC226" s="54">
        <f t="shared" si="227"/>
        <v>232915.918648225</v>
      </c>
      <c r="BE226" s="68">
        <f t="shared" si="236"/>
        <v>5111</v>
      </c>
      <c r="BF226" s="41">
        <v>1.99</v>
      </c>
      <c r="BG226" s="51">
        <v>2.2</v>
      </c>
      <c r="BH226" s="51">
        <v>1</v>
      </c>
      <c r="BI226" s="51">
        <v>0</v>
      </c>
      <c r="BJ226" s="42">
        <f t="shared" si="230"/>
        <v>22375.958</v>
      </c>
      <c r="BK226" s="52">
        <f t="shared" si="231"/>
        <v>3.51</v>
      </c>
      <c r="BL226" s="51">
        <v>0.98</v>
      </c>
      <c r="BM226" s="51">
        <v>3.27</v>
      </c>
      <c r="BN226" s="45">
        <f t="shared" si="232"/>
        <v>4.2046</v>
      </c>
      <c r="BO226" s="52">
        <v>1.225</v>
      </c>
      <c r="BP226" s="47">
        <v>0.7042</v>
      </c>
      <c r="BQ226" s="54">
        <f t="shared" si="233"/>
        <v>284869.235493944</v>
      </c>
    </row>
    <row r="227" customHeight="1" spans="1:69">
      <c r="A227" s="68">
        <v>4763</v>
      </c>
      <c r="B227" s="41">
        <v>1.99</v>
      </c>
      <c r="C227" s="51">
        <v>2.2</v>
      </c>
      <c r="D227" s="51">
        <v>1</v>
      </c>
      <c r="E227" s="51">
        <v>0</v>
      </c>
      <c r="F227" s="42">
        <f t="shared" si="209"/>
        <v>20852.414</v>
      </c>
      <c r="G227" s="52">
        <v>3.25</v>
      </c>
      <c r="H227" s="51">
        <v>0.98</v>
      </c>
      <c r="I227" s="51">
        <v>3.27</v>
      </c>
      <c r="J227" s="45">
        <f t="shared" si="210"/>
        <v>4.2046</v>
      </c>
      <c r="K227" s="52">
        <v>1.125</v>
      </c>
      <c r="L227" s="47">
        <v>0.5882</v>
      </c>
      <c r="M227" s="54">
        <f t="shared" si="211"/>
        <v>188556.682405777</v>
      </c>
      <c r="O227" s="68">
        <v>4763</v>
      </c>
      <c r="P227" s="41">
        <v>1.99</v>
      </c>
      <c r="Q227" s="51">
        <v>2.2</v>
      </c>
      <c r="R227" s="51">
        <v>1</v>
      </c>
      <c r="S227" s="51">
        <v>0</v>
      </c>
      <c r="T227" s="42">
        <f t="shared" si="213"/>
        <v>20852.414</v>
      </c>
      <c r="U227" s="52">
        <f t="shared" si="214"/>
        <v>3.51</v>
      </c>
      <c r="V227" s="51">
        <v>0.98</v>
      </c>
      <c r="W227" s="51">
        <v>3.27</v>
      </c>
      <c r="X227" s="45">
        <f t="shared" si="215"/>
        <v>4.2046</v>
      </c>
      <c r="Y227" s="52">
        <v>1.125</v>
      </c>
      <c r="Z227" s="47">
        <v>0.5882</v>
      </c>
      <c r="AA227" s="54">
        <f t="shared" si="216"/>
        <v>203641.216998239</v>
      </c>
      <c r="AC227" s="68">
        <v>4763</v>
      </c>
      <c r="AD227" s="41">
        <v>1.99</v>
      </c>
      <c r="AE227" s="51">
        <v>2.2</v>
      </c>
      <c r="AF227" s="51">
        <v>1</v>
      </c>
      <c r="AG227" s="51">
        <v>0</v>
      </c>
      <c r="AH227" s="42">
        <f t="shared" si="218"/>
        <v>20852.414</v>
      </c>
      <c r="AI227" s="52">
        <f t="shared" si="219"/>
        <v>3.51</v>
      </c>
      <c r="AJ227" s="51">
        <v>0.98</v>
      </c>
      <c r="AK227" s="51">
        <v>3.27</v>
      </c>
      <c r="AL227" s="45">
        <f t="shared" si="220"/>
        <v>4.2046</v>
      </c>
      <c r="AM227" s="52">
        <v>1.125</v>
      </c>
      <c r="AN227" s="47">
        <v>0.5882</v>
      </c>
      <c r="AO227" s="54">
        <f t="shared" si="221"/>
        <v>203641.216998239</v>
      </c>
      <c r="AQ227" s="68">
        <f t="shared" si="235"/>
        <v>5003</v>
      </c>
      <c r="AR227" s="41">
        <v>1.99</v>
      </c>
      <c r="AS227" s="51">
        <v>2.2</v>
      </c>
      <c r="AT227" s="51">
        <v>1</v>
      </c>
      <c r="AU227" s="51">
        <v>0</v>
      </c>
      <c r="AV227" s="42">
        <f t="shared" si="224"/>
        <v>21903.134</v>
      </c>
      <c r="AW227" s="52">
        <f t="shared" si="225"/>
        <v>3.51</v>
      </c>
      <c r="AX227" s="51">
        <v>0.98</v>
      </c>
      <c r="AY227" s="51">
        <v>3.27</v>
      </c>
      <c r="AZ227" s="45">
        <f t="shared" si="226"/>
        <v>4.2046</v>
      </c>
      <c r="BA227" s="52">
        <v>1.225</v>
      </c>
      <c r="BB227" s="47">
        <v>0.5882</v>
      </c>
      <c r="BC227" s="54">
        <f t="shared" si="227"/>
        <v>232915.918648225</v>
      </c>
      <c r="BE227" s="68">
        <f t="shared" si="236"/>
        <v>5111</v>
      </c>
      <c r="BF227" s="41">
        <v>1.99</v>
      </c>
      <c r="BG227" s="51">
        <v>2.2</v>
      </c>
      <c r="BH227" s="51">
        <v>1</v>
      </c>
      <c r="BI227" s="51">
        <v>0</v>
      </c>
      <c r="BJ227" s="42">
        <f t="shared" si="230"/>
        <v>22375.958</v>
      </c>
      <c r="BK227" s="52">
        <f t="shared" si="231"/>
        <v>3.51</v>
      </c>
      <c r="BL227" s="51">
        <v>0.98</v>
      </c>
      <c r="BM227" s="51">
        <v>3.27</v>
      </c>
      <c r="BN227" s="45">
        <f t="shared" si="232"/>
        <v>4.2046</v>
      </c>
      <c r="BO227" s="52">
        <v>1.225</v>
      </c>
      <c r="BP227" s="47">
        <v>0.7042</v>
      </c>
      <c r="BQ227" s="54">
        <f t="shared" si="233"/>
        <v>284869.235493944</v>
      </c>
    </row>
    <row r="228" customHeight="1" spans="1:69">
      <c r="A228" s="68">
        <v>4763</v>
      </c>
      <c r="B228" s="50">
        <v>1.96</v>
      </c>
      <c r="C228" s="51">
        <v>2.2</v>
      </c>
      <c r="D228" s="51">
        <v>1</v>
      </c>
      <c r="E228" s="51">
        <v>0</v>
      </c>
      <c r="F228" s="42">
        <f t="shared" si="209"/>
        <v>20538.056</v>
      </c>
      <c r="G228" s="52">
        <v>3.25</v>
      </c>
      <c r="H228" s="51">
        <v>0.98</v>
      </c>
      <c r="I228" s="51">
        <v>3.27</v>
      </c>
      <c r="J228" s="45">
        <f t="shared" si="210"/>
        <v>4.2046</v>
      </c>
      <c r="K228" s="52">
        <v>1.125</v>
      </c>
      <c r="L228" s="47">
        <v>0.5882</v>
      </c>
      <c r="M228" s="54">
        <f t="shared" si="211"/>
        <v>185714.119354434</v>
      </c>
      <c r="O228" s="68">
        <v>4763</v>
      </c>
      <c r="P228" s="50">
        <v>1.96</v>
      </c>
      <c r="Q228" s="51">
        <v>2.2</v>
      </c>
      <c r="R228" s="51">
        <v>1</v>
      </c>
      <c r="S228" s="51">
        <v>0</v>
      </c>
      <c r="T228" s="42">
        <f t="shared" si="213"/>
        <v>20538.056</v>
      </c>
      <c r="U228" s="52">
        <f t="shared" si="214"/>
        <v>3.51</v>
      </c>
      <c r="V228" s="51">
        <v>0.98</v>
      </c>
      <c r="W228" s="51">
        <v>3.27</v>
      </c>
      <c r="X228" s="45">
        <f t="shared" si="215"/>
        <v>4.2046</v>
      </c>
      <c r="Y228" s="52">
        <v>1.125</v>
      </c>
      <c r="Z228" s="47">
        <v>0.5882</v>
      </c>
      <c r="AA228" s="54">
        <f t="shared" si="216"/>
        <v>200571.248902788</v>
      </c>
      <c r="AC228" s="68">
        <v>4763</v>
      </c>
      <c r="AD228" s="50">
        <v>1.96</v>
      </c>
      <c r="AE228" s="51">
        <v>2.2</v>
      </c>
      <c r="AF228" s="51">
        <v>1</v>
      </c>
      <c r="AG228" s="51">
        <v>0</v>
      </c>
      <c r="AH228" s="42">
        <f t="shared" si="218"/>
        <v>20538.056</v>
      </c>
      <c r="AI228" s="52">
        <f t="shared" si="219"/>
        <v>3.51</v>
      </c>
      <c r="AJ228" s="51">
        <v>0.98</v>
      </c>
      <c r="AK228" s="51">
        <v>3.27</v>
      </c>
      <c r="AL228" s="45">
        <f t="shared" si="220"/>
        <v>4.2046</v>
      </c>
      <c r="AM228" s="52">
        <v>1.125</v>
      </c>
      <c r="AN228" s="47">
        <v>0.5882</v>
      </c>
      <c r="AO228" s="54">
        <f t="shared" si="221"/>
        <v>200571.248902788</v>
      </c>
      <c r="AQ228" s="68">
        <f t="shared" si="235"/>
        <v>5003</v>
      </c>
      <c r="AR228" s="50">
        <v>1.96</v>
      </c>
      <c r="AS228" s="51">
        <v>2.2</v>
      </c>
      <c r="AT228" s="51">
        <v>1</v>
      </c>
      <c r="AU228" s="51">
        <v>0</v>
      </c>
      <c r="AV228" s="42">
        <f t="shared" si="224"/>
        <v>21572.936</v>
      </c>
      <c r="AW228" s="52">
        <f t="shared" si="225"/>
        <v>3.51</v>
      </c>
      <c r="AX228" s="51">
        <v>0.98</v>
      </c>
      <c r="AY228" s="51">
        <v>3.27</v>
      </c>
      <c r="AZ228" s="45">
        <f t="shared" si="226"/>
        <v>4.2046</v>
      </c>
      <c r="BA228" s="52">
        <v>1.225</v>
      </c>
      <c r="BB228" s="47">
        <v>0.5882</v>
      </c>
      <c r="BC228" s="54">
        <f t="shared" si="227"/>
        <v>229404.623392222</v>
      </c>
      <c r="BE228" s="68">
        <f t="shared" si="236"/>
        <v>5111</v>
      </c>
      <c r="BF228" s="50">
        <v>1.96</v>
      </c>
      <c r="BG228" s="51">
        <v>2.2</v>
      </c>
      <c r="BH228" s="51">
        <v>1</v>
      </c>
      <c r="BI228" s="51">
        <v>0</v>
      </c>
      <c r="BJ228" s="42">
        <f t="shared" si="230"/>
        <v>22038.632</v>
      </c>
      <c r="BK228" s="52">
        <f t="shared" si="231"/>
        <v>3.51</v>
      </c>
      <c r="BL228" s="51">
        <v>0.98</v>
      </c>
      <c r="BM228" s="51">
        <v>3.27</v>
      </c>
      <c r="BN228" s="45">
        <f t="shared" si="232"/>
        <v>4.2046</v>
      </c>
      <c r="BO228" s="52">
        <v>1.225</v>
      </c>
      <c r="BP228" s="47">
        <v>0.7042</v>
      </c>
      <c r="BQ228" s="54">
        <f t="shared" si="233"/>
        <v>280574.724406096</v>
      </c>
    </row>
    <row r="229" customHeight="1" spans="1:69">
      <c r="A229" s="68">
        <v>4763</v>
      </c>
      <c r="B229" s="50">
        <v>1.33</v>
      </c>
      <c r="C229" s="51">
        <v>2.2</v>
      </c>
      <c r="D229" s="51">
        <v>1</v>
      </c>
      <c r="E229" s="51">
        <v>0</v>
      </c>
      <c r="F229" s="42">
        <f t="shared" si="209"/>
        <v>13936.538</v>
      </c>
      <c r="G229" s="52">
        <v>3.25</v>
      </c>
      <c r="H229" s="51">
        <v>0.98</v>
      </c>
      <c r="I229" s="51">
        <v>3.27</v>
      </c>
      <c r="J229" s="45">
        <f t="shared" si="210"/>
        <v>4.2046</v>
      </c>
      <c r="K229" s="52">
        <v>1.125</v>
      </c>
      <c r="L229" s="47">
        <v>0.5882</v>
      </c>
      <c r="M229" s="54">
        <f t="shared" si="211"/>
        <v>126020.295276223</v>
      </c>
      <c r="O229" s="68">
        <v>4763</v>
      </c>
      <c r="P229" s="50">
        <v>1.33</v>
      </c>
      <c r="Q229" s="51">
        <v>2.2</v>
      </c>
      <c r="R229" s="51">
        <v>1</v>
      </c>
      <c r="S229" s="51">
        <v>0</v>
      </c>
      <c r="T229" s="42">
        <f t="shared" si="213"/>
        <v>13936.538</v>
      </c>
      <c r="U229" s="52">
        <f t="shared" si="214"/>
        <v>3.51</v>
      </c>
      <c r="V229" s="51">
        <v>0.98</v>
      </c>
      <c r="W229" s="51">
        <v>3.27</v>
      </c>
      <c r="X229" s="45">
        <f t="shared" si="215"/>
        <v>4.2046</v>
      </c>
      <c r="Y229" s="52">
        <v>1.125</v>
      </c>
      <c r="Z229" s="47">
        <v>0.5882</v>
      </c>
      <c r="AA229" s="54">
        <f t="shared" si="216"/>
        <v>136101.918898321</v>
      </c>
      <c r="AC229" s="68">
        <v>4763</v>
      </c>
      <c r="AD229" s="50">
        <v>1.33</v>
      </c>
      <c r="AE229" s="51">
        <v>2.2</v>
      </c>
      <c r="AF229" s="51">
        <v>1</v>
      </c>
      <c r="AG229" s="51">
        <v>0</v>
      </c>
      <c r="AH229" s="42">
        <f t="shared" si="218"/>
        <v>13936.538</v>
      </c>
      <c r="AI229" s="52">
        <f t="shared" si="219"/>
        <v>3.51</v>
      </c>
      <c r="AJ229" s="51">
        <v>0.98</v>
      </c>
      <c r="AK229" s="51">
        <v>3.27</v>
      </c>
      <c r="AL229" s="45">
        <f t="shared" si="220"/>
        <v>4.2046</v>
      </c>
      <c r="AM229" s="52">
        <v>1.125</v>
      </c>
      <c r="AN229" s="47">
        <v>0.5882</v>
      </c>
      <c r="AO229" s="54">
        <f t="shared" si="221"/>
        <v>136101.918898321</v>
      </c>
      <c r="AQ229" s="68">
        <f t="shared" si="235"/>
        <v>5003</v>
      </c>
      <c r="AR229" s="50">
        <v>1.33</v>
      </c>
      <c r="AS229" s="51">
        <v>2.2</v>
      </c>
      <c r="AT229" s="51">
        <v>1</v>
      </c>
      <c r="AU229" s="51">
        <v>0</v>
      </c>
      <c r="AV229" s="42">
        <f t="shared" si="224"/>
        <v>14638.778</v>
      </c>
      <c r="AW229" s="52">
        <f t="shared" si="225"/>
        <v>3.51</v>
      </c>
      <c r="AX229" s="51">
        <v>0.98</v>
      </c>
      <c r="AY229" s="51">
        <v>3.27</v>
      </c>
      <c r="AZ229" s="45">
        <f t="shared" si="226"/>
        <v>4.2046</v>
      </c>
      <c r="BA229" s="52">
        <v>1.225</v>
      </c>
      <c r="BB229" s="47">
        <v>0.5882</v>
      </c>
      <c r="BC229" s="54">
        <f t="shared" si="227"/>
        <v>155667.423016151</v>
      </c>
      <c r="BE229" s="68">
        <f t="shared" si="236"/>
        <v>5111</v>
      </c>
      <c r="BF229" s="50">
        <v>1.33</v>
      </c>
      <c r="BG229" s="51">
        <v>2.2</v>
      </c>
      <c r="BH229" s="51">
        <v>1</v>
      </c>
      <c r="BI229" s="51">
        <v>0</v>
      </c>
      <c r="BJ229" s="42">
        <f t="shared" si="230"/>
        <v>14954.786</v>
      </c>
      <c r="BK229" s="52">
        <f t="shared" si="231"/>
        <v>3.51</v>
      </c>
      <c r="BL229" s="51">
        <v>0.98</v>
      </c>
      <c r="BM229" s="51">
        <v>3.27</v>
      </c>
      <c r="BN229" s="45">
        <f t="shared" si="232"/>
        <v>4.2046</v>
      </c>
      <c r="BO229" s="52">
        <v>1.225</v>
      </c>
      <c r="BP229" s="47">
        <v>0.7042</v>
      </c>
      <c r="BQ229" s="54">
        <f t="shared" si="233"/>
        <v>190389.991561279</v>
      </c>
    </row>
    <row r="230" customHeight="1" spans="1:69">
      <c r="A230" s="57">
        <f>SUM(M209:M229)</f>
        <v>5830422.50365003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O230" s="57">
        <f>SUM(AA209:AA229)</f>
        <v>6296856.30394204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9"/>
      <c r="AC230" s="57">
        <f>SUM(AO209:AO229)</f>
        <v>6296856.30394204</v>
      </c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Q230" s="57">
        <f>SUM(BC209:BC229)</f>
        <v>7202015.9369206</v>
      </c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  <c r="BE230" s="57">
        <f>SUM(BQ209:BQ229)</f>
        <v>9083573.49463663</v>
      </c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9"/>
    </row>
    <row r="231" customHeight="1" spans="1:69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O231" s="57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9"/>
      <c r="AC231" s="57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Q231" s="57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  <c r="BE231" s="57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9"/>
    </row>
    <row r="232" customHeight="1" spans="1:69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2"/>
      <c r="O232" s="60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2"/>
      <c r="AC232" s="60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2"/>
      <c r="AQ232" s="60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2"/>
      <c r="BE232" s="60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2"/>
    </row>
    <row r="233" customHeight="1" spans="1:69">
      <c r="A233" s="25" t="s">
        <v>29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O233" s="25" t="s">
        <v>29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C233" s="25" t="s">
        <v>29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7"/>
      <c r="AQ233" s="25" t="s">
        <v>29</v>
      </c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7"/>
      <c r="BE233" s="25" t="s">
        <v>29</v>
      </c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7"/>
    </row>
    <row r="234" customHeight="1" spans="1:69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30"/>
      <c r="AC234" s="28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30"/>
      <c r="AQ234" s="28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30"/>
      <c r="BE234" s="28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30"/>
    </row>
    <row r="235" customHeight="1" spans="1:69">
      <c r="A235" s="31" t="s">
        <v>14</v>
      </c>
      <c r="B235" s="32"/>
      <c r="C235" s="32"/>
      <c r="D235" s="32"/>
      <c r="E235" s="32"/>
      <c r="F235" s="33"/>
      <c r="G235" s="34" t="s">
        <v>15</v>
      </c>
      <c r="H235" s="35"/>
      <c r="I235" s="35"/>
      <c r="J235" s="36"/>
      <c r="K235" s="37" t="s">
        <v>16</v>
      </c>
      <c r="L235" s="38"/>
      <c r="M235" s="39" t="s">
        <v>17</v>
      </c>
      <c r="O235" s="31" t="s">
        <v>14</v>
      </c>
      <c r="P235" s="32"/>
      <c r="Q235" s="32"/>
      <c r="R235" s="32"/>
      <c r="S235" s="32"/>
      <c r="T235" s="33"/>
      <c r="U235" s="34" t="s">
        <v>15</v>
      </c>
      <c r="V235" s="35"/>
      <c r="W235" s="35"/>
      <c r="X235" s="36"/>
      <c r="Y235" s="37" t="s">
        <v>16</v>
      </c>
      <c r="Z235" s="38"/>
      <c r="AA235" s="39" t="s">
        <v>17</v>
      </c>
      <c r="AC235" s="31" t="s">
        <v>14</v>
      </c>
      <c r="AD235" s="32"/>
      <c r="AE235" s="32"/>
      <c r="AF235" s="32"/>
      <c r="AG235" s="32"/>
      <c r="AH235" s="33"/>
      <c r="AI235" s="34" t="s">
        <v>15</v>
      </c>
      <c r="AJ235" s="35"/>
      <c r="AK235" s="35"/>
      <c r="AL235" s="36"/>
      <c r="AM235" s="37" t="s">
        <v>16</v>
      </c>
      <c r="AN235" s="38"/>
      <c r="AO235" s="39" t="s">
        <v>17</v>
      </c>
      <c r="AQ235" s="31" t="s">
        <v>14</v>
      </c>
      <c r="AR235" s="32"/>
      <c r="AS235" s="32"/>
      <c r="AT235" s="32"/>
      <c r="AU235" s="32"/>
      <c r="AV235" s="33"/>
      <c r="AW235" s="34" t="s">
        <v>15</v>
      </c>
      <c r="AX235" s="35"/>
      <c r="AY235" s="35"/>
      <c r="AZ235" s="36"/>
      <c r="BA235" s="37" t="s">
        <v>16</v>
      </c>
      <c r="BB235" s="38"/>
      <c r="BC235" s="39" t="s">
        <v>17</v>
      </c>
      <c r="BE235" s="31" t="s">
        <v>14</v>
      </c>
      <c r="BF235" s="32"/>
      <c r="BG235" s="32"/>
      <c r="BH235" s="32"/>
      <c r="BI235" s="32"/>
      <c r="BJ235" s="33"/>
      <c r="BK235" s="34" t="s">
        <v>15</v>
      </c>
      <c r="BL235" s="35"/>
      <c r="BM235" s="35"/>
      <c r="BN235" s="36"/>
      <c r="BO235" s="37" t="s">
        <v>16</v>
      </c>
      <c r="BP235" s="38"/>
      <c r="BQ235" s="39" t="s">
        <v>17</v>
      </c>
    </row>
    <row r="236" customHeight="1" spans="1:69">
      <c r="A236" s="40" t="s">
        <v>18</v>
      </c>
      <c r="B236" s="41" t="s">
        <v>19</v>
      </c>
      <c r="C236" s="41" t="s">
        <v>20</v>
      </c>
      <c r="D236" s="41" t="s">
        <v>21</v>
      </c>
      <c r="E236" s="41" t="s">
        <v>22</v>
      </c>
      <c r="F236" s="42" t="s">
        <v>14</v>
      </c>
      <c r="G236" s="43" t="s">
        <v>23</v>
      </c>
      <c r="H236" s="44" t="s">
        <v>24</v>
      </c>
      <c r="I236" s="44" t="s">
        <v>25</v>
      </c>
      <c r="J236" s="45" t="s">
        <v>26</v>
      </c>
      <c r="K236" s="46" t="s">
        <v>27</v>
      </c>
      <c r="L236" s="47" t="s">
        <v>28</v>
      </c>
      <c r="M236" s="48"/>
      <c r="O236" s="40" t="s">
        <v>18</v>
      </c>
      <c r="P236" s="41" t="s">
        <v>19</v>
      </c>
      <c r="Q236" s="41" t="s">
        <v>20</v>
      </c>
      <c r="R236" s="41" t="s">
        <v>21</v>
      </c>
      <c r="S236" s="41" t="s">
        <v>22</v>
      </c>
      <c r="T236" s="42" t="s">
        <v>14</v>
      </c>
      <c r="U236" s="43" t="s">
        <v>23</v>
      </c>
      <c r="V236" s="44" t="s">
        <v>24</v>
      </c>
      <c r="W236" s="44" t="s">
        <v>25</v>
      </c>
      <c r="X236" s="45" t="s">
        <v>26</v>
      </c>
      <c r="Y236" s="46" t="s">
        <v>27</v>
      </c>
      <c r="Z236" s="47" t="s">
        <v>28</v>
      </c>
      <c r="AA236" s="48"/>
      <c r="AC236" s="40" t="s">
        <v>18</v>
      </c>
      <c r="AD236" s="41" t="s">
        <v>19</v>
      </c>
      <c r="AE236" s="41" t="s">
        <v>20</v>
      </c>
      <c r="AF236" s="41" t="s">
        <v>21</v>
      </c>
      <c r="AG236" s="41" t="s">
        <v>22</v>
      </c>
      <c r="AH236" s="42" t="s">
        <v>14</v>
      </c>
      <c r="AI236" s="43" t="s">
        <v>23</v>
      </c>
      <c r="AJ236" s="44" t="s">
        <v>24</v>
      </c>
      <c r="AK236" s="44" t="s">
        <v>25</v>
      </c>
      <c r="AL236" s="45" t="s">
        <v>26</v>
      </c>
      <c r="AM236" s="46" t="s">
        <v>27</v>
      </c>
      <c r="AN236" s="47" t="s">
        <v>28</v>
      </c>
      <c r="AO236" s="48"/>
      <c r="AQ236" s="40" t="s">
        <v>18</v>
      </c>
      <c r="AR236" s="41" t="s">
        <v>19</v>
      </c>
      <c r="AS236" s="41" t="s">
        <v>20</v>
      </c>
      <c r="AT236" s="41" t="s">
        <v>21</v>
      </c>
      <c r="AU236" s="41" t="s">
        <v>22</v>
      </c>
      <c r="AV236" s="42" t="s">
        <v>14</v>
      </c>
      <c r="AW236" s="43" t="s">
        <v>23</v>
      </c>
      <c r="AX236" s="44" t="s">
        <v>24</v>
      </c>
      <c r="AY236" s="44" t="s">
        <v>25</v>
      </c>
      <c r="AZ236" s="45" t="s">
        <v>26</v>
      </c>
      <c r="BA236" s="46" t="s">
        <v>27</v>
      </c>
      <c r="BB236" s="47" t="s">
        <v>28</v>
      </c>
      <c r="BC236" s="48"/>
      <c r="BE236" s="40" t="s">
        <v>18</v>
      </c>
      <c r="BF236" s="41" t="s">
        <v>19</v>
      </c>
      <c r="BG236" s="41" t="s">
        <v>20</v>
      </c>
      <c r="BH236" s="41" t="s">
        <v>21</v>
      </c>
      <c r="BI236" s="41" t="s">
        <v>22</v>
      </c>
      <c r="BJ236" s="42" t="s">
        <v>14</v>
      </c>
      <c r="BK236" s="43" t="s">
        <v>23</v>
      </c>
      <c r="BL236" s="44" t="s">
        <v>24</v>
      </c>
      <c r="BM236" s="44" t="s">
        <v>25</v>
      </c>
      <c r="BN236" s="45" t="s">
        <v>26</v>
      </c>
      <c r="BO236" s="46" t="s">
        <v>27</v>
      </c>
      <c r="BP236" s="47" t="s">
        <v>28</v>
      </c>
      <c r="BQ236" s="48"/>
    </row>
    <row r="237" customHeight="1" spans="1:69">
      <c r="A237" s="65">
        <v>5224</v>
      </c>
      <c r="B237" s="63">
        <v>2</v>
      </c>
      <c r="C237" s="51">
        <v>1</v>
      </c>
      <c r="D237" s="51">
        <v>1</v>
      </c>
      <c r="E237" s="51">
        <f t="shared" ref="E237:E241" si="237">5292*1.5</f>
        <v>7938</v>
      </c>
      <c r="F237" s="42">
        <f t="shared" ref="F237:F241" si="238">A237*B237*C237*D237+E237</f>
        <v>18386</v>
      </c>
      <c r="G237" s="64">
        <v>2.15</v>
      </c>
      <c r="H237" s="51">
        <v>0.98</v>
      </c>
      <c r="I237" s="51">
        <v>3.27</v>
      </c>
      <c r="J237" s="45">
        <f t="shared" ref="J237:J241" si="239">H237*I237+1</f>
        <v>4.2046</v>
      </c>
      <c r="K237" s="52">
        <v>1.125</v>
      </c>
      <c r="L237" s="47">
        <v>0.5882</v>
      </c>
      <c r="M237" s="54">
        <f t="shared" ref="M237:M241" si="240">F237*G237*J237*K237*L237</f>
        <v>109983.603371657</v>
      </c>
      <c r="O237" s="65">
        <v>5224</v>
      </c>
      <c r="P237" s="63">
        <v>2</v>
      </c>
      <c r="Q237" s="51">
        <v>1</v>
      </c>
      <c r="R237" s="51">
        <v>1</v>
      </c>
      <c r="S237" s="51">
        <f t="shared" ref="S237:S241" si="241">5620*1.5</f>
        <v>8430</v>
      </c>
      <c r="T237" s="42">
        <f t="shared" ref="T237:T241" si="242">O237*P237*Q237*R237+S237</f>
        <v>18878</v>
      </c>
      <c r="U237" s="64">
        <f t="shared" ref="U237:U241" si="243">2.15+0.26</f>
        <v>2.41</v>
      </c>
      <c r="V237" s="51">
        <v>0.98</v>
      </c>
      <c r="W237" s="51">
        <v>3.27</v>
      </c>
      <c r="X237" s="45">
        <f t="shared" ref="X237:X241" si="244">V237*W237+1</f>
        <v>4.2046</v>
      </c>
      <c r="Y237" s="52">
        <v>1.125</v>
      </c>
      <c r="Z237" s="47">
        <v>0.5882</v>
      </c>
      <c r="AA237" s="54">
        <f t="shared" ref="AA237:AA241" si="245">T237*U237*X237*Y237*Z237</f>
        <v>126582.961740981</v>
      </c>
      <c r="AC237" s="65">
        <v>5224</v>
      </c>
      <c r="AD237" s="63">
        <v>2</v>
      </c>
      <c r="AE237" s="51">
        <v>1</v>
      </c>
      <c r="AF237" s="51">
        <v>1</v>
      </c>
      <c r="AG237" s="51">
        <f t="shared" ref="AG237:AG243" si="246">5620*1.5</f>
        <v>8430</v>
      </c>
      <c r="AH237" s="42">
        <f t="shared" ref="AH237:AH265" si="247">AC237*AD237*AE237*AF237+AG237</f>
        <v>18878</v>
      </c>
      <c r="AI237" s="64">
        <f t="shared" ref="AI237:AI243" si="248">2.15+0.26</f>
        <v>2.41</v>
      </c>
      <c r="AJ237" s="51">
        <v>0.98</v>
      </c>
      <c r="AK237" s="51">
        <v>3.27</v>
      </c>
      <c r="AL237" s="45">
        <f t="shared" ref="AL237:AL265" si="249">AJ237*AK237+1</f>
        <v>4.2046</v>
      </c>
      <c r="AM237" s="52">
        <v>1.125</v>
      </c>
      <c r="AN237" s="47">
        <v>0.5882</v>
      </c>
      <c r="AO237" s="54">
        <f t="shared" ref="AO237:AO265" si="250">AH237*AI237*AL237*AM237*AN237</f>
        <v>126582.961740981</v>
      </c>
      <c r="AQ237" s="65">
        <f t="shared" ref="AQ237:AQ260" si="251">5224+240</f>
        <v>5464</v>
      </c>
      <c r="AR237" s="63">
        <v>2</v>
      </c>
      <c r="AS237" s="51">
        <v>1</v>
      </c>
      <c r="AT237" s="51">
        <v>1</v>
      </c>
      <c r="AU237" s="51">
        <f t="shared" ref="AU237:AU243" si="252">5620*1.5</f>
        <v>8430</v>
      </c>
      <c r="AV237" s="42">
        <f t="shared" ref="AV237:AV265" si="253">AQ237*AR237*AS237*AT237+AU237</f>
        <v>19358</v>
      </c>
      <c r="AW237" s="64">
        <f t="shared" ref="AW237:AW243" si="254">2.15+0.26</f>
        <v>2.41</v>
      </c>
      <c r="AX237" s="51">
        <v>0.98</v>
      </c>
      <c r="AY237" s="51">
        <v>3.27</v>
      </c>
      <c r="AZ237" s="45">
        <f t="shared" ref="AZ237:AZ265" si="255">AX237*AY237+1</f>
        <v>4.2046</v>
      </c>
      <c r="BA237" s="52">
        <v>1.225</v>
      </c>
      <c r="BB237" s="47">
        <v>0.5882</v>
      </c>
      <c r="BC237" s="54">
        <f t="shared" ref="BC237:BC265" si="256">AV237*AW237*AZ237*BA237*BB237</f>
        <v>141339.425899299</v>
      </c>
      <c r="BE237" s="65">
        <f t="shared" ref="BE237:BE260" si="257">5224+240+108</f>
        <v>5572</v>
      </c>
      <c r="BF237" s="63">
        <v>2.36</v>
      </c>
      <c r="BG237" s="51">
        <v>1</v>
      </c>
      <c r="BH237" s="51">
        <v>1</v>
      </c>
      <c r="BI237" s="51">
        <f t="shared" ref="BI237:BI243" si="258">5968*1.5</f>
        <v>8952</v>
      </c>
      <c r="BJ237" s="42">
        <f t="shared" ref="BJ237:BJ265" si="259">BE237*BF237*BG237*BH237+BI237</f>
        <v>22101.92</v>
      </c>
      <c r="BK237" s="64">
        <f t="shared" ref="BK237:BK243" si="260">2.15+0.26</f>
        <v>2.41</v>
      </c>
      <c r="BL237" s="51">
        <v>0.98</v>
      </c>
      <c r="BM237" s="51">
        <v>3.27</v>
      </c>
      <c r="BN237" s="45">
        <f t="shared" ref="BN237:BN265" si="261">BL237*BM237+1</f>
        <v>4.2046</v>
      </c>
      <c r="BO237" s="52">
        <v>1.225</v>
      </c>
      <c r="BP237" s="47">
        <v>0.7042</v>
      </c>
      <c r="BQ237" s="54">
        <f t="shared" ref="BQ237:BQ265" si="262">BJ237*BK237*BN237*BO237*BP237</f>
        <v>193198.540203054</v>
      </c>
    </row>
    <row r="238" customHeight="1" spans="1:69">
      <c r="A238" s="65">
        <v>5224</v>
      </c>
      <c r="B238" s="63">
        <v>2</v>
      </c>
      <c r="C238" s="51">
        <v>1</v>
      </c>
      <c r="D238" s="51">
        <v>1</v>
      </c>
      <c r="E238" s="51">
        <f t="shared" si="237"/>
        <v>7938</v>
      </c>
      <c r="F238" s="42">
        <f t="shared" si="238"/>
        <v>18386</v>
      </c>
      <c r="G238" s="64">
        <v>2.15</v>
      </c>
      <c r="H238" s="51">
        <v>0.98</v>
      </c>
      <c r="I238" s="51">
        <v>3.27</v>
      </c>
      <c r="J238" s="45">
        <f t="shared" si="239"/>
        <v>4.2046</v>
      </c>
      <c r="K238" s="52">
        <v>1.125</v>
      </c>
      <c r="L238" s="47">
        <v>0.5882</v>
      </c>
      <c r="M238" s="54">
        <f t="shared" si="240"/>
        <v>109983.603371657</v>
      </c>
      <c r="O238" s="65">
        <v>5224</v>
      </c>
      <c r="P238" s="63">
        <v>2</v>
      </c>
      <c r="Q238" s="51">
        <v>1</v>
      </c>
      <c r="R238" s="51">
        <v>1</v>
      </c>
      <c r="S238" s="51">
        <f t="shared" si="241"/>
        <v>8430</v>
      </c>
      <c r="T238" s="42">
        <f t="shared" si="242"/>
        <v>18878</v>
      </c>
      <c r="U238" s="64">
        <f t="shared" si="243"/>
        <v>2.41</v>
      </c>
      <c r="V238" s="51">
        <v>0.98</v>
      </c>
      <c r="W238" s="51">
        <v>3.27</v>
      </c>
      <c r="X238" s="45">
        <f t="shared" si="244"/>
        <v>4.2046</v>
      </c>
      <c r="Y238" s="52">
        <v>1.125</v>
      </c>
      <c r="Z238" s="47">
        <v>0.5882</v>
      </c>
      <c r="AA238" s="54">
        <f t="shared" si="245"/>
        <v>126582.961740981</v>
      </c>
      <c r="AC238" s="65">
        <v>5224</v>
      </c>
      <c r="AD238" s="63">
        <v>2</v>
      </c>
      <c r="AE238" s="51">
        <v>1</v>
      </c>
      <c r="AF238" s="51">
        <v>1</v>
      </c>
      <c r="AG238" s="51">
        <f t="shared" si="246"/>
        <v>8430</v>
      </c>
      <c r="AH238" s="42">
        <f t="shared" si="247"/>
        <v>18878</v>
      </c>
      <c r="AI238" s="64">
        <f t="shared" si="248"/>
        <v>2.41</v>
      </c>
      <c r="AJ238" s="51">
        <v>0.98</v>
      </c>
      <c r="AK238" s="51">
        <v>3.27</v>
      </c>
      <c r="AL238" s="45">
        <f t="shared" si="249"/>
        <v>4.2046</v>
      </c>
      <c r="AM238" s="52">
        <v>1.125</v>
      </c>
      <c r="AN238" s="47">
        <v>0.5882</v>
      </c>
      <c r="AO238" s="54">
        <f t="shared" si="250"/>
        <v>126582.961740981</v>
      </c>
      <c r="AQ238" s="65">
        <f t="shared" si="251"/>
        <v>5464</v>
      </c>
      <c r="AR238" s="63">
        <v>2</v>
      </c>
      <c r="AS238" s="51">
        <v>1</v>
      </c>
      <c r="AT238" s="51">
        <v>1</v>
      </c>
      <c r="AU238" s="51">
        <f t="shared" si="252"/>
        <v>8430</v>
      </c>
      <c r="AV238" s="42">
        <f t="shared" si="253"/>
        <v>19358</v>
      </c>
      <c r="AW238" s="64">
        <f t="shared" si="254"/>
        <v>2.41</v>
      </c>
      <c r="AX238" s="51">
        <v>0.98</v>
      </c>
      <c r="AY238" s="51">
        <v>3.27</v>
      </c>
      <c r="AZ238" s="45">
        <f t="shared" si="255"/>
        <v>4.2046</v>
      </c>
      <c r="BA238" s="52">
        <v>1.225</v>
      </c>
      <c r="BB238" s="47">
        <v>0.5882</v>
      </c>
      <c r="BC238" s="54">
        <f t="shared" si="256"/>
        <v>141339.425899299</v>
      </c>
      <c r="BE238" s="65">
        <f t="shared" si="257"/>
        <v>5572</v>
      </c>
      <c r="BF238" s="63">
        <v>2.36</v>
      </c>
      <c r="BG238" s="51">
        <v>1</v>
      </c>
      <c r="BH238" s="51">
        <v>1</v>
      </c>
      <c r="BI238" s="51">
        <f t="shared" si="258"/>
        <v>8952</v>
      </c>
      <c r="BJ238" s="42">
        <f t="shared" si="259"/>
        <v>22101.92</v>
      </c>
      <c r="BK238" s="64">
        <f t="shared" si="260"/>
        <v>2.41</v>
      </c>
      <c r="BL238" s="51">
        <v>0.98</v>
      </c>
      <c r="BM238" s="51">
        <v>3.27</v>
      </c>
      <c r="BN238" s="45">
        <f t="shared" si="261"/>
        <v>4.2046</v>
      </c>
      <c r="BO238" s="52">
        <v>1.225</v>
      </c>
      <c r="BP238" s="47">
        <v>0.7042</v>
      </c>
      <c r="BQ238" s="54">
        <f t="shared" si="262"/>
        <v>193198.540203054</v>
      </c>
    </row>
    <row r="239" customHeight="1" spans="1:69">
      <c r="A239" s="65">
        <v>5224</v>
      </c>
      <c r="B239" s="63">
        <v>2</v>
      </c>
      <c r="C239" s="51">
        <v>1</v>
      </c>
      <c r="D239" s="51">
        <v>1</v>
      </c>
      <c r="E239" s="51">
        <f t="shared" si="237"/>
        <v>7938</v>
      </c>
      <c r="F239" s="42">
        <f t="shared" si="238"/>
        <v>18386</v>
      </c>
      <c r="G239" s="64">
        <v>2.15</v>
      </c>
      <c r="H239" s="51">
        <v>0.98</v>
      </c>
      <c r="I239" s="51">
        <v>3.27</v>
      </c>
      <c r="J239" s="45">
        <f t="shared" si="239"/>
        <v>4.2046</v>
      </c>
      <c r="K239" s="52">
        <v>1.125</v>
      </c>
      <c r="L239" s="47">
        <v>0.5882</v>
      </c>
      <c r="M239" s="54">
        <f t="shared" si="240"/>
        <v>109983.603371657</v>
      </c>
      <c r="O239" s="65">
        <v>5224</v>
      </c>
      <c r="P239" s="63">
        <v>2</v>
      </c>
      <c r="Q239" s="51">
        <v>1</v>
      </c>
      <c r="R239" s="51">
        <v>1</v>
      </c>
      <c r="S239" s="51">
        <f t="shared" si="241"/>
        <v>8430</v>
      </c>
      <c r="T239" s="42">
        <f t="shared" si="242"/>
        <v>18878</v>
      </c>
      <c r="U239" s="64">
        <f t="shared" si="243"/>
        <v>2.41</v>
      </c>
      <c r="V239" s="51">
        <v>0.98</v>
      </c>
      <c r="W239" s="51">
        <v>3.27</v>
      </c>
      <c r="X239" s="45">
        <f t="shared" si="244"/>
        <v>4.2046</v>
      </c>
      <c r="Y239" s="52">
        <v>1.125</v>
      </c>
      <c r="Z239" s="47">
        <v>0.5882</v>
      </c>
      <c r="AA239" s="54">
        <f t="shared" si="245"/>
        <v>126582.961740981</v>
      </c>
      <c r="AC239" s="65">
        <v>5224</v>
      </c>
      <c r="AD239" s="63">
        <v>2</v>
      </c>
      <c r="AE239" s="51">
        <v>1</v>
      </c>
      <c r="AF239" s="51">
        <v>1</v>
      </c>
      <c r="AG239" s="51">
        <f t="shared" si="246"/>
        <v>8430</v>
      </c>
      <c r="AH239" s="42">
        <f t="shared" si="247"/>
        <v>18878</v>
      </c>
      <c r="AI239" s="64">
        <f t="shared" si="248"/>
        <v>2.41</v>
      </c>
      <c r="AJ239" s="51">
        <v>0.98</v>
      </c>
      <c r="AK239" s="51">
        <v>3.27</v>
      </c>
      <c r="AL239" s="45">
        <f t="shared" si="249"/>
        <v>4.2046</v>
      </c>
      <c r="AM239" s="52">
        <v>1.125</v>
      </c>
      <c r="AN239" s="47">
        <v>0.5882</v>
      </c>
      <c r="AO239" s="54">
        <f t="shared" si="250"/>
        <v>126582.961740981</v>
      </c>
      <c r="AQ239" s="65">
        <f t="shared" si="251"/>
        <v>5464</v>
      </c>
      <c r="AR239" s="63">
        <v>2</v>
      </c>
      <c r="AS239" s="51">
        <v>1</v>
      </c>
      <c r="AT239" s="51">
        <v>1</v>
      </c>
      <c r="AU239" s="51">
        <f t="shared" si="252"/>
        <v>8430</v>
      </c>
      <c r="AV239" s="42">
        <f t="shared" si="253"/>
        <v>19358</v>
      </c>
      <c r="AW239" s="64">
        <f t="shared" si="254"/>
        <v>2.41</v>
      </c>
      <c r="AX239" s="51">
        <v>0.98</v>
      </c>
      <c r="AY239" s="51">
        <v>3.27</v>
      </c>
      <c r="AZ239" s="45">
        <f t="shared" si="255"/>
        <v>4.2046</v>
      </c>
      <c r="BA239" s="52">
        <v>1.225</v>
      </c>
      <c r="BB239" s="47">
        <v>0.5882</v>
      </c>
      <c r="BC239" s="54">
        <f t="shared" si="256"/>
        <v>141339.425899299</v>
      </c>
      <c r="BE239" s="65">
        <f t="shared" si="257"/>
        <v>5572</v>
      </c>
      <c r="BF239" s="63">
        <v>2.36</v>
      </c>
      <c r="BG239" s="51">
        <v>1</v>
      </c>
      <c r="BH239" s="51">
        <v>1</v>
      </c>
      <c r="BI239" s="51">
        <f t="shared" si="258"/>
        <v>8952</v>
      </c>
      <c r="BJ239" s="42">
        <f t="shared" si="259"/>
        <v>22101.92</v>
      </c>
      <c r="BK239" s="64">
        <f t="shared" si="260"/>
        <v>2.41</v>
      </c>
      <c r="BL239" s="51">
        <v>0.98</v>
      </c>
      <c r="BM239" s="51">
        <v>3.27</v>
      </c>
      <c r="BN239" s="45">
        <f t="shared" si="261"/>
        <v>4.2046</v>
      </c>
      <c r="BO239" s="52">
        <v>1.225</v>
      </c>
      <c r="BP239" s="47">
        <v>0.7042</v>
      </c>
      <c r="BQ239" s="54">
        <f t="shared" si="262"/>
        <v>193198.540203054</v>
      </c>
    </row>
    <row r="240" customHeight="1" spans="1:69">
      <c r="A240" s="65">
        <v>5224</v>
      </c>
      <c r="B240" s="63">
        <v>2</v>
      </c>
      <c r="C240" s="51">
        <v>1</v>
      </c>
      <c r="D240" s="51">
        <v>1</v>
      </c>
      <c r="E240" s="51">
        <f t="shared" si="237"/>
        <v>7938</v>
      </c>
      <c r="F240" s="42">
        <f t="shared" si="238"/>
        <v>18386</v>
      </c>
      <c r="G240" s="64">
        <v>2.15</v>
      </c>
      <c r="H240" s="51">
        <v>0.98</v>
      </c>
      <c r="I240" s="51">
        <v>3.27</v>
      </c>
      <c r="J240" s="45">
        <f t="shared" si="239"/>
        <v>4.2046</v>
      </c>
      <c r="K240" s="52">
        <v>1.125</v>
      </c>
      <c r="L240" s="47">
        <v>0.5882</v>
      </c>
      <c r="M240" s="54">
        <f t="shared" si="240"/>
        <v>109983.603371657</v>
      </c>
      <c r="O240" s="65">
        <v>5224</v>
      </c>
      <c r="P240" s="63">
        <v>2</v>
      </c>
      <c r="Q240" s="51">
        <v>1</v>
      </c>
      <c r="R240" s="51">
        <v>1</v>
      </c>
      <c r="S240" s="51">
        <f t="shared" si="241"/>
        <v>8430</v>
      </c>
      <c r="T240" s="42">
        <f t="shared" si="242"/>
        <v>18878</v>
      </c>
      <c r="U240" s="64">
        <f t="shared" si="243"/>
        <v>2.41</v>
      </c>
      <c r="V240" s="51">
        <v>0.98</v>
      </c>
      <c r="W240" s="51">
        <v>3.27</v>
      </c>
      <c r="X240" s="45">
        <f t="shared" si="244"/>
        <v>4.2046</v>
      </c>
      <c r="Y240" s="52">
        <v>1.125</v>
      </c>
      <c r="Z240" s="47">
        <v>0.5882</v>
      </c>
      <c r="AA240" s="54">
        <f t="shared" si="245"/>
        <v>126582.961740981</v>
      </c>
      <c r="AC240" s="65">
        <v>5224</v>
      </c>
      <c r="AD240" s="63">
        <v>2</v>
      </c>
      <c r="AE240" s="51">
        <v>1</v>
      </c>
      <c r="AF240" s="51">
        <v>1</v>
      </c>
      <c r="AG240" s="51">
        <f t="shared" si="246"/>
        <v>8430</v>
      </c>
      <c r="AH240" s="42">
        <f t="shared" si="247"/>
        <v>18878</v>
      </c>
      <c r="AI240" s="64">
        <f t="shared" si="248"/>
        <v>2.41</v>
      </c>
      <c r="AJ240" s="51">
        <v>0.98</v>
      </c>
      <c r="AK240" s="51">
        <v>3.27</v>
      </c>
      <c r="AL240" s="45">
        <f t="shared" si="249"/>
        <v>4.2046</v>
      </c>
      <c r="AM240" s="52">
        <v>1.125</v>
      </c>
      <c r="AN240" s="47">
        <v>0.5882</v>
      </c>
      <c r="AO240" s="54">
        <f t="shared" si="250"/>
        <v>126582.961740981</v>
      </c>
      <c r="AQ240" s="65">
        <f t="shared" si="251"/>
        <v>5464</v>
      </c>
      <c r="AR240" s="63">
        <v>2</v>
      </c>
      <c r="AS240" s="51">
        <v>1</v>
      </c>
      <c r="AT240" s="51">
        <v>1</v>
      </c>
      <c r="AU240" s="51">
        <f t="shared" si="252"/>
        <v>8430</v>
      </c>
      <c r="AV240" s="42">
        <f t="shared" si="253"/>
        <v>19358</v>
      </c>
      <c r="AW240" s="64">
        <f t="shared" si="254"/>
        <v>2.41</v>
      </c>
      <c r="AX240" s="51">
        <v>0.98</v>
      </c>
      <c r="AY240" s="51">
        <v>3.27</v>
      </c>
      <c r="AZ240" s="45">
        <f t="shared" si="255"/>
        <v>4.2046</v>
      </c>
      <c r="BA240" s="52">
        <v>1.225</v>
      </c>
      <c r="BB240" s="47">
        <v>0.5882</v>
      </c>
      <c r="BC240" s="54">
        <f t="shared" si="256"/>
        <v>141339.425899299</v>
      </c>
      <c r="BE240" s="65">
        <f t="shared" si="257"/>
        <v>5572</v>
      </c>
      <c r="BF240" s="63">
        <v>2.36</v>
      </c>
      <c r="BG240" s="51">
        <v>1</v>
      </c>
      <c r="BH240" s="51">
        <v>1</v>
      </c>
      <c r="BI240" s="51">
        <f t="shared" si="258"/>
        <v>8952</v>
      </c>
      <c r="BJ240" s="42">
        <f t="shared" si="259"/>
        <v>22101.92</v>
      </c>
      <c r="BK240" s="64">
        <f t="shared" si="260"/>
        <v>2.41</v>
      </c>
      <c r="BL240" s="51">
        <v>0.98</v>
      </c>
      <c r="BM240" s="51">
        <v>3.27</v>
      </c>
      <c r="BN240" s="45">
        <f t="shared" si="261"/>
        <v>4.2046</v>
      </c>
      <c r="BO240" s="52">
        <v>1.225</v>
      </c>
      <c r="BP240" s="47">
        <v>0.7042</v>
      </c>
      <c r="BQ240" s="54">
        <f t="shared" si="262"/>
        <v>193198.540203054</v>
      </c>
    </row>
    <row r="241" customHeight="1" spans="1:69">
      <c r="A241" s="65">
        <v>5224</v>
      </c>
      <c r="B241" s="63">
        <v>2</v>
      </c>
      <c r="C241" s="51">
        <v>1</v>
      </c>
      <c r="D241" s="51">
        <v>1</v>
      </c>
      <c r="E241" s="51">
        <f t="shared" si="237"/>
        <v>7938</v>
      </c>
      <c r="F241" s="42">
        <f t="shared" si="238"/>
        <v>18386</v>
      </c>
      <c r="G241" s="64">
        <v>2.15</v>
      </c>
      <c r="H241" s="51">
        <v>0.98</v>
      </c>
      <c r="I241" s="51">
        <v>3.27</v>
      </c>
      <c r="J241" s="45">
        <f t="shared" si="239"/>
        <v>4.2046</v>
      </c>
      <c r="K241" s="52">
        <v>1.125</v>
      </c>
      <c r="L241" s="47">
        <v>0.5882</v>
      </c>
      <c r="M241" s="54">
        <f t="shared" si="240"/>
        <v>109983.603371657</v>
      </c>
      <c r="O241" s="65">
        <v>5224</v>
      </c>
      <c r="P241" s="63">
        <v>2</v>
      </c>
      <c r="Q241" s="51">
        <v>1</v>
      </c>
      <c r="R241" s="51">
        <v>1</v>
      </c>
      <c r="S241" s="51">
        <f t="shared" si="241"/>
        <v>8430</v>
      </c>
      <c r="T241" s="42">
        <f t="shared" si="242"/>
        <v>18878</v>
      </c>
      <c r="U241" s="64">
        <f t="shared" si="243"/>
        <v>2.41</v>
      </c>
      <c r="V241" s="51">
        <v>0.98</v>
      </c>
      <c r="W241" s="51">
        <v>3.27</v>
      </c>
      <c r="X241" s="45">
        <f t="shared" si="244"/>
        <v>4.2046</v>
      </c>
      <c r="Y241" s="52">
        <v>1.125</v>
      </c>
      <c r="Z241" s="47">
        <v>0.5882</v>
      </c>
      <c r="AA241" s="54">
        <f t="shared" si="245"/>
        <v>126582.961740981</v>
      </c>
      <c r="AC241" s="65">
        <v>5224</v>
      </c>
      <c r="AD241" s="63">
        <v>2</v>
      </c>
      <c r="AE241" s="51">
        <v>1</v>
      </c>
      <c r="AF241" s="51">
        <v>1</v>
      </c>
      <c r="AG241" s="51">
        <f t="shared" si="246"/>
        <v>8430</v>
      </c>
      <c r="AH241" s="42">
        <f t="shared" si="247"/>
        <v>18878</v>
      </c>
      <c r="AI241" s="64">
        <f t="shared" si="248"/>
        <v>2.41</v>
      </c>
      <c r="AJ241" s="51">
        <v>0.98</v>
      </c>
      <c r="AK241" s="51">
        <v>3.27</v>
      </c>
      <c r="AL241" s="45">
        <f t="shared" si="249"/>
        <v>4.2046</v>
      </c>
      <c r="AM241" s="52">
        <v>1.125</v>
      </c>
      <c r="AN241" s="47">
        <v>0.5882</v>
      </c>
      <c r="AO241" s="54">
        <f t="shared" si="250"/>
        <v>126582.961740981</v>
      </c>
      <c r="AQ241" s="65">
        <f t="shared" si="251"/>
        <v>5464</v>
      </c>
      <c r="AR241" s="63">
        <v>2</v>
      </c>
      <c r="AS241" s="51">
        <v>1</v>
      </c>
      <c r="AT241" s="51">
        <v>1</v>
      </c>
      <c r="AU241" s="51">
        <f t="shared" si="252"/>
        <v>8430</v>
      </c>
      <c r="AV241" s="42">
        <f t="shared" si="253"/>
        <v>19358</v>
      </c>
      <c r="AW241" s="64">
        <f t="shared" si="254"/>
        <v>2.41</v>
      </c>
      <c r="AX241" s="51">
        <v>0.98</v>
      </c>
      <c r="AY241" s="51">
        <v>3.27</v>
      </c>
      <c r="AZ241" s="45">
        <f t="shared" si="255"/>
        <v>4.2046</v>
      </c>
      <c r="BA241" s="52">
        <v>1.225</v>
      </c>
      <c r="BB241" s="47">
        <v>0.5882</v>
      </c>
      <c r="BC241" s="54">
        <f t="shared" si="256"/>
        <v>141339.425899299</v>
      </c>
      <c r="BE241" s="65">
        <f t="shared" si="257"/>
        <v>5572</v>
      </c>
      <c r="BF241" s="63">
        <v>2.36</v>
      </c>
      <c r="BG241" s="51">
        <v>1</v>
      </c>
      <c r="BH241" s="51">
        <v>1</v>
      </c>
      <c r="BI241" s="51">
        <f t="shared" si="258"/>
        <v>8952</v>
      </c>
      <c r="BJ241" s="42">
        <f t="shared" si="259"/>
        <v>22101.92</v>
      </c>
      <c r="BK241" s="64">
        <f t="shared" si="260"/>
        <v>2.41</v>
      </c>
      <c r="BL241" s="51">
        <v>0.98</v>
      </c>
      <c r="BM241" s="51">
        <v>3.27</v>
      </c>
      <c r="BN241" s="45">
        <f t="shared" si="261"/>
        <v>4.2046</v>
      </c>
      <c r="BO241" s="52">
        <v>1.225</v>
      </c>
      <c r="BP241" s="47">
        <v>0.7042</v>
      </c>
      <c r="BQ241" s="54">
        <f t="shared" si="262"/>
        <v>193198.540203054</v>
      </c>
    </row>
    <row r="242" customHeight="1" spans="1:69">
      <c r="A242" s="49"/>
      <c r="B242" s="41">
        <v>0</v>
      </c>
      <c r="C242" s="51"/>
      <c r="D242" s="51"/>
      <c r="E242" s="51"/>
      <c r="F242" s="42"/>
      <c r="G242" s="52"/>
      <c r="H242" s="51"/>
      <c r="I242" s="51"/>
      <c r="J242" s="45"/>
      <c r="K242" s="52"/>
      <c r="L242" s="47"/>
      <c r="M242" s="54"/>
      <c r="O242" s="49"/>
      <c r="P242" s="41">
        <v>0</v>
      </c>
      <c r="Q242" s="51"/>
      <c r="R242" s="51"/>
      <c r="S242" s="51"/>
      <c r="T242" s="42"/>
      <c r="U242" s="52"/>
      <c r="V242" s="51"/>
      <c r="W242" s="51"/>
      <c r="X242" s="45"/>
      <c r="Y242" s="52"/>
      <c r="Z242" s="47"/>
      <c r="AA242" s="54"/>
      <c r="AC242" s="65">
        <v>5224</v>
      </c>
      <c r="AD242" s="41">
        <v>6</v>
      </c>
      <c r="AE242" s="51">
        <v>1</v>
      </c>
      <c r="AF242" s="51">
        <v>1</v>
      </c>
      <c r="AG242" s="51">
        <f t="shared" si="246"/>
        <v>8430</v>
      </c>
      <c r="AH242" s="42">
        <f t="shared" si="247"/>
        <v>39774</v>
      </c>
      <c r="AI242" s="64">
        <f t="shared" si="248"/>
        <v>2.41</v>
      </c>
      <c r="AJ242" s="51">
        <v>0.98</v>
      </c>
      <c r="AK242" s="51">
        <v>3.27</v>
      </c>
      <c r="AL242" s="45">
        <f t="shared" si="249"/>
        <v>4.2046</v>
      </c>
      <c r="AM242" s="52">
        <v>1.125</v>
      </c>
      <c r="AN242" s="47">
        <v>0.5882</v>
      </c>
      <c r="AO242" s="54">
        <f t="shared" si="250"/>
        <v>266697.251842663</v>
      </c>
      <c r="AQ242" s="65">
        <f t="shared" si="251"/>
        <v>5464</v>
      </c>
      <c r="AR242" s="41">
        <v>6</v>
      </c>
      <c r="AS242" s="51">
        <v>1</v>
      </c>
      <c r="AT242" s="51">
        <v>1</v>
      </c>
      <c r="AU242" s="51">
        <f t="shared" si="252"/>
        <v>8430</v>
      </c>
      <c r="AV242" s="42">
        <f t="shared" si="253"/>
        <v>41214</v>
      </c>
      <c r="AW242" s="64">
        <f t="shared" si="254"/>
        <v>2.41</v>
      </c>
      <c r="AX242" s="51">
        <v>0.98</v>
      </c>
      <c r="AY242" s="51">
        <v>3.27</v>
      </c>
      <c r="AZ242" s="45">
        <f t="shared" si="255"/>
        <v>4.2046</v>
      </c>
      <c r="BA242" s="52">
        <v>1.225</v>
      </c>
      <c r="BB242" s="47">
        <v>0.5882</v>
      </c>
      <c r="BC242" s="54">
        <f t="shared" si="256"/>
        <v>300917.61023937</v>
      </c>
      <c r="BE242" s="65">
        <f t="shared" si="257"/>
        <v>5572</v>
      </c>
      <c r="BF242" s="41">
        <v>6</v>
      </c>
      <c r="BG242" s="51">
        <v>1</v>
      </c>
      <c r="BH242" s="51">
        <v>1</v>
      </c>
      <c r="BI242" s="51">
        <f t="shared" si="258"/>
        <v>8952</v>
      </c>
      <c r="BJ242" s="42">
        <f t="shared" si="259"/>
        <v>42384</v>
      </c>
      <c r="BK242" s="64">
        <f t="shared" si="260"/>
        <v>2.41</v>
      </c>
      <c r="BL242" s="51">
        <v>0.98</v>
      </c>
      <c r="BM242" s="51">
        <v>3.27</v>
      </c>
      <c r="BN242" s="45">
        <f t="shared" si="261"/>
        <v>4.2046</v>
      </c>
      <c r="BO242" s="52">
        <v>1.225</v>
      </c>
      <c r="BP242" s="47">
        <v>0.7042</v>
      </c>
      <c r="BQ242" s="54">
        <f t="shared" si="262"/>
        <v>370489.393137169</v>
      </c>
    </row>
    <row r="243" customHeight="1" spans="1:69">
      <c r="A243" s="49"/>
      <c r="B243" s="41">
        <v>0</v>
      </c>
      <c r="C243" s="51"/>
      <c r="D243" s="51"/>
      <c r="E243" s="51"/>
      <c r="F243" s="42"/>
      <c r="G243" s="52"/>
      <c r="H243" s="51"/>
      <c r="I243" s="51"/>
      <c r="J243" s="45"/>
      <c r="K243" s="52"/>
      <c r="L243" s="47"/>
      <c r="M243" s="54"/>
      <c r="O243" s="49"/>
      <c r="P243" s="41">
        <v>0</v>
      </c>
      <c r="Q243" s="51"/>
      <c r="R243" s="51"/>
      <c r="S243" s="51"/>
      <c r="T243" s="42"/>
      <c r="U243" s="52"/>
      <c r="V243" s="51"/>
      <c r="W243" s="51"/>
      <c r="X243" s="45"/>
      <c r="Y243" s="52"/>
      <c r="Z243" s="47"/>
      <c r="AA243" s="54"/>
      <c r="AC243" s="65">
        <v>5224</v>
      </c>
      <c r="AD243" s="41">
        <v>6</v>
      </c>
      <c r="AE243" s="51">
        <v>1</v>
      </c>
      <c r="AF243" s="51">
        <v>1</v>
      </c>
      <c r="AG243" s="51">
        <f t="shared" si="246"/>
        <v>8430</v>
      </c>
      <c r="AH243" s="42">
        <f t="shared" si="247"/>
        <v>39774</v>
      </c>
      <c r="AI243" s="64">
        <f t="shared" si="248"/>
        <v>2.41</v>
      </c>
      <c r="AJ243" s="51">
        <v>0.98</v>
      </c>
      <c r="AK243" s="51">
        <v>3.27</v>
      </c>
      <c r="AL243" s="45">
        <f t="shared" si="249"/>
        <v>4.2046</v>
      </c>
      <c r="AM243" s="52">
        <v>1.125</v>
      </c>
      <c r="AN243" s="47">
        <v>0.5882</v>
      </c>
      <c r="AO243" s="54">
        <f t="shared" si="250"/>
        <v>266697.251842663</v>
      </c>
      <c r="AQ243" s="65">
        <f t="shared" si="251"/>
        <v>5464</v>
      </c>
      <c r="AR243" s="41">
        <v>6</v>
      </c>
      <c r="AS243" s="51">
        <v>1</v>
      </c>
      <c r="AT243" s="51">
        <v>1</v>
      </c>
      <c r="AU243" s="51">
        <f t="shared" si="252"/>
        <v>8430</v>
      </c>
      <c r="AV243" s="42">
        <f t="shared" si="253"/>
        <v>41214</v>
      </c>
      <c r="AW243" s="64">
        <f t="shared" si="254"/>
        <v>2.41</v>
      </c>
      <c r="AX243" s="51">
        <v>0.98</v>
      </c>
      <c r="AY243" s="51">
        <v>3.27</v>
      </c>
      <c r="AZ243" s="45">
        <f t="shared" si="255"/>
        <v>4.2046</v>
      </c>
      <c r="BA243" s="52">
        <v>1.225</v>
      </c>
      <c r="BB243" s="47">
        <v>0.5882</v>
      </c>
      <c r="BC243" s="54">
        <f t="shared" si="256"/>
        <v>300917.61023937</v>
      </c>
      <c r="BE243" s="65">
        <f t="shared" si="257"/>
        <v>5572</v>
      </c>
      <c r="BF243" s="41">
        <v>6</v>
      </c>
      <c r="BG243" s="51">
        <v>1</v>
      </c>
      <c r="BH243" s="51">
        <v>1</v>
      </c>
      <c r="BI243" s="51">
        <f t="shared" si="258"/>
        <v>8952</v>
      </c>
      <c r="BJ243" s="42">
        <f t="shared" si="259"/>
        <v>42384</v>
      </c>
      <c r="BK243" s="64">
        <f t="shared" si="260"/>
        <v>2.41</v>
      </c>
      <c r="BL243" s="51">
        <v>0.98</v>
      </c>
      <c r="BM243" s="51">
        <v>3.27</v>
      </c>
      <c r="BN243" s="45">
        <f t="shared" si="261"/>
        <v>4.2046</v>
      </c>
      <c r="BO243" s="52">
        <v>1.225</v>
      </c>
      <c r="BP243" s="47">
        <v>0.7042</v>
      </c>
      <c r="BQ243" s="54">
        <f t="shared" si="262"/>
        <v>370489.393137169</v>
      </c>
    </row>
    <row r="244" customHeight="1" spans="1:69">
      <c r="A244" s="65">
        <v>5224</v>
      </c>
      <c r="B244" s="44">
        <v>5.92</v>
      </c>
      <c r="C244" s="51">
        <v>1</v>
      </c>
      <c r="D244" s="51">
        <v>1</v>
      </c>
      <c r="E244" s="66">
        <f t="shared" ref="E244:E256" si="263">3921*0.6</f>
        <v>2352.6</v>
      </c>
      <c r="F244" s="42">
        <f t="shared" ref="F244:F265" si="264">A244*B244*C244*D244+E244</f>
        <v>33278.68</v>
      </c>
      <c r="G244" s="52">
        <v>3.25</v>
      </c>
      <c r="H244" s="51">
        <v>0.98</v>
      </c>
      <c r="I244" s="51">
        <v>3.27</v>
      </c>
      <c r="J244" s="45">
        <f t="shared" ref="J244:J265" si="265">H244*I244+1</f>
        <v>4.2046</v>
      </c>
      <c r="K244" s="52">
        <v>1.125</v>
      </c>
      <c r="L244" s="47">
        <v>0.5882</v>
      </c>
      <c r="M244" s="54">
        <f t="shared" ref="M244:M265" si="266">F244*G244*J244*K244*L244</f>
        <v>300920.435190069</v>
      </c>
      <c r="O244" s="65">
        <v>5224</v>
      </c>
      <c r="P244" s="44">
        <v>5.92</v>
      </c>
      <c r="Q244" s="51">
        <v>1</v>
      </c>
      <c r="R244" s="51">
        <v>1</v>
      </c>
      <c r="S244" s="66">
        <f t="shared" ref="S244:S256" si="267">3921*0.6</f>
        <v>2352.6</v>
      </c>
      <c r="T244" s="42">
        <f t="shared" ref="T244:T265" si="268">O244*P244*Q244*R244+S244</f>
        <v>33278.68</v>
      </c>
      <c r="U244" s="52">
        <f t="shared" ref="U244:U265" si="269">3.25+0.26</f>
        <v>3.51</v>
      </c>
      <c r="V244" s="51">
        <v>0.98</v>
      </c>
      <c r="W244" s="51">
        <v>3.27</v>
      </c>
      <c r="X244" s="45">
        <f t="shared" ref="X244:X265" si="270">V244*W244+1</f>
        <v>4.2046</v>
      </c>
      <c r="Y244" s="52">
        <v>1.125</v>
      </c>
      <c r="Z244" s="47">
        <v>0.5882</v>
      </c>
      <c r="AA244" s="54">
        <f t="shared" ref="AA244:AA265" si="271">T244*U244*X244*Y244*Z244</f>
        <v>324994.070005274</v>
      </c>
      <c r="AC244" s="65">
        <v>5224</v>
      </c>
      <c r="AD244" s="44">
        <v>5.92</v>
      </c>
      <c r="AE244" s="51">
        <v>1</v>
      </c>
      <c r="AF244" s="51">
        <v>1</v>
      </c>
      <c r="AG244" s="66">
        <f t="shared" ref="AG244:AG256" si="272">3921*0.6</f>
        <v>2352.6</v>
      </c>
      <c r="AH244" s="42">
        <f t="shared" si="247"/>
        <v>33278.68</v>
      </c>
      <c r="AI244" s="52">
        <f t="shared" ref="AI244:AI265" si="273">3.25+0.26</f>
        <v>3.51</v>
      </c>
      <c r="AJ244" s="51">
        <v>0.98</v>
      </c>
      <c r="AK244" s="51">
        <v>3.27</v>
      </c>
      <c r="AL244" s="45">
        <f t="shared" si="249"/>
        <v>4.2046</v>
      </c>
      <c r="AM244" s="52">
        <v>1.125</v>
      </c>
      <c r="AN244" s="47">
        <v>0.5882</v>
      </c>
      <c r="AO244" s="54">
        <f t="shared" si="250"/>
        <v>324994.070005274</v>
      </c>
      <c r="AQ244" s="65">
        <f t="shared" si="251"/>
        <v>5464</v>
      </c>
      <c r="AR244" s="44">
        <v>5.92</v>
      </c>
      <c r="AS244" s="51">
        <v>1</v>
      </c>
      <c r="AT244" s="51">
        <v>1</v>
      </c>
      <c r="AU244" s="66">
        <f t="shared" ref="AU244:AU255" si="274">4161*0.6</f>
        <v>2496.6</v>
      </c>
      <c r="AV244" s="42">
        <f t="shared" si="253"/>
        <v>34843.48</v>
      </c>
      <c r="AW244" s="52">
        <f t="shared" ref="AW244:AW265" si="275">3.25+0.26</f>
        <v>3.51</v>
      </c>
      <c r="AX244" s="51">
        <v>0.98</v>
      </c>
      <c r="AY244" s="51">
        <v>3.27</v>
      </c>
      <c r="AZ244" s="45">
        <f t="shared" si="255"/>
        <v>4.2046</v>
      </c>
      <c r="BA244" s="52">
        <v>1.225</v>
      </c>
      <c r="BB244" s="47">
        <v>0.5882</v>
      </c>
      <c r="BC244" s="54">
        <f t="shared" si="256"/>
        <v>370522.371506336</v>
      </c>
      <c r="BE244" s="65">
        <f t="shared" si="257"/>
        <v>5572</v>
      </c>
      <c r="BF244" s="44">
        <v>5.92</v>
      </c>
      <c r="BG244" s="51">
        <v>1</v>
      </c>
      <c r="BH244" s="51">
        <v>1</v>
      </c>
      <c r="BI244" s="51">
        <f t="shared" ref="BI244:BI247" si="276">5968*0.7+4569*0.6</f>
        <v>6919</v>
      </c>
      <c r="BJ244" s="42">
        <f t="shared" si="259"/>
        <v>39905.24</v>
      </c>
      <c r="BK244" s="52">
        <f t="shared" ref="BK244:BK265" si="277">3.25+0.26</f>
        <v>3.51</v>
      </c>
      <c r="BL244" s="51">
        <v>0.98</v>
      </c>
      <c r="BM244" s="51">
        <v>3.27</v>
      </c>
      <c r="BN244" s="45">
        <f t="shared" si="261"/>
        <v>4.2046</v>
      </c>
      <c r="BO244" s="52">
        <v>1.225</v>
      </c>
      <c r="BP244" s="47">
        <v>0.7042</v>
      </c>
      <c r="BQ244" s="54">
        <f t="shared" si="262"/>
        <v>508035.240815269</v>
      </c>
    </row>
    <row r="245" customHeight="1" spans="1:69">
      <c r="A245" s="65">
        <v>5224</v>
      </c>
      <c r="B245" s="55">
        <v>2.01</v>
      </c>
      <c r="C245" s="51">
        <v>2.2</v>
      </c>
      <c r="D245" s="51">
        <v>2</v>
      </c>
      <c r="E245" s="66">
        <f t="shared" si="263"/>
        <v>2352.6</v>
      </c>
      <c r="F245" s="42">
        <f t="shared" si="264"/>
        <v>48553.656</v>
      </c>
      <c r="G245" s="52">
        <v>3.25</v>
      </c>
      <c r="H245" s="51">
        <v>0.98</v>
      </c>
      <c r="I245" s="51">
        <v>3.27</v>
      </c>
      <c r="J245" s="45">
        <f t="shared" si="265"/>
        <v>4.2046</v>
      </c>
      <c r="K245" s="52">
        <v>1.125</v>
      </c>
      <c r="L245" s="47">
        <v>0.5882</v>
      </c>
      <c r="M245" s="54">
        <f t="shared" si="266"/>
        <v>439043.474488438</v>
      </c>
      <c r="O245" s="65">
        <v>5224</v>
      </c>
      <c r="P245" s="55">
        <v>2.01</v>
      </c>
      <c r="Q245" s="51">
        <v>2.2</v>
      </c>
      <c r="R245" s="51">
        <v>2</v>
      </c>
      <c r="S245" s="66">
        <f t="shared" si="267"/>
        <v>2352.6</v>
      </c>
      <c r="T245" s="42">
        <f t="shared" si="268"/>
        <v>48553.656</v>
      </c>
      <c r="U245" s="52">
        <f t="shared" si="269"/>
        <v>3.51</v>
      </c>
      <c r="V245" s="51">
        <v>0.98</v>
      </c>
      <c r="W245" s="51">
        <v>3.27</v>
      </c>
      <c r="X245" s="45">
        <f t="shared" si="270"/>
        <v>4.2046</v>
      </c>
      <c r="Y245" s="52">
        <v>1.125</v>
      </c>
      <c r="Z245" s="47">
        <v>0.5882</v>
      </c>
      <c r="AA245" s="54">
        <f t="shared" si="271"/>
        <v>474166.952447513</v>
      </c>
      <c r="AC245" s="65">
        <v>5224</v>
      </c>
      <c r="AD245" s="55">
        <v>2.01</v>
      </c>
      <c r="AE245" s="51">
        <v>2.2</v>
      </c>
      <c r="AF245" s="51">
        <v>2</v>
      </c>
      <c r="AG245" s="66">
        <f t="shared" si="272"/>
        <v>2352.6</v>
      </c>
      <c r="AH245" s="42">
        <f t="shared" si="247"/>
        <v>48553.656</v>
      </c>
      <c r="AI245" s="52">
        <f t="shared" si="273"/>
        <v>3.51</v>
      </c>
      <c r="AJ245" s="51">
        <v>0.98</v>
      </c>
      <c r="AK245" s="51">
        <v>3.27</v>
      </c>
      <c r="AL245" s="45">
        <f t="shared" si="249"/>
        <v>4.2046</v>
      </c>
      <c r="AM245" s="52">
        <v>1.125</v>
      </c>
      <c r="AN245" s="47">
        <v>0.5882</v>
      </c>
      <c r="AO245" s="54">
        <f t="shared" si="250"/>
        <v>474166.952447513</v>
      </c>
      <c r="AQ245" s="65">
        <f t="shared" si="251"/>
        <v>5464</v>
      </c>
      <c r="AR245" s="55">
        <v>2.01</v>
      </c>
      <c r="AS245" s="51">
        <v>2.2</v>
      </c>
      <c r="AT245" s="51">
        <v>2</v>
      </c>
      <c r="AU245" s="66">
        <f t="shared" si="274"/>
        <v>2496.6</v>
      </c>
      <c r="AV245" s="42">
        <f t="shared" si="253"/>
        <v>50820.216</v>
      </c>
      <c r="AW245" s="52">
        <f t="shared" si="275"/>
        <v>3.51</v>
      </c>
      <c r="AX245" s="51">
        <v>0.98</v>
      </c>
      <c r="AY245" s="51">
        <v>3.27</v>
      </c>
      <c r="AZ245" s="45">
        <f t="shared" si="255"/>
        <v>4.2046</v>
      </c>
      <c r="BA245" s="52">
        <v>1.225</v>
      </c>
      <c r="BB245" s="47">
        <v>0.5882</v>
      </c>
      <c r="BC245" s="54">
        <f t="shared" si="256"/>
        <v>540417.517216542</v>
      </c>
      <c r="BE245" s="65">
        <f t="shared" si="257"/>
        <v>5572</v>
      </c>
      <c r="BF245" s="55">
        <v>2.01</v>
      </c>
      <c r="BG245" s="51">
        <v>2.2</v>
      </c>
      <c r="BH245" s="51">
        <v>2</v>
      </c>
      <c r="BI245" s="51">
        <f t="shared" si="276"/>
        <v>6919</v>
      </c>
      <c r="BJ245" s="42">
        <f t="shared" si="259"/>
        <v>56197.768</v>
      </c>
      <c r="BK245" s="52">
        <f t="shared" si="277"/>
        <v>3.51</v>
      </c>
      <c r="BL245" s="51">
        <v>0.98</v>
      </c>
      <c r="BM245" s="51">
        <v>3.27</v>
      </c>
      <c r="BN245" s="45">
        <f t="shared" si="261"/>
        <v>4.2046</v>
      </c>
      <c r="BO245" s="52">
        <v>1.225</v>
      </c>
      <c r="BP245" s="47">
        <v>0.7042</v>
      </c>
      <c r="BQ245" s="54">
        <f t="shared" si="262"/>
        <v>715456.080433563</v>
      </c>
    </row>
    <row r="246" customHeight="1" spans="1:69">
      <c r="A246" s="65">
        <v>5224</v>
      </c>
      <c r="B246" s="41">
        <v>1.07</v>
      </c>
      <c r="C246" s="51">
        <v>2.2</v>
      </c>
      <c r="D246" s="51">
        <v>1</v>
      </c>
      <c r="E246" s="66">
        <f t="shared" si="263"/>
        <v>2352.6</v>
      </c>
      <c r="F246" s="42">
        <f t="shared" si="264"/>
        <v>14649.896</v>
      </c>
      <c r="G246" s="52">
        <v>3.25</v>
      </c>
      <c r="H246" s="51">
        <v>0.98</v>
      </c>
      <c r="I246" s="51">
        <v>3.27</v>
      </c>
      <c r="J246" s="45">
        <f t="shared" si="265"/>
        <v>4.2046</v>
      </c>
      <c r="K246" s="52">
        <v>1.125</v>
      </c>
      <c r="L246" s="47">
        <v>0.5882</v>
      </c>
      <c r="M246" s="54">
        <f t="shared" si="266"/>
        <v>132470.791504027</v>
      </c>
      <c r="O246" s="65">
        <v>5224</v>
      </c>
      <c r="P246" s="41">
        <v>1.07</v>
      </c>
      <c r="Q246" s="51">
        <v>2.2</v>
      </c>
      <c r="R246" s="51">
        <v>1</v>
      </c>
      <c r="S246" s="66">
        <f t="shared" si="267"/>
        <v>2352.6</v>
      </c>
      <c r="T246" s="42">
        <f t="shared" si="268"/>
        <v>14649.896</v>
      </c>
      <c r="U246" s="52">
        <f t="shared" si="269"/>
        <v>3.51</v>
      </c>
      <c r="V246" s="51">
        <v>0.98</v>
      </c>
      <c r="W246" s="51">
        <v>3.27</v>
      </c>
      <c r="X246" s="45">
        <f t="shared" si="270"/>
        <v>4.2046</v>
      </c>
      <c r="Y246" s="52">
        <v>1.125</v>
      </c>
      <c r="Z246" s="47">
        <v>0.5882</v>
      </c>
      <c r="AA246" s="54">
        <f t="shared" si="271"/>
        <v>143068.45482435</v>
      </c>
      <c r="AC246" s="65">
        <v>5224</v>
      </c>
      <c r="AD246" s="41">
        <v>1.07</v>
      </c>
      <c r="AE246" s="51">
        <v>2.2</v>
      </c>
      <c r="AF246" s="51">
        <v>1</v>
      </c>
      <c r="AG246" s="66">
        <f t="shared" si="272"/>
        <v>2352.6</v>
      </c>
      <c r="AH246" s="42">
        <f t="shared" si="247"/>
        <v>14649.896</v>
      </c>
      <c r="AI246" s="52">
        <f t="shared" si="273"/>
        <v>3.51</v>
      </c>
      <c r="AJ246" s="51">
        <v>0.98</v>
      </c>
      <c r="AK246" s="51">
        <v>3.27</v>
      </c>
      <c r="AL246" s="45">
        <f t="shared" si="249"/>
        <v>4.2046</v>
      </c>
      <c r="AM246" s="52">
        <v>1.125</v>
      </c>
      <c r="AN246" s="47">
        <v>0.5882</v>
      </c>
      <c r="AO246" s="54">
        <f t="shared" si="250"/>
        <v>143068.45482435</v>
      </c>
      <c r="AQ246" s="65">
        <f t="shared" si="251"/>
        <v>5464</v>
      </c>
      <c r="AR246" s="41">
        <v>1.07</v>
      </c>
      <c r="AS246" s="51">
        <v>2.2</v>
      </c>
      <c r="AT246" s="51">
        <v>1</v>
      </c>
      <c r="AU246" s="66">
        <f t="shared" si="274"/>
        <v>2496.6</v>
      </c>
      <c r="AV246" s="42">
        <f t="shared" si="253"/>
        <v>15358.856</v>
      </c>
      <c r="AW246" s="52">
        <f t="shared" si="275"/>
        <v>3.51</v>
      </c>
      <c r="AX246" s="51">
        <v>0.98</v>
      </c>
      <c r="AY246" s="51">
        <v>3.27</v>
      </c>
      <c r="AZ246" s="45">
        <f t="shared" si="255"/>
        <v>4.2046</v>
      </c>
      <c r="BA246" s="52">
        <v>1.225</v>
      </c>
      <c r="BB246" s="47">
        <v>0.5882</v>
      </c>
      <c r="BC246" s="54">
        <f t="shared" si="256"/>
        <v>163324.666443889</v>
      </c>
      <c r="BE246" s="65">
        <f t="shared" si="257"/>
        <v>5572</v>
      </c>
      <c r="BF246" s="41">
        <v>1.07</v>
      </c>
      <c r="BG246" s="51">
        <v>2.2</v>
      </c>
      <c r="BH246" s="51">
        <v>1</v>
      </c>
      <c r="BI246" s="51">
        <f t="shared" si="276"/>
        <v>6919</v>
      </c>
      <c r="BJ246" s="42">
        <f t="shared" si="259"/>
        <v>20035.488</v>
      </c>
      <c r="BK246" s="52">
        <f t="shared" si="277"/>
        <v>3.51</v>
      </c>
      <c r="BL246" s="51">
        <v>0.98</v>
      </c>
      <c r="BM246" s="51">
        <v>3.27</v>
      </c>
      <c r="BN246" s="45">
        <f t="shared" si="261"/>
        <v>4.2046</v>
      </c>
      <c r="BO246" s="52">
        <v>1.225</v>
      </c>
      <c r="BP246" s="47">
        <v>0.7042</v>
      </c>
      <c r="BQ246" s="54">
        <f t="shared" si="262"/>
        <v>255072.616301304</v>
      </c>
    </row>
    <row r="247" customHeight="1" spans="1:69">
      <c r="A247" s="65">
        <v>5224</v>
      </c>
      <c r="B247" s="41">
        <v>1.07</v>
      </c>
      <c r="C247" s="51">
        <v>2.2</v>
      </c>
      <c r="D247" s="51">
        <v>1</v>
      </c>
      <c r="E247" s="66">
        <f t="shared" si="263"/>
        <v>2352.6</v>
      </c>
      <c r="F247" s="42">
        <f t="shared" si="264"/>
        <v>14649.896</v>
      </c>
      <c r="G247" s="52">
        <v>3.25</v>
      </c>
      <c r="H247" s="51">
        <v>0.98</v>
      </c>
      <c r="I247" s="51">
        <v>3.27</v>
      </c>
      <c r="J247" s="45">
        <f t="shared" si="265"/>
        <v>4.2046</v>
      </c>
      <c r="K247" s="52">
        <v>1.125</v>
      </c>
      <c r="L247" s="47">
        <v>0.5882</v>
      </c>
      <c r="M247" s="54">
        <f t="shared" si="266"/>
        <v>132470.791504027</v>
      </c>
      <c r="O247" s="65">
        <v>5224</v>
      </c>
      <c r="P247" s="41">
        <v>1.07</v>
      </c>
      <c r="Q247" s="51">
        <v>2.2</v>
      </c>
      <c r="R247" s="51">
        <v>1</v>
      </c>
      <c r="S247" s="66">
        <f t="shared" si="267"/>
        <v>2352.6</v>
      </c>
      <c r="T247" s="42">
        <f t="shared" si="268"/>
        <v>14649.896</v>
      </c>
      <c r="U247" s="52">
        <f t="shared" si="269"/>
        <v>3.51</v>
      </c>
      <c r="V247" s="51">
        <v>0.98</v>
      </c>
      <c r="W247" s="51">
        <v>3.27</v>
      </c>
      <c r="X247" s="45">
        <f t="shared" si="270"/>
        <v>4.2046</v>
      </c>
      <c r="Y247" s="52">
        <v>1.125</v>
      </c>
      <c r="Z247" s="47">
        <v>0.5882</v>
      </c>
      <c r="AA247" s="54">
        <f t="shared" si="271"/>
        <v>143068.45482435</v>
      </c>
      <c r="AC247" s="65">
        <v>5224</v>
      </c>
      <c r="AD247" s="41">
        <v>1.07</v>
      </c>
      <c r="AE247" s="51">
        <v>2.2</v>
      </c>
      <c r="AF247" s="51">
        <v>1</v>
      </c>
      <c r="AG247" s="66">
        <f t="shared" si="272"/>
        <v>2352.6</v>
      </c>
      <c r="AH247" s="42">
        <f t="shared" si="247"/>
        <v>14649.896</v>
      </c>
      <c r="AI247" s="52">
        <f t="shared" si="273"/>
        <v>3.51</v>
      </c>
      <c r="AJ247" s="51">
        <v>0.98</v>
      </c>
      <c r="AK247" s="51">
        <v>3.27</v>
      </c>
      <c r="AL247" s="45">
        <f t="shared" si="249"/>
        <v>4.2046</v>
      </c>
      <c r="AM247" s="52">
        <v>1.125</v>
      </c>
      <c r="AN247" s="47">
        <v>0.5882</v>
      </c>
      <c r="AO247" s="54">
        <f t="shared" si="250"/>
        <v>143068.45482435</v>
      </c>
      <c r="AQ247" s="65">
        <f t="shared" si="251"/>
        <v>5464</v>
      </c>
      <c r="AR247" s="41">
        <v>1.07</v>
      </c>
      <c r="AS247" s="51">
        <v>2.2</v>
      </c>
      <c r="AT247" s="51">
        <v>1</v>
      </c>
      <c r="AU247" s="66">
        <f t="shared" si="274"/>
        <v>2496.6</v>
      </c>
      <c r="AV247" s="42">
        <f t="shared" si="253"/>
        <v>15358.856</v>
      </c>
      <c r="AW247" s="52">
        <f t="shared" si="275"/>
        <v>3.51</v>
      </c>
      <c r="AX247" s="51">
        <v>0.98</v>
      </c>
      <c r="AY247" s="51">
        <v>3.27</v>
      </c>
      <c r="AZ247" s="45">
        <f t="shared" si="255"/>
        <v>4.2046</v>
      </c>
      <c r="BA247" s="52">
        <v>1.225</v>
      </c>
      <c r="BB247" s="47">
        <v>0.5882</v>
      </c>
      <c r="BC247" s="54">
        <f t="shared" si="256"/>
        <v>163324.666443889</v>
      </c>
      <c r="BE247" s="65">
        <f t="shared" si="257"/>
        <v>5572</v>
      </c>
      <c r="BF247" s="41">
        <v>1.07</v>
      </c>
      <c r="BG247" s="51">
        <v>2.2</v>
      </c>
      <c r="BH247" s="51">
        <v>1</v>
      </c>
      <c r="BI247" s="51">
        <f t="shared" si="276"/>
        <v>6919</v>
      </c>
      <c r="BJ247" s="42">
        <f t="shared" si="259"/>
        <v>20035.488</v>
      </c>
      <c r="BK247" s="52">
        <f t="shared" si="277"/>
        <v>3.51</v>
      </c>
      <c r="BL247" s="51">
        <v>0.98</v>
      </c>
      <c r="BM247" s="51">
        <v>3.27</v>
      </c>
      <c r="BN247" s="45">
        <f t="shared" si="261"/>
        <v>4.2046</v>
      </c>
      <c r="BO247" s="52">
        <v>1.225</v>
      </c>
      <c r="BP247" s="47">
        <v>0.7042</v>
      </c>
      <c r="BQ247" s="54">
        <f t="shared" si="262"/>
        <v>255072.616301304</v>
      </c>
    </row>
    <row r="248" customHeight="1" spans="1:69">
      <c r="A248" s="65">
        <v>5224</v>
      </c>
      <c r="B248" s="55">
        <v>8</v>
      </c>
      <c r="C248" s="51">
        <v>1</v>
      </c>
      <c r="D248" s="51">
        <v>1</v>
      </c>
      <c r="E248" s="66">
        <f t="shared" si="263"/>
        <v>2352.6</v>
      </c>
      <c r="F248" s="42">
        <f t="shared" si="264"/>
        <v>44144.6</v>
      </c>
      <c r="G248" s="52">
        <v>3.25</v>
      </c>
      <c r="H248" s="51">
        <v>0.98</v>
      </c>
      <c r="I248" s="51">
        <v>3.27</v>
      </c>
      <c r="J248" s="45">
        <f t="shared" si="265"/>
        <v>4.2046</v>
      </c>
      <c r="K248" s="52">
        <v>1.125</v>
      </c>
      <c r="L248" s="47">
        <v>0.5882</v>
      </c>
      <c r="M248" s="54">
        <f t="shared" si="266"/>
        <v>399174.854390003</v>
      </c>
      <c r="O248" s="65">
        <v>5224</v>
      </c>
      <c r="P248" s="55">
        <v>8</v>
      </c>
      <c r="Q248" s="51">
        <v>1</v>
      </c>
      <c r="R248" s="51">
        <v>1</v>
      </c>
      <c r="S248" s="66">
        <f t="shared" si="267"/>
        <v>2352.6</v>
      </c>
      <c r="T248" s="42">
        <f t="shared" si="268"/>
        <v>44144.6</v>
      </c>
      <c r="U248" s="52">
        <f t="shared" si="269"/>
        <v>3.51</v>
      </c>
      <c r="V248" s="51">
        <v>0.98</v>
      </c>
      <c r="W248" s="51">
        <v>3.27</v>
      </c>
      <c r="X248" s="45">
        <f t="shared" si="270"/>
        <v>4.2046</v>
      </c>
      <c r="Y248" s="52">
        <v>1.125</v>
      </c>
      <c r="Z248" s="47">
        <v>0.5882</v>
      </c>
      <c r="AA248" s="54">
        <f t="shared" si="271"/>
        <v>431108.842741203</v>
      </c>
      <c r="AC248" s="65">
        <v>5224</v>
      </c>
      <c r="AD248" s="55">
        <v>8</v>
      </c>
      <c r="AE248" s="51">
        <v>1</v>
      </c>
      <c r="AF248" s="51">
        <v>1</v>
      </c>
      <c r="AG248" s="66">
        <f t="shared" si="272"/>
        <v>2352.6</v>
      </c>
      <c r="AH248" s="42">
        <f t="shared" si="247"/>
        <v>44144.6</v>
      </c>
      <c r="AI248" s="52">
        <f t="shared" si="273"/>
        <v>3.51</v>
      </c>
      <c r="AJ248" s="51">
        <v>0.98</v>
      </c>
      <c r="AK248" s="51">
        <v>3.27</v>
      </c>
      <c r="AL248" s="45">
        <f t="shared" si="249"/>
        <v>4.2046</v>
      </c>
      <c r="AM248" s="52">
        <v>1.125</v>
      </c>
      <c r="AN248" s="47">
        <v>0.5882</v>
      </c>
      <c r="AO248" s="54">
        <f t="shared" si="250"/>
        <v>431108.842741203</v>
      </c>
      <c r="AQ248" s="65">
        <f t="shared" si="251"/>
        <v>5464</v>
      </c>
      <c r="AR248" s="55">
        <v>8</v>
      </c>
      <c r="AS248" s="51">
        <v>1</v>
      </c>
      <c r="AT248" s="51">
        <v>1</v>
      </c>
      <c r="AU248" s="66">
        <f t="shared" si="274"/>
        <v>2496.6</v>
      </c>
      <c r="AV248" s="42">
        <f t="shared" si="253"/>
        <v>46208.6</v>
      </c>
      <c r="AW248" s="52">
        <f t="shared" si="275"/>
        <v>3.51</v>
      </c>
      <c r="AX248" s="51">
        <v>0.98</v>
      </c>
      <c r="AY248" s="51">
        <v>3.27</v>
      </c>
      <c r="AZ248" s="45">
        <f t="shared" si="255"/>
        <v>4.2046</v>
      </c>
      <c r="BA248" s="52">
        <v>1.225</v>
      </c>
      <c r="BB248" s="47">
        <v>0.5882</v>
      </c>
      <c r="BC248" s="54">
        <f t="shared" si="256"/>
        <v>491378.015513596</v>
      </c>
      <c r="BE248" s="65">
        <f t="shared" si="257"/>
        <v>5572</v>
      </c>
      <c r="BF248" s="55">
        <v>8</v>
      </c>
      <c r="BG248" s="51">
        <v>1</v>
      </c>
      <c r="BH248" s="51">
        <v>1</v>
      </c>
      <c r="BI248" s="51">
        <f t="shared" ref="BI248:BI255" si="278">4569*0.6</f>
        <v>2741.4</v>
      </c>
      <c r="BJ248" s="42">
        <f t="shared" si="259"/>
        <v>47317.4</v>
      </c>
      <c r="BK248" s="52">
        <f t="shared" si="277"/>
        <v>3.51</v>
      </c>
      <c r="BL248" s="51">
        <v>0.98</v>
      </c>
      <c r="BM248" s="51">
        <v>3.27</v>
      </c>
      <c r="BN248" s="45">
        <f t="shared" si="261"/>
        <v>4.2046</v>
      </c>
      <c r="BO248" s="52">
        <v>1.225</v>
      </c>
      <c r="BP248" s="47">
        <v>0.7042</v>
      </c>
      <c r="BQ248" s="54">
        <f t="shared" si="262"/>
        <v>602399.752607738</v>
      </c>
    </row>
    <row r="249" customHeight="1" spans="1:69">
      <c r="A249" s="65">
        <v>5224</v>
      </c>
      <c r="B249" s="50">
        <v>0.72</v>
      </c>
      <c r="C249" s="51">
        <v>2.2</v>
      </c>
      <c r="D249" s="51">
        <v>1</v>
      </c>
      <c r="E249" s="66">
        <f t="shared" si="263"/>
        <v>2352.6</v>
      </c>
      <c r="F249" s="42">
        <f t="shared" si="264"/>
        <v>10627.416</v>
      </c>
      <c r="G249" s="52">
        <v>3.25</v>
      </c>
      <c r="H249" s="51">
        <v>0.98</v>
      </c>
      <c r="I249" s="51">
        <v>3.27</v>
      </c>
      <c r="J249" s="45">
        <f t="shared" si="265"/>
        <v>4.2046</v>
      </c>
      <c r="K249" s="52">
        <v>1.125</v>
      </c>
      <c r="L249" s="47">
        <v>0.5882</v>
      </c>
      <c r="M249" s="54">
        <f t="shared" si="266"/>
        <v>96097.7613194364</v>
      </c>
      <c r="O249" s="65">
        <v>5224</v>
      </c>
      <c r="P249" s="50">
        <v>0.72</v>
      </c>
      <c r="Q249" s="51">
        <v>2.2</v>
      </c>
      <c r="R249" s="51">
        <v>1</v>
      </c>
      <c r="S249" s="66">
        <f t="shared" si="267"/>
        <v>2352.6</v>
      </c>
      <c r="T249" s="42">
        <f t="shared" si="268"/>
        <v>10627.416</v>
      </c>
      <c r="U249" s="52">
        <f t="shared" si="269"/>
        <v>3.51</v>
      </c>
      <c r="V249" s="51">
        <v>0.98</v>
      </c>
      <c r="W249" s="51">
        <v>3.27</v>
      </c>
      <c r="X249" s="45">
        <f t="shared" si="270"/>
        <v>4.2046</v>
      </c>
      <c r="Y249" s="52">
        <v>1.125</v>
      </c>
      <c r="Z249" s="47">
        <v>0.5882</v>
      </c>
      <c r="AA249" s="54">
        <f t="shared" si="271"/>
        <v>103785.582224991</v>
      </c>
      <c r="AC249" s="65">
        <v>5224</v>
      </c>
      <c r="AD249" s="50">
        <v>0.72</v>
      </c>
      <c r="AE249" s="51">
        <v>2.2</v>
      </c>
      <c r="AF249" s="51">
        <v>1</v>
      </c>
      <c r="AG249" s="66">
        <f t="shared" si="272"/>
        <v>2352.6</v>
      </c>
      <c r="AH249" s="42">
        <f t="shared" si="247"/>
        <v>10627.416</v>
      </c>
      <c r="AI249" s="52">
        <f t="shared" si="273"/>
        <v>3.51</v>
      </c>
      <c r="AJ249" s="51">
        <v>0.98</v>
      </c>
      <c r="AK249" s="51">
        <v>3.27</v>
      </c>
      <c r="AL249" s="45">
        <f t="shared" si="249"/>
        <v>4.2046</v>
      </c>
      <c r="AM249" s="52">
        <v>1.125</v>
      </c>
      <c r="AN249" s="47">
        <v>0.5882</v>
      </c>
      <c r="AO249" s="54">
        <f t="shared" si="250"/>
        <v>103785.582224991</v>
      </c>
      <c r="AQ249" s="65">
        <f t="shared" si="251"/>
        <v>5464</v>
      </c>
      <c r="AR249" s="50">
        <v>0.72</v>
      </c>
      <c r="AS249" s="51">
        <v>2.2</v>
      </c>
      <c r="AT249" s="51">
        <v>1</v>
      </c>
      <c r="AU249" s="66">
        <f t="shared" si="274"/>
        <v>2496.6</v>
      </c>
      <c r="AV249" s="42">
        <f t="shared" si="253"/>
        <v>11151.576</v>
      </c>
      <c r="AW249" s="52">
        <f t="shared" si="275"/>
        <v>3.51</v>
      </c>
      <c r="AX249" s="51">
        <v>0.98</v>
      </c>
      <c r="AY249" s="51">
        <v>3.27</v>
      </c>
      <c r="AZ249" s="45">
        <f t="shared" si="255"/>
        <v>4.2046</v>
      </c>
      <c r="BA249" s="52">
        <v>1.225</v>
      </c>
      <c r="BB249" s="47">
        <v>0.5882</v>
      </c>
      <c r="BC249" s="54">
        <f t="shared" si="256"/>
        <v>118584.836691201</v>
      </c>
      <c r="BE249" s="65">
        <f t="shared" si="257"/>
        <v>5572</v>
      </c>
      <c r="BF249" s="50">
        <v>0.72</v>
      </c>
      <c r="BG249" s="51">
        <v>2.2</v>
      </c>
      <c r="BH249" s="51">
        <v>1</v>
      </c>
      <c r="BI249" s="51">
        <f t="shared" si="278"/>
        <v>2741.4</v>
      </c>
      <c r="BJ249" s="42">
        <f t="shared" si="259"/>
        <v>11567.448</v>
      </c>
      <c r="BK249" s="52">
        <f t="shared" si="277"/>
        <v>3.51</v>
      </c>
      <c r="BL249" s="51">
        <v>0.98</v>
      </c>
      <c r="BM249" s="51">
        <v>3.27</v>
      </c>
      <c r="BN249" s="45">
        <f t="shared" si="261"/>
        <v>4.2046</v>
      </c>
      <c r="BO249" s="52">
        <v>1.225</v>
      </c>
      <c r="BP249" s="47">
        <v>0.7042</v>
      </c>
      <c r="BQ249" s="54">
        <f t="shared" si="262"/>
        <v>147265.653089622</v>
      </c>
    </row>
    <row r="250" customHeight="1" spans="1:69">
      <c r="A250" s="65">
        <v>5224</v>
      </c>
      <c r="B250" s="50">
        <v>0.97</v>
      </c>
      <c r="C250" s="51">
        <v>2.2</v>
      </c>
      <c r="D250" s="51">
        <v>1</v>
      </c>
      <c r="E250" s="66">
        <f t="shared" si="263"/>
        <v>2352.6</v>
      </c>
      <c r="F250" s="42">
        <f t="shared" si="264"/>
        <v>13500.616</v>
      </c>
      <c r="G250" s="52">
        <v>3.25</v>
      </c>
      <c r="H250" s="51">
        <v>0.98</v>
      </c>
      <c r="I250" s="51">
        <v>3.27</v>
      </c>
      <c r="J250" s="45">
        <f t="shared" si="265"/>
        <v>4.2046</v>
      </c>
      <c r="K250" s="52">
        <v>1.125</v>
      </c>
      <c r="L250" s="47">
        <v>0.5882</v>
      </c>
      <c r="M250" s="54">
        <f t="shared" si="266"/>
        <v>122078.497165573</v>
      </c>
      <c r="O250" s="65">
        <v>5224</v>
      </c>
      <c r="P250" s="50">
        <v>0.97</v>
      </c>
      <c r="Q250" s="51">
        <v>2.2</v>
      </c>
      <c r="R250" s="51">
        <v>1</v>
      </c>
      <c r="S250" s="66">
        <f t="shared" si="267"/>
        <v>2352.6</v>
      </c>
      <c r="T250" s="42">
        <f t="shared" si="268"/>
        <v>13500.616</v>
      </c>
      <c r="U250" s="52">
        <f t="shared" si="269"/>
        <v>3.51</v>
      </c>
      <c r="V250" s="51">
        <v>0.98</v>
      </c>
      <c r="W250" s="51">
        <v>3.27</v>
      </c>
      <c r="X250" s="45">
        <f t="shared" si="270"/>
        <v>4.2046</v>
      </c>
      <c r="Y250" s="52">
        <v>1.125</v>
      </c>
      <c r="Z250" s="47">
        <v>0.5882</v>
      </c>
      <c r="AA250" s="54">
        <f t="shared" si="271"/>
        <v>131844.776938819</v>
      </c>
      <c r="AC250" s="65">
        <v>5224</v>
      </c>
      <c r="AD250" s="50">
        <v>0.97</v>
      </c>
      <c r="AE250" s="51">
        <v>2.2</v>
      </c>
      <c r="AF250" s="51">
        <v>1</v>
      </c>
      <c r="AG250" s="66">
        <f t="shared" si="272"/>
        <v>2352.6</v>
      </c>
      <c r="AH250" s="42">
        <f t="shared" si="247"/>
        <v>13500.616</v>
      </c>
      <c r="AI250" s="52">
        <f t="shared" si="273"/>
        <v>3.51</v>
      </c>
      <c r="AJ250" s="51">
        <v>0.98</v>
      </c>
      <c r="AK250" s="51">
        <v>3.27</v>
      </c>
      <c r="AL250" s="45">
        <f t="shared" si="249"/>
        <v>4.2046</v>
      </c>
      <c r="AM250" s="52">
        <v>1.125</v>
      </c>
      <c r="AN250" s="47">
        <v>0.5882</v>
      </c>
      <c r="AO250" s="54">
        <f t="shared" si="250"/>
        <v>131844.776938819</v>
      </c>
      <c r="AQ250" s="65">
        <f t="shared" si="251"/>
        <v>5464</v>
      </c>
      <c r="AR250" s="50">
        <v>0.97</v>
      </c>
      <c r="AS250" s="51">
        <v>2.2</v>
      </c>
      <c r="AT250" s="51">
        <v>1</v>
      </c>
      <c r="AU250" s="66">
        <f t="shared" si="274"/>
        <v>2496.6</v>
      </c>
      <c r="AV250" s="42">
        <f t="shared" si="253"/>
        <v>14156.776</v>
      </c>
      <c r="AW250" s="52">
        <f t="shared" si="275"/>
        <v>3.51</v>
      </c>
      <c r="AX250" s="51">
        <v>0.98</v>
      </c>
      <c r="AY250" s="51">
        <v>3.27</v>
      </c>
      <c r="AZ250" s="45">
        <f t="shared" si="255"/>
        <v>4.2046</v>
      </c>
      <c r="BA250" s="52">
        <v>1.225</v>
      </c>
      <c r="BB250" s="47">
        <v>0.5882</v>
      </c>
      <c r="BC250" s="54">
        <f t="shared" si="256"/>
        <v>150541.857943121</v>
      </c>
      <c r="BE250" s="65">
        <f t="shared" si="257"/>
        <v>5572</v>
      </c>
      <c r="BF250" s="50">
        <v>0.97</v>
      </c>
      <c r="BG250" s="51">
        <v>2.2</v>
      </c>
      <c r="BH250" s="51">
        <v>1</v>
      </c>
      <c r="BI250" s="51">
        <f t="shared" si="278"/>
        <v>2741.4</v>
      </c>
      <c r="BJ250" s="42">
        <f t="shared" si="259"/>
        <v>14632.048</v>
      </c>
      <c r="BK250" s="52">
        <f t="shared" si="277"/>
        <v>3.51</v>
      </c>
      <c r="BL250" s="51">
        <v>0.98</v>
      </c>
      <c r="BM250" s="51">
        <v>3.27</v>
      </c>
      <c r="BN250" s="45">
        <f t="shared" si="261"/>
        <v>4.2046</v>
      </c>
      <c r="BO250" s="52">
        <v>1.225</v>
      </c>
      <c r="BP250" s="47">
        <v>0.7042</v>
      </c>
      <c r="BQ250" s="54">
        <f t="shared" si="262"/>
        <v>186281.200897441</v>
      </c>
    </row>
    <row r="251" customHeight="1" spans="1:69">
      <c r="A251" s="65">
        <v>5224</v>
      </c>
      <c r="B251" s="50">
        <v>0.89</v>
      </c>
      <c r="C251" s="51">
        <v>2.2</v>
      </c>
      <c r="D251" s="51">
        <v>1</v>
      </c>
      <c r="E251" s="66">
        <f t="shared" si="263"/>
        <v>2352.6</v>
      </c>
      <c r="F251" s="42">
        <f t="shared" si="264"/>
        <v>12581.192</v>
      </c>
      <c r="G251" s="52">
        <v>3.25</v>
      </c>
      <c r="H251" s="51">
        <v>0.98</v>
      </c>
      <c r="I251" s="51">
        <v>3.27</v>
      </c>
      <c r="J251" s="45">
        <f t="shared" si="265"/>
        <v>4.2046</v>
      </c>
      <c r="K251" s="52">
        <v>1.125</v>
      </c>
      <c r="L251" s="47">
        <v>0.5882</v>
      </c>
      <c r="M251" s="54">
        <f t="shared" si="266"/>
        <v>113764.661694809</v>
      </c>
      <c r="O251" s="65">
        <v>5224</v>
      </c>
      <c r="P251" s="50">
        <v>0.89</v>
      </c>
      <c r="Q251" s="51">
        <v>2.2</v>
      </c>
      <c r="R251" s="51">
        <v>1</v>
      </c>
      <c r="S251" s="66">
        <f t="shared" si="267"/>
        <v>2352.6</v>
      </c>
      <c r="T251" s="42">
        <f t="shared" si="268"/>
        <v>12581.192</v>
      </c>
      <c r="U251" s="52">
        <f t="shared" si="269"/>
        <v>3.51</v>
      </c>
      <c r="V251" s="51">
        <v>0.98</v>
      </c>
      <c r="W251" s="51">
        <v>3.27</v>
      </c>
      <c r="X251" s="45">
        <f t="shared" si="270"/>
        <v>4.2046</v>
      </c>
      <c r="Y251" s="52">
        <v>1.125</v>
      </c>
      <c r="Z251" s="47">
        <v>0.5882</v>
      </c>
      <c r="AA251" s="54">
        <f t="shared" si="271"/>
        <v>122865.834630394</v>
      </c>
      <c r="AC251" s="65">
        <v>5224</v>
      </c>
      <c r="AD251" s="50">
        <v>0.89</v>
      </c>
      <c r="AE251" s="51">
        <v>2.2</v>
      </c>
      <c r="AF251" s="51">
        <v>1</v>
      </c>
      <c r="AG251" s="66">
        <f t="shared" si="272"/>
        <v>2352.6</v>
      </c>
      <c r="AH251" s="42">
        <f t="shared" si="247"/>
        <v>12581.192</v>
      </c>
      <c r="AI251" s="52">
        <f t="shared" si="273"/>
        <v>3.51</v>
      </c>
      <c r="AJ251" s="51">
        <v>0.98</v>
      </c>
      <c r="AK251" s="51">
        <v>3.27</v>
      </c>
      <c r="AL251" s="45">
        <f t="shared" si="249"/>
        <v>4.2046</v>
      </c>
      <c r="AM251" s="52">
        <v>1.125</v>
      </c>
      <c r="AN251" s="47">
        <v>0.5882</v>
      </c>
      <c r="AO251" s="54">
        <f t="shared" si="250"/>
        <v>122865.834630394</v>
      </c>
      <c r="AQ251" s="65">
        <f t="shared" si="251"/>
        <v>5464</v>
      </c>
      <c r="AR251" s="50">
        <v>0.89</v>
      </c>
      <c r="AS251" s="51">
        <v>2.2</v>
      </c>
      <c r="AT251" s="51">
        <v>1</v>
      </c>
      <c r="AU251" s="66">
        <f t="shared" si="274"/>
        <v>2496.6</v>
      </c>
      <c r="AV251" s="42">
        <f t="shared" si="253"/>
        <v>13195.112</v>
      </c>
      <c r="AW251" s="52">
        <f t="shared" si="275"/>
        <v>3.51</v>
      </c>
      <c r="AX251" s="51">
        <v>0.98</v>
      </c>
      <c r="AY251" s="51">
        <v>3.27</v>
      </c>
      <c r="AZ251" s="45">
        <f t="shared" si="255"/>
        <v>4.2046</v>
      </c>
      <c r="BA251" s="52">
        <v>1.225</v>
      </c>
      <c r="BB251" s="47">
        <v>0.5882</v>
      </c>
      <c r="BC251" s="54">
        <f t="shared" si="256"/>
        <v>140315.611142507</v>
      </c>
      <c r="BE251" s="65">
        <f t="shared" si="257"/>
        <v>5572</v>
      </c>
      <c r="BF251" s="50">
        <v>0.89</v>
      </c>
      <c r="BG251" s="51">
        <v>2.2</v>
      </c>
      <c r="BH251" s="51">
        <v>1</v>
      </c>
      <c r="BI251" s="51">
        <f t="shared" si="278"/>
        <v>2741.4</v>
      </c>
      <c r="BJ251" s="42">
        <f t="shared" si="259"/>
        <v>13651.376</v>
      </c>
      <c r="BK251" s="52">
        <f t="shared" si="277"/>
        <v>3.51</v>
      </c>
      <c r="BL251" s="51">
        <v>0.98</v>
      </c>
      <c r="BM251" s="51">
        <v>3.27</v>
      </c>
      <c r="BN251" s="45">
        <f t="shared" si="261"/>
        <v>4.2046</v>
      </c>
      <c r="BO251" s="52">
        <v>1.225</v>
      </c>
      <c r="BP251" s="47">
        <v>0.7042</v>
      </c>
      <c r="BQ251" s="54">
        <f t="shared" si="262"/>
        <v>173796.225598939</v>
      </c>
    </row>
    <row r="252" customHeight="1" spans="1:69">
      <c r="A252" s="65">
        <v>5224</v>
      </c>
      <c r="B252" s="50">
        <v>1.13</v>
      </c>
      <c r="C252" s="51">
        <v>2.2</v>
      </c>
      <c r="D252" s="51">
        <v>1</v>
      </c>
      <c r="E252" s="66">
        <f t="shared" si="263"/>
        <v>2352.6</v>
      </c>
      <c r="F252" s="42">
        <f t="shared" si="264"/>
        <v>15339.464</v>
      </c>
      <c r="G252" s="52">
        <v>3.25</v>
      </c>
      <c r="H252" s="51">
        <v>0.98</v>
      </c>
      <c r="I252" s="51">
        <v>3.27</v>
      </c>
      <c r="J252" s="45">
        <f t="shared" si="265"/>
        <v>4.2046</v>
      </c>
      <c r="K252" s="52">
        <v>1.125</v>
      </c>
      <c r="L252" s="47">
        <v>0.5882</v>
      </c>
      <c r="M252" s="54">
        <f t="shared" si="266"/>
        <v>138706.1681071</v>
      </c>
      <c r="O252" s="65">
        <v>5224</v>
      </c>
      <c r="P252" s="50">
        <v>1.13</v>
      </c>
      <c r="Q252" s="51">
        <v>2.2</v>
      </c>
      <c r="R252" s="51">
        <v>1</v>
      </c>
      <c r="S252" s="66">
        <f t="shared" si="267"/>
        <v>2352.6</v>
      </c>
      <c r="T252" s="42">
        <f t="shared" si="268"/>
        <v>15339.464</v>
      </c>
      <c r="U252" s="52">
        <f t="shared" si="269"/>
        <v>3.51</v>
      </c>
      <c r="V252" s="51">
        <v>0.98</v>
      </c>
      <c r="W252" s="51">
        <v>3.27</v>
      </c>
      <c r="X252" s="45">
        <f t="shared" si="270"/>
        <v>4.2046</v>
      </c>
      <c r="Y252" s="52">
        <v>1.125</v>
      </c>
      <c r="Z252" s="47">
        <v>0.5882</v>
      </c>
      <c r="AA252" s="54">
        <f t="shared" si="271"/>
        <v>149802.661555668</v>
      </c>
      <c r="AC252" s="65">
        <v>5224</v>
      </c>
      <c r="AD252" s="50">
        <v>1.13</v>
      </c>
      <c r="AE252" s="51">
        <v>2.2</v>
      </c>
      <c r="AF252" s="51">
        <v>1</v>
      </c>
      <c r="AG252" s="66">
        <f t="shared" si="272"/>
        <v>2352.6</v>
      </c>
      <c r="AH252" s="42">
        <f t="shared" si="247"/>
        <v>15339.464</v>
      </c>
      <c r="AI252" s="52">
        <f t="shared" si="273"/>
        <v>3.51</v>
      </c>
      <c r="AJ252" s="51">
        <v>0.98</v>
      </c>
      <c r="AK252" s="51">
        <v>3.27</v>
      </c>
      <c r="AL252" s="45">
        <f t="shared" si="249"/>
        <v>4.2046</v>
      </c>
      <c r="AM252" s="52">
        <v>1.125</v>
      </c>
      <c r="AN252" s="47">
        <v>0.5882</v>
      </c>
      <c r="AO252" s="54">
        <f t="shared" si="250"/>
        <v>149802.661555668</v>
      </c>
      <c r="AQ252" s="65">
        <f t="shared" si="251"/>
        <v>5464</v>
      </c>
      <c r="AR252" s="50">
        <v>1.13</v>
      </c>
      <c r="AS252" s="51">
        <v>2.2</v>
      </c>
      <c r="AT252" s="51">
        <v>1</v>
      </c>
      <c r="AU252" s="66">
        <f t="shared" si="274"/>
        <v>2496.6</v>
      </c>
      <c r="AV252" s="42">
        <f t="shared" si="253"/>
        <v>16080.104</v>
      </c>
      <c r="AW252" s="52">
        <f t="shared" si="275"/>
        <v>3.51</v>
      </c>
      <c r="AX252" s="51">
        <v>0.98</v>
      </c>
      <c r="AY252" s="51">
        <v>3.27</v>
      </c>
      <c r="AZ252" s="45">
        <f t="shared" si="255"/>
        <v>4.2046</v>
      </c>
      <c r="BA252" s="52">
        <v>1.225</v>
      </c>
      <c r="BB252" s="47">
        <v>0.5882</v>
      </c>
      <c r="BC252" s="54">
        <f t="shared" si="256"/>
        <v>170994.35154435</v>
      </c>
      <c r="BE252" s="65">
        <f t="shared" si="257"/>
        <v>5572</v>
      </c>
      <c r="BF252" s="50">
        <v>1.13</v>
      </c>
      <c r="BG252" s="51">
        <v>2.2</v>
      </c>
      <c r="BH252" s="51">
        <v>1</v>
      </c>
      <c r="BI252" s="51">
        <f t="shared" si="278"/>
        <v>2741.4</v>
      </c>
      <c r="BJ252" s="42">
        <f t="shared" si="259"/>
        <v>16593.392</v>
      </c>
      <c r="BK252" s="52">
        <f t="shared" si="277"/>
        <v>3.51</v>
      </c>
      <c r="BL252" s="51">
        <v>0.98</v>
      </c>
      <c r="BM252" s="51">
        <v>3.27</v>
      </c>
      <c r="BN252" s="45">
        <f t="shared" si="261"/>
        <v>4.2046</v>
      </c>
      <c r="BO252" s="52">
        <v>1.225</v>
      </c>
      <c r="BP252" s="47">
        <v>0.7042</v>
      </c>
      <c r="BQ252" s="54">
        <f t="shared" si="262"/>
        <v>211251.151494444</v>
      </c>
    </row>
    <row r="253" customHeight="1" spans="1:69">
      <c r="A253" s="65">
        <v>5224</v>
      </c>
      <c r="B253" s="55">
        <v>2.01</v>
      </c>
      <c r="C253" s="51">
        <v>2.2</v>
      </c>
      <c r="D253" s="51">
        <v>1</v>
      </c>
      <c r="E253" s="66">
        <f t="shared" si="263"/>
        <v>2352.6</v>
      </c>
      <c r="F253" s="42">
        <f t="shared" si="264"/>
        <v>25453.128</v>
      </c>
      <c r="G253" s="52">
        <v>3.25</v>
      </c>
      <c r="H253" s="51">
        <v>0.98</v>
      </c>
      <c r="I253" s="51">
        <v>3.27</v>
      </c>
      <c r="J253" s="45">
        <f t="shared" si="265"/>
        <v>4.2046</v>
      </c>
      <c r="K253" s="52">
        <v>1.125</v>
      </c>
      <c r="L253" s="47">
        <v>0.5882</v>
      </c>
      <c r="M253" s="54">
        <f t="shared" si="266"/>
        <v>230158.358285501</v>
      </c>
      <c r="O253" s="65">
        <v>5224</v>
      </c>
      <c r="P253" s="55">
        <v>2.01</v>
      </c>
      <c r="Q253" s="51">
        <v>2.2</v>
      </c>
      <c r="R253" s="51">
        <v>1</v>
      </c>
      <c r="S253" s="66">
        <f t="shared" si="267"/>
        <v>2352.6</v>
      </c>
      <c r="T253" s="42">
        <f t="shared" si="268"/>
        <v>25453.128</v>
      </c>
      <c r="U253" s="52">
        <f t="shared" si="269"/>
        <v>3.51</v>
      </c>
      <c r="V253" s="51">
        <v>0.98</v>
      </c>
      <c r="W253" s="51">
        <v>3.27</v>
      </c>
      <c r="X253" s="45">
        <f t="shared" si="270"/>
        <v>4.2046</v>
      </c>
      <c r="Y253" s="52">
        <v>1.125</v>
      </c>
      <c r="Z253" s="47">
        <v>0.5882</v>
      </c>
      <c r="AA253" s="54">
        <f t="shared" si="271"/>
        <v>248571.026948341</v>
      </c>
      <c r="AC253" s="65">
        <v>5224</v>
      </c>
      <c r="AD253" s="55">
        <v>2.01</v>
      </c>
      <c r="AE253" s="51">
        <v>2.2</v>
      </c>
      <c r="AF253" s="51">
        <v>1</v>
      </c>
      <c r="AG253" s="66">
        <f t="shared" si="272"/>
        <v>2352.6</v>
      </c>
      <c r="AH253" s="42">
        <f t="shared" si="247"/>
        <v>25453.128</v>
      </c>
      <c r="AI253" s="52">
        <f t="shared" si="273"/>
        <v>3.51</v>
      </c>
      <c r="AJ253" s="51">
        <v>0.98</v>
      </c>
      <c r="AK253" s="51">
        <v>3.27</v>
      </c>
      <c r="AL253" s="45">
        <f t="shared" si="249"/>
        <v>4.2046</v>
      </c>
      <c r="AM253" s="52">
        <v>1.125</v>
      </c>
      <c r="AN253" s="47">
        <v>0.5882</v>
      </c>
      <c r="AO253" s="54">
        <f t="shared" si="250"/>
        <v>248571.026948341</v>
      </c>
      <c r="AQ253" s="65">
        <f t="shared" si="251"/>
        <v>5464</v>
      </c>
      <c r="AR253" s="55">
        <v>2.01</v>
      </c>
      <c r="AS253" s="51">
        <v>2.2</v>
      </c>
      <c r="AT253" s="51">
        <v>1</v>
      </c>
      <c r="AU253" s="66">
        <f t="shared" si="274"/>
        <v>2496.6</v>
      </c>
      <c r="AV253" s="42">
        <f t="shared" si="253"/>
        <v>26658.408</v>
      </c>
      <c r="AW253" s="52">
        <f t="shared" si="275"/>
        <v>3.51</v>
      </c>
      <c r="AX253" s="51">
        <v>0.98</v>
      </c>
      <c r="AY253" s="51">
        <v>3.27</v>
      </c>
      <c r="AZ253" s="45">
        <f t="shared" si="255"/>
        <v>4.2046</v>
      </c>
      <c r="BA253" s="52">
        <v>1.225</v>
      </c>
      <c r="BB253" s="47">
        <v>0.5882</v>
      </c>
      <c r="BC253" s="54">
        <f t="shared" si="256"/>
        <v>283483.066351107</v>
      </c>
      <c r="BE253" s="65">
        <f t="shared" si="257"/>
        <v>5572</v>
      </c>
      <c r="BF253" s="55">
        <v>2.01</v>
      </c>
      <c r="BG253" s="51">
        <v>2.2</v>
      </c>
      <c r="BH253" s="51">
        <v>1</v>
      </c>
      <c r="BI253" s="51">
        <f t="shared" si="278"/>
        <v>2741.4</v>
      </c>
      <c r="BJ253" s="42">
        <f t="shared" si="259"/>
        <v>27380.784</v>
      </c>
      <c r="BK253" s="52">
        <f t="shared" si="277"/>
        <v>3.51</v>
      </c>
      <c r="BL253" s="51">
        <v>0.98</v>
      </c>
      <c r="BM253" s="51">
        <v>3.27</v>
      </c>
      <c r="BN253" s="45">
        <f t="shared" si="261"/>
        <v>4.2046</v>
      </c>
      <c r="BO253" s="52">
        <v>1.225</v>
      </c>
      <c r="BP253" s="47">
        <v>0.7042</v>
      </c>
      <c r="BQ253" s="54">
        <f t="shared" si="262"/>
        <v>348585.879777966</v>
      </c>
    </row>
    <row r="254" customHeight="1" spans="1:69">
      <c r="A254" s="65">
        <v>5224</v>
      </c>
      <c r="B254" s="41">
        <v>1.07</v>
      </c>
      <c r="C254" s="51">
        <v>2.2</v>
      </c>
      <c r="D254" s="51">
        <v>1</v>
      </c>
      <c r="E254" s="66">
        <f t="shared" si="263"/>
        <v>2352.6</v>
      </c>
      <c r="F254" s="42">
        <f t="shared" si="264"/>
        <v>14649.896</v>
      </c>
      <c r="G254" s="52">
        <v>3.25</v>
      </c>
      <c r="H254" s="51">
        <v>0.98</v>
      </c>
      <c r="I254" s="51">
        <v>3.27</v>
      </c>
      <c r="J254" s="45">
        <f t="shared" si="265"/>
        <v>4.2046</v>
      </c>
      <c r="K254" s="52">
        <v>1.125</v>
      </c>
      <c r="L254" s="47">
        <v>0.5882</v>
      </c>
      <c r="M254" s="54">
        <f t="shared" si="266"/>
        <v>132470.791504027</v>
      </c>
      <c r="O254" s="65">
        <v>5224</v>
      </c>
      <c r="P254" s="41">
        <v>1.07</v>
      </c>
      <c r="Q254" s="51">
        <v>2.2</v>
      </c>
      <c r="R254" s="51">
        <v>1</v>
      </c>
      <c r="S254" s="66">
        <f t="shared" si="267"/>
        <v>2352.6</v>
      </c>
      <c r="T254" s="42">
        <f t="shared" si="268"/>
        <v>14649.896</v>
      </c>
      <c r="U254" s="52">
        <f t="shared" si="269"/>
        <v>3.51</v>
      </c>
      <c r="V254" s="51">
        <v>0.98</v>
      </c>
      <c r="W254" s="51">
        <v>3.27</v>
      </c>
      <c r="X254" s="45">
        <f t="shared" si="270"/>
        <v>4.2046</v>
      </c>
      <c r="Y254" s="52">
        <v>1.125</v>
      </c>
      <c r="Z254" s="47">
        <v>0.5882</v>
      </c>
      <c r="AA254" s="54">
        <f t="shared" si="271"/>
        <v>143068.45482435</v>
      </c>
      <c r="AC254" s="65">
        <v>5224</v>
      </c>
      <c r="AD254" s="41">
        <v>1.07</v>
      </c>
      <c r="AE254" s="51">
        <v>2.2</v>
      </c>
      <c r="AF254" s="51">
        <v>1</v>
      </c>
      <c r="AG254" s="66">
        <f t="shared" si="272"/>
        <v>2352.6</v>
      </c>
      <c r="AH254" s="42">
        <f t="shared" si="247"/>
        <v>14649.896</v>
      </c>
      <c r="AI254" s="52">
        <f t="shared" si="273"/>
        <v>3.51</v>
      </c>
      <c r="AJ254" s="51">
        <v>0.98</v>
      </c>
      <c r="AK254" s="51">
        <v>3.27</v>
      </c>
      <c r="AL254" s="45">
        <f t="shared" si="249"/>
        <v>4.2046</v>
      </c>
      <c r="AM254" s="52">
        <v>1.125</v>
      </c>
      <c r="AN254" s="47">
        <v>0.5882</v>
      </c>
      <c r="AO254" s="54">
        <f t="shared" si="250"/>
        <v>143068.45482435</v>
      </c>
      <c r="AQ254" s="65">
        <f t="shared" si="251"/>
        <v>5464</v>
      </c>
      <c r="AR254" s="41">
        <v>1.07</v>
      </c>
      <c r="AS254" s="51">
        <v>2.2</v>
      </c>
      <c r="AT254" s="51">
        <v>1</v>
      </c>
      <c r="AU254" s="66">
        <f t="shared" si="274"/>
        <v>2496.6</v>
      </c>
      <c r="AV254" s="42">
        <f t="shared" si="253"/>
        <v>15358.856</v>
      </c>
      <c r="AW254" s="52">
        <f t="shared" si="275"/>
        <v>3.51</v>
      </c>
      <c r="AX254" s="51">
        <v>0.98</v>
      </c>
      <c r="AY254" s="51">
        <v>3.27</v>
      </c>
      <c r="AZ254" s="45">
        <f t="shared" si="255"/>
        <v>4.2046</v>
      </c>
      <c r="BA254" s="52">
        <v>1.225</v>
      </c>
      <c r="BB254" s="47">
        <v>0.5882</v>
      </c>
      <c r="BC254" s="54">
        <f t="shared" si="256"/>
        <v>163324.666443889</v>
      </c>
      <c r="BE254" s="65">
        <f t="shared" si="257"/>
        <v>5572</v>
      </c>
      <c r="BF254" s="41">
        <v>1.07</v>
      </c>
      <c r="BG254" s="51">
        <v>2.2</v>
      </c>
      <c r="BH254" s="51">
        <v>1</v>
      </c>
      <c r="BI254" s="51">
        <f t="shared" si="278"/>
        <v>2741.4</v>
      </c>
      <c r="BJ254" s="42">
        <f t="shared" si="259"/>
        <v>15857.888</v>
      </c>
      <c r="BK254" s="52">
        <f t="shared" si="277"/>
        <v>3.51</v>
      </c>
      <c r="BL254" s="51">
        <v>0.98</v>
      </c>
      <c r="BM254" s="51">
        <v>3.27</v>
      </c>
      <c r="BN254" s="45">
        <f t="shared" si="261"/>
        <v>4.2046</v>
      </c>
      <c r="BO254" s="52">
        <v>1.225</v>
      </c>
      <c r="BP254" s="47">
        <v>0.7042</v>
      </c>
      <c r="BQ254" s="54">
        <f t="shared" si="262"/>
        <v>201887.420020568</v>
      </c>
    </row>
    <row r="255" customHeight="1" spans="1:69">
      <c r="A255" s="65">
        <v>5224</v>
      </c>
      <c r="B255" s="41">
        <v>1.07</v>
      </c>
      <c r="C255" s="51">
        <v>2.2</v>
      </c>
      <c r="D255" s="51">
        <v>1</v>
      </c>
      <c r="E255" s="66">
        <f t="shared" si="263"/>
        <v>2352.6</v>
      </c>
      <c r="F255" s="42">
        <f t="shared" si="264"/>
        <v>14649.896</v>
      </c>
      <c r="G255" s="52">
        <v>3.25</v>
      </c>
      <c r="H255" s="51">
        <v>0.98</v>
      </c>
      <c r="I255" s="51">
        <v>3.27</v>
      </c>
      <c r="J255" s="45">
        <f t="shared" si="265"/>
        <v>4.2046</v>
      </c>
      <c r="K255" s="52">
        <v>1.125</v>
      </c>
      <c r="L255" s="47">
        <v>0.5882</v>
      </c>
      <c r="M255" s="54">
        <f t="shared" si="266"/>
        <v>132470.791504027</v>
      </c>
      <c r="O255" s="65">
        <v>5224</v>
      </c>
      <c r="P255" s="41">
        <v>1.07</v>
      </c>
      <c r="Q255" s="51">
        <v>2.2</v>
      </c>
      <c r="R255" s="51">
        <v>1</v>
      </c>
      <c r="S255" s="66">
        <f t="shared" si="267"/>
        <v>2352.6</v>
      </c>
      <c r="T255" s="42">
        <f t="shared" si="268"/>
        <v>14649.896</v>
      </c>
      <c r="U255" s="52">
        <f t="shared" si="269"/>
        <v>3.51</v>
      </c>
      <c r="V255" s="51">
        <v>0.98</v>
      </c>
      <c r="W255" s="51">
        <v>3.27</v>
      </c>
      <c r="X255" s="45">
        <f t="shared" si="270"/>
        <v>4.2046</v>
      </c>
      <c r="Y255" s="52">
        <v>1.125</v>
      </c>
      <c r="Z255" s="47">
        <v>0.5882</v>
      </c>
      <c r="AA255" s="54">
        <f t="shared" si="271"/>
        <v>143068.45482435</v>
      </c>
      <c r="AC255" s="65">
        <v>5224</v>
      </c>
      <c r="AD255" s="41">
        <v>1.07</v>
      </c>
      <c r="AE255" s="51">
        <v>2.2</v>
      </c>
      <c r="AF255" s="51">
        <v>1</v>
      </c>
      <c r="AG255" s="66">
        <f t="shared" si="272"/>
        <v>2352.6</v>
      </c>
      <c r="AH255" s="42">
        <f t="shared" si="247"/>
        <v>14649.896</v>
      </c>
      <c r="AI255" s="52">
        <f t="shared" si="273"/>
        <v>3.51</v>
      </c>
      <c r="AJ255" s="51">
        <v>0.98</v>
      </c>
      <c r="AK255" s="51">
        <v>3.27</v>
      </c>
      <c r="AL255" s="45">
        <f t="shared" si="249"/>
        <v>4.2046</v>
      </c>
      <c r="AM255" s="52">
        <v>1.125</v>
      </c>
      <c r="AN255" s="47">
        <v>0.5882</v>
      </c>
      <c r="AO255" s="54">
        <f t="shared" si="250"/>
        <v>143068.45482435</v>
      </c>
      <c r="AQ255" s="65">
        <f t="shared" si="251"/>
        <v>5464</v>
      </c>
      <c r="AR255" s="41">
        <v>1.07</v>
      </c>
      <c r="AS255" s="51">
        <v>2.2</v>
      </c>
      <c r="AT255" s="51">
        <v>1</v>
      </c>
      <c r="AU255" s="66">
        <f t="shared" si="274"/>
        <v>2496.6</v>
      </c>
      <c r="AV255" s="42">
        <f t="shared" si="253"/>
        <v>15358.856</v>
      </c>
      <c r="AW255" s="52">
        <f t="shared" si="275"/>
        <v>3.51</v>
      </c>
      <c r="AX255" s="51">
        <v>0.98</v>
      </c>
      <c r="AY255" s="51">
        <v>3.27</v>
      </c>
      <c r="AZ255" s="45">
        <f t="shared" si="255"/>
        <v>4.2046</v>
      </c>
      <c r="BA255" s="52">
        <v>1.225</v>
      </c>
      <c r="BB255" s="47">
        <v>0.5882</v>
      </c>
      <c r="BC255" s="54">
        <f t="shared" si="256"/>
        <v>163324.666443889</v>
      </c>
      <c r="BE255" s="65">
        <f t="shared" si="257"/>
        <v>5572</v>
      </c>
      <c r="BF255" s="41">
        <v>1.07</v>
      </c>
      <c r="BG255" s="51">
        <v>2.2</v>
      </c>
      <c r="BH255" s="51">
        <v>1</v>
      </c>
      <c r="BI255" s="51">
        <f t="shared" si="278"/>
        <v>2741.4</v>
      </c>
      <c r="BJ255" s="42">
        <f t="shared" si="259"/>
        <v>15857.888</v>
      </c>
      <c r="BK255" s="52">
        <f t="shared" si="277"/>
        <v>3.51</v>
      </c>
      <c r="BL255" s="51">
        <v>0.98</v>
      </c>
      <c r="BM255" s="51">
        <v>3.27</v>
      </c>
      <c r="BN255" s="45">
        <f t="shared" si="261"/>
        <v>4.2046</v>
      </c>
      <c r="BO255" s="52">
        <v>1.225</v>
      </c>
      <c r="BP255" s="47">
        <v>0.7042</v>
      </c>
      <c r="BQ255" s="54">
        <f t="shared" si="262"/>
        <v>201887.420020568</v>
      </c>
    </row>
    <row r="256" customHeight="1" spans="1:69">
      <c r="A256" s="65">
        <v>5224</v>
      </c>
      <c r="B256" s="55">
        <v>8</v>
      </c>
      <c r="C256" s="51">
        <v>1</v>
      </c>
      <c r="D256" s="51">
        <v>1</v>
      </c>
      <c r="E256" s="66">
        <f t="shared" si="263"/>
        <v>2352.6</v>
      </c>
      <c r="F256" s="42">
        <f t="shared" si="264"/>
        <v>44144.6</v>
      </c>
      <c r="G256" s="52">
        <v>3.25</v>
      </c>
      <c r="H256" s="51">
        <v>0.98</v>
      </c>
      <c r="I256" s="51">
        <v>3.27</v>
      </c>
      <c r="J256" s="45">
        <f t="shared" si="265"/>
        <v>4.2046</v>
      </c>
      <c r="K256" s="52">
        <v>1.125</v>
      </c>
      <c r="L256" s="47">
        <v>0.5882</v>
      </c>
      <c r="M256" s="54">
        <f t="shared" si="266"/>
        <v>399174.854390003</v>
      </c>
      <c r="O256" s="65">
        <v>5224</v>
      </c>
      <c r="P256" s="55">
        <v>8</v>
      </c>
      <c r="Q256" s="51">
        <v>1</v>
      </c>
      <c r="R256" s="51">
        <v>1</v>
      </c>
      <c r="S256" s="66">
        <f t="shared" si="267"/>
        <v>2352.6</v>
      </c>
      <c r="T256" s="42">
        <f t="shared" si="268"/>
        <v>44144.6</v>
      </c>
      <c r="U256" s="52">
        <f t="shared" si="269"/>
        <v>3.51</v>
      </c>
      <c r="V256" s="51">
        <v>0.98</v>
      </c>
      <c r="W256" s="51">
        <v>3.27</v>
      </c>
      <c r="X256" s="45">
        <f t="shared" si="270"/>
        <v>4.2046</v>
      </c>
      <c r="Y256" s="52">
        <v>1.125</v>
      </c>
      <c r="Z256" s="47">
        <v>0.5882</v>
      </c>
      <c r="AA256" s="54">
        <f t="shared" si="271"/>
        <v>431108.842741203</v>
      </c>
      <c r="AC256" s="65">
        <v>5224</v>
      </c>
      <c r="AD256" s="55">
        <v>8</v>
      </c>
      <c r="AE256" s="51">
        <v>1</v>
      </c>
      <c r="AF256" s="51">
        <v>1</v>
      </c>
      <c r="AG256" s="66">
        <f t="shared" si="272"/>
        <v>2352.6</v>
      </c>
      <c r="AH256" s="42">
        <f t="shared" si="247"/>
        <v>44144.6</v>
      </c>
      <c r="AI256" s="52">
        <f t="shared" si="273"/>
        <v>3.51</v>
      </c>
      <c r="AJ256" s="51">
        <v>0.98</v>
      </c>
      <c r="AK256" s="51">
        <v>3.27</v>
      </c>
      <c r="AL256" s="45">
        <f t="shared" si="249"/>
        <v>4.2046</v>
      </c>
      <c r="AM256" s="52">
        <v>1.125</v>
      </c>
      <c r="AN256" s="47">
        <v>0.5882</v>
      </c>
      <c r="AO256" s="54">
        <f t="shared" si="250"/>
        <v>431108.842741203</v>
      </c>
      <c r="AQ256" s="65">
        <f t="shared" si="251"/>
        <v>5464</v>
      </c>
      <c r="AR256" s="55">
        <v>8</v>
      </c>
      <c r="AS256" s="51">
        <v>1</v>
      </c>
      <c r="AT256" s="51">
        <v>1</v>
      </c>
      <c r="AU256" s="51">
        <v>0</v>
      </c>
      <c r="AV256" s="42">
        <f t="shared" si="253"/>
        <v>43712</v>
      </c>
      <c r="AW256" s="52">
        <f t="shared" si="275"/>
        <v>3.51</v>
      </c>
      <c r="AX256" s="51">
        <v>0.98</v>
      </c>
      <c r="AY256" s="51">
        <v>3.27</v>
      </c>
      <c r="AZ256" s="45">
        <f t="shared" si="255"/>
        <v>4.2046</v>
      </c>
      <c r="BA256" s="52">
        <v>1.225</v>
      </c>
      <c r="BB256" s="47">
        <v>0.5882</v>
      </c>
      <c r="BC256" s="54">
        <f t="shared" si="256"/>
        <v>464829.400027924</v>
      </c>
      <c r="BE256" s="65">
        <f t="shared" si="257"/>
        <v>5572</v>
      </c>
      <c r="BF256" s="55">
        <v>8</v>
      </c>
      <c r="BG256" s="51">
        <v>1</v>
      </c>
      <c r="BH256" s="51">
        <v>1</v>
      </c>
      <c r="BI256" s="51">
        <v>0</v>
      </c>
      <c r="BJ256" s="42">
        <f t="shared" si="259"/>
        <v>44576</v>
      </c>
      <c r="BK256" s="52">
        <f t="shared" si="277"/>
        <v>3.51</v>
      </c>
      <c r="BL256" s="51">
        <v>0.98</v>
      </c>
      <c r="BM256" s="51">
        <v>3.27</v>
      </c>
      <c r="BN256" s="45">
        <f t="shared" si="261"/>
        <v>4.2046</v>
      </c>
      <c r="BO256" s="52">
        <v>1.225</v>
      </c>
      <c r="BP256" s="47">
        <v>0.7042</v>
      </c>
      <c r="BQ256" s="54">
        <f t="shared" si="262"/>
        <v>567498.877204634</v>
      </c>
    </row>
    <row r="257" customHeight="1" spans="1:69">
      <c r="A257" s="65">
        <v>5224</v>
      </c>
      <c r="B257" s="50">
        <v>0.72</v>
      </c>
      <c r="C257" s="51">
        <v>2.2</v>
      </c>
      <c r="D257" s="51">
        <v>1</v>
      </c>
      <c r="E257" s="51">
        <v>0</v>
      </c>
      <c r="F257" s="42">
        <f t="shared" si="264"/>
        <v>8274.816</v>
      </c>
      <c r="G257" s="52">
        <v>3.25</v>
      </c>
      <c r="H257" s="51">
        <v>0.98</v>
      </c>
      <c r="I257" s="51">
        <v>3.27</v>
      </c>
      <c r="J257" s="45">
        <f t="shared" si="265"/>
        <v>4.2046</v>
      </c>
      <c r="K257" s="52">
        <v>1.125</v>
      </c>
      <c r="L257" s="47">
        <v>0.5882</v>
      </c>
      <c r="M257" s="54">
        <f t="shared" si="266"/>
        <v>74824.5192368731</v>
      </c>
      <c r="O257" s="65">
        <v>5224</v>
      </c>
      <c r="P257" s="50">
        <v>0.72</v>
      </c>
      <c r="Q257" s="51">
        <v>2.2</v>
      </c>
      <c r="R257" s="51">
        <v>1</v>
      </c>
      <c r="S257" s="51">
        <v>0</v>
      </c>
      <c r="T257" s="42">
        <f t="shared" si="268"/>
        <v>8274.816</v>
      </c>
      <c r="U257" s="52">
        <f t="shared" si="269"/>
        <v>3.51</v>
      </c>
      <c r="V257" s="51">
        <v>0.98</v>
      </c>
      <c r="W257" s="51">
        <v>3.27</v>
      </c>
      <c r="X257" s="45">
        <f t="shared" si="270"/>
        <v>4.2046</v>
      </c>
      <c r="Y257" s="52">
        <v>1.125</v>
      </c>
      <c r="Z257" s="47">
        <v>0.5882</v>
      </c>
      <c r="AA257" s="54">
        <f t="shared" si="271"/>
        <v>80810.480775823</v>
      </c>
      <c r="AC257" s="65">
        <v>5224</v>
      </c>
      <c r="AD257" s="50">
        <v>0.72</v>
      </c>
      <c r="AE257" s="51">
        <v>2.2</v>
      </c>
      <c r="AF257" s="51">
        <v>1</v>
      </c>
      <c r="AG257" s="51">
        <v>0</v>
      </c>
      <c r="AH257" s="42">
        <f t="shared" si="247"/>
        <v>8274.816</v>
      </c>
      <c r="AI257" s="52">
        <f t="shared" si="273"/>
        <v>3.51</v>
      </c>
      <c r="AJ257" s="51">
        <v>0.98</v>
      </c>
      <c r="AK257" s="51">
        <v>3.27</v>
      </c>
      <c r="AL257" s="45">
        <f t="shared" si="249"/>
        <v>4.2046</v>
      </c>
      <c r="AM257" s="52">
        <v>1.125</v>
      </c>
      <c r="AN257" s="47">
        <v>0.5882</v>
      </c>
      <c r="AO257" s="54">
        <f t="shared" si="250"/>
        <v>80810.480775823</v>
      </c>
      <c r="AQ257" s="65">
        <f t="shared" si="251"/>
        <v>5464</v>
      </c>
      <c r="AR257" s="50">
        <v>0.72</v>
      </c>
      <c r="AS257" s="51">
        <v>2.2</v>
      </c>
      <c r="AT257" s="51">
        <v>1</v>
      </c>
      <c r="AU257" s="51">
        <v>0</v>
      </c>
      <c r="AV257" s="42">
        <f t="shared" si="253"/>
        <v>8654.976</v>
      </c>
      <c r="AW257" s="52">
        <f t="shared" si="275"/>
        <v>3.51</v>
      </c>
      <c r="AX257" s="51">
        <v>0.98</v>
      </c>
      <c r="AY257" s="51">
        <v>3.27</v>
      </c>
      <c r="AZ257" s="45">
        <f t="shared" si="255"/>
        <v>4.2046</v>
      </c>
      <c r="BA257" s="52">
        <v>1.225</v>
      </c>
      <c r="BB257" s="47">
        <v>0.5882</v>
      </c>
      <c r="BC257" s="54">
        <f t="shared" si="256"/>
        <v>92036.2212055289</v>
      </c>
      <c r="BE257" s="65">
        <f t="shared" si="257"/>
        <v>5572</v>
      </c>
      <c r="BF257" s="50">
        <v>0.72</v>
      </c>
      <c r="BG257" s="51">
        <v>2.2</v>
      </c>
      <c r="BH257" s="51">
        <v>1</v>
      </c>
      <c r="BI257" s="51">
        <v>0</v>
      </c>
      <c r="BJ257" s="42">
        <f t="shared" si="259"/>
        <v>8826.048</v>
      </c>
      <c r="BK257" s="52">
        <f t="shared" si="277"/>
        <v>3.51</v>
      </c>
      <c r="BL257" s="51">
        <v>0.98</v>
      </c>
      <c r="BM257" s="51">
        <v>3.27</v>
      </c>
      <c r="BN257" s="45">
        <f t="shared" si="261"/>
        <v>4.2046</v>
      </c>
      <c r="BO257" s="52">
        <v>1.225</v>
      </c>
      <c r="BP257" s="47">
        <v>0.7042</v>
      </c>
      <c r="BQ257" s="54">
        <f t="shared" si="262"/>
        <v>112364.777686518</v>
      </c>
    </row>
    <row r="258" customHeight="1" spans="1:69">
      <c r="A258" s="65">
        <v>5224</v>
      </c>
      <c r="B258" s="50">
        <v>0.97</v>
      </c>
      <c r="C258" s="51">
        <v>2.2</v>
      </c>
      <c r="D258" s="51">
        <v>1</v>
      </c>
      <c r="E258" s="51">
        <v>0</v>
      </c>
      <c r="F258" s="42">
        <f t="shared" si="264"/>
        <v>11148.016</v>
      </c>
      <c r="G258" s="52">
        <v>3.25</v>
      </c>
      <c r="H258" s="51">
        <v>0.98</v>
      </c>
      <c r="I258" s="51">
        <v>3.27</v>
      </c>
      <c r="J258" s="45">
        <f t="shared" si="265"/>
        <v>4.2046</v>
      </c>
      <c r="K258" s="52">
        <v>1.125</v>
      </c>
      <c r="L258" s="47">
        <v>0.5882</v>
      </c>
      <c r="M258" s="54">
        <f t="shared" si="266"/>
        <v>100805.25508301</v>
      </c>
      <c r="O258" s="65">
        <v>5224</v>
      </c>
      <c r="P258" s="50">
        <v>0.97</v>
      </c>
      <c r="Q258" s="51">
        <v>2.2</v>
      </c>
      <c r="R258" s="51">
        <v>1</v>
      </c>
      <c r="S258" s="51">
        <v>0</v>
      </c>
      <c r="T258" s="42">
        <f t="shared" si="268"/>
        <v>11148.016</v>
      </c>
      <c r="U258" s="52">
        <f t="shared" si="269"/>
        <v>3.51</v>
      </c>
      <c r="V258" s="51">
        <v>0.98</v>
      </c>
      <c r="W258" s="51">
        <v>3.27</v>
      </c>
      <c r="X258" s="45">
        <f t="shared" si="270"/>
        <v>4.2046</v>
      </c>
      <c r="Y258" s="52">
        <v>1.125</v>
      </c>
      <c r="Z258" s="47">
        <v>0.5882</v>
      </c>
      <c r="AA258" s="54">
        <f t="shared" si="271"/>
        <v>108869.67548965</v>
      </c>
      <c r="AC258" s="65">
        <v>5224</v>
      </c>
      <c r="AD258" s="50">
        <v>0.97</v>
      </c>
      <c r="AE258" s="51">
        <v>2.2</v>
      </c>
      <c r="AF258" s="51">
        <v>1</v>
      </c>
      <c r="AG258" s="51">
        <v>0</v>
      </c>
      <c r="AH258" s="42">
        <f t="shared" si="247"/>
        <v>11148.016</v>
      </c>
      <c r="AI258" s="52">
        <f t="shared" si="273"/>
        <v>3.51</v>
      </c>
      <c r="AJ258" s="51">
        <v>0.98</v>
      </c>
      <c r="AK258" s="51">
        <v>3.27</v>
      </c>
      <c r="AL258" s="45">
        <f t="shared" si="249"/>
        <v>4.2046</v>
      </c>
      <c r="AM258" s="52">
        <v>1.125</v>
      </c>
      <c r="AN258" s="47">
        <v>0.5882</v>
      </c>
      <c r="AO258" s="54">
        <f t="shared" si="250"/>
        <v>108869.67548965</v>
      </c>
      <c r="AQ258" s="65">
        <f t="shared" si="251"/>
        <v>5464</v>
      </c>
      <c r="AR258" s="50">
        <v>0.97</v>
      </c>
      <c r="AS258" s="51">
        <v>2.2</v>
      </c>
      <c r="AT258" s="51">
        <v>1</v>
      </c>
      <c r="AU258" s="51">
        <v>0</v>
      </c>
      <c r="AV258" s="42">
        <f t="shared" si="253"/>
        <v>11660.176</v>
      </c>
      <c r="AW258" s="52">
        <f t="shared" si="275"/>
        <v>3.51</v>
      </c>
      <c r="AX258" s="51">
        <v>0.98</v>
      </c>
      <c r="AY258" s="51">
        <v>3.27</v>
      </c>
      <c r="AZ258" s="45">
        <f t="shared" si="255"/>
        <v>4.2046</v>
      </c>
      <c r="BA258" s="52">
        <v>1.225</v>
      </c>
      <c r="BB258" s="47">
        <v>0.5882</v>
      </c>
      <c r="BC258" s="54">
        <f t="shared" si="256"/>
        <v>123993.242457449</v>
      </c>
      <c r="BE258" s="65">
        <f t="shared" si="257"/>
        <v>5572</v>
      </c>
      <c r="BF258" s="50">
        <v>0.97</v>
      </c>
      <c r="BG258" s="51">
        <v>2.2</v>
      </c>
      <c r="BH258" s="51">
        <v>1</v>
      </c>
      <c r="BI258" s="51">
        <v>0</v>
      </c>
      <c r="BJ258" s="42">
        <f t="shared" si="259"/>
        <v>11890.648</v>
      </c>
      <c r="BK258" s="52">
        <f t="shared" si="277"/>
        <v>3.51</v>
      </c>
      <c r="BL258" s="51">
        <v>0.98</v>
      </c>
      <c r="BM258" s="51">
        <v>3.27</v>
      </c>
      <c r="BN258" s="45">
        <f t="shared" si="261"/>
        <v>4.2046</v>
      </c>
      <c r="BO258" s="52">
        <v>1.225</v>
      </c>
      <c r="BP258" s="47">
        <v>0.7042</v>
      </c>
      <c r="BQ258" s="54">
        <f t="shared" si="262"/>
        <v>151380.325494336</v>
      </c>
    </row>
    <row r="259" customHeight="1" spans="1:69">
      <c r="A259" s="65">
        <v>5224</v>
      </c>
      <c r="B259" s="50">
        <v>0.89</v>
      </c>
      <c r="C259" s="51">
        <v>2.2</v>
      </c>
      <c r="D259" s="51">
        <v>1</v>
      </c>
      <c r="E259" s="51">
        <v>0</v>
      </c>
      <c r="F259" s="42">
        <f t="shared" si="264"/>
        <v>10228.592</v>
      </c>
      <c r="G259" s="52">
        <v>3.25</v>
      </c>
      <c r="H259" s="51">
        <v>0.98</v>
      </c>
      <c r="I259" s="51">
        <v>3.27</v>
      </c>
      <c r="J259" s="45">
        <f t="shared" si="265"/>
        <v>4.2046</v>
      </c>
      <c r="K259" s="52">
        <v>1.125</v>
      </c>
      <c r="L259" s="47">
        <v>0.5882</v>
      </c>
      <c r="M259" s="54">
        <f t="shared" si="266"/>
        <v>92491.4196122459</v>
      </c>
      <c r="O259" s="65">
        <v>5224</v>
      </c>
      <c r="P259" s="50">
        <v>0.89</v>
      </c>
      <c r="Q259" s="51">
        <v>2.2</v>
      </c>
      <c r="R259" s="51">
        <v>1</v>
      </c>
      <c r="S259" s="51">
        <v>0</v>
      </c>
      <c r="T259" s="42">
        <f t="shared" si="268"/>
        <v>10228.592</v>
      </c>
      <c r="U259" s="52">
        <f t="shared" si="269"/>
        <v>3.51</v>
      </c>
      <c r="V259" s="51">
        <v>0.98</v>
      </c>
      <c r="W259" s="51">
        <v>3.27</v>
      </c>
      <c r="X259" s="45">
        <f t="shared" si="270"/>
        <v>4.2046</v>
      </c>
      <c r="Y259" s="52">
        <v>1.125</v>
      </c>
      <c r="Z259" s="47">
        <v>0.5882</v>
      </c>
      <c r="AA259" s="54">
        <f t="shared" si="271"/>
        <v>99890.7331812256</v>
      </c>
      <c r="AC259" s="65">
        <v>5224</v>
      </c>
      <c r="AD259" s="50">
        <v>0.89</v>
      </c>
      <c r="AE259" s="51">
        <v>2.2</v>
      </c>
      <c r="AF259" s="51">
        <v>1</v>
      </c>
      <c r="AG259" s="51">
        <v>0</v>
      </c>
      <c r="AH259" s="42">
        <f t="shared" si="247"/>
        <v>10228.592</v>
      </c>
      <c r="AI259" s="52">
        <f t="shared" si="273"/>
        <v>3.51</v>
      </c>
      <c r="AJ259" s="51">
        <v>0.98</v>
      </c>
      <c r="AK259" s="51">
        <v>3.27</v>
      </c>
      <c r="AL259" s="45">
        <f t="shared" si="249"/>
        <v>4.2046</v>
      </c>
      <c r="AM259" s="52">
        <v>1.125</v>
      </c>
      <c r="AN259" s="47">
        <v>0.5882</v>
      </c>
      <c r="AO259" s="54">
        <f t="shared" si="250"/>
        <v>99890.7331812256</v>
      </c>
      <c r="AQ259" s="65">
        <f t="shared" si="251"/>
        <v>5464</v>
      </c>
      <c r="AR259" s="50">
        <v>0.89</v>
      </c>
      <c r="AS259" s="51">
        <v>2.2</v>
      </c>
      <c r="AT259" s="51">
        <v>1</v>
      </c>
      <c r="AU259" s="51">
        <v>0</v>
      </c>
      <c r="AV259" s="42">
        <f t="shared" si="253"/>
        <v>10698.512</v>
      </c>
      <c r="AW259" s="52">
        <f t="shared" si="275"/>
        <v>3.51</v>
      </c>
      <c r="AX259" s="51">
        <v>0.98</v>
      </c>
      <c r="AY259" s="51">
        <v>3.27</v>
      </c>
      <c r="AZ259" s="45">
        <f t="shared" si="255"/>
        <v>4.2046</v>
      </c>
      <c r="BA259" s="52">
        <v>1.225</v>
      </c>
      <c r="BB259" s="47">
        <v>0.5882</v>
      </c>
      <c r="BC259" s="54">
        <f t="shared" si="256"/>
        <v>113766.995656834</v>
      </c>
      <c r="BE259" s="65">
        <f t="shared" si="257"/>
        <v>5572</v>
      </c>
      <c r="BF259" s="50">
        <v>0.89</v>
      </c>
      <c r="BG259" s="51">
        <v>2.2</v>
      </c>
      <c r="BH259" s="51">
        <v>1</v>
      </c>
      <c r="BI259" s="51">
        <v>0</v>
      </c>
      <c r="BJ259" s="42">
        <f t="shared" si="259"/>
        <v>10909.976</v>
      </c>
      <c r="BK259" s="52">
        <f t="shared" si="277"/>
        <v>3.51</v>
      </c>
      <c r="BL259" s="51">
        <v>0.98</v>
      </c>
      <c r="BM259" s="51">
        <v>3.27</v>
      </c>
      <c r="BN259" s="45">
        <f t="shared" si="261"/>
        <v>4.2046</v>
      </c>
      <c r="BO259" s="52">
        <v>1.225</v>
      </c>
      <c r="BP259" s="47">
        <v>0.7042</v>
      </c>
      <c r="BQ259" s="54">
        <f t="shared" si="262"/>
        <v>138895.350195834</v>
      </c>
    </row>
    <row r="260" customHeight="1" spans="1:69">
      <c r="A260" s="65">
        <v>5224</v>
      </c>
      <c r="B260" s="50">
        <v>1.13</v>
      </c>
      <c r="C260" s="51">
        <v>2.2</v>
      </c>
      <c r="D260" s="51">
        <v>1</v>
      </c>
      <c r="E260" s="51">
        <v>0</v>
      </c>
      <c r="F260" s="42">
        <f t="shared" si="264"/>
        <v>12986.864</v>
      </c>
      <c r="G260" s="52">
        <v>3.25</v>
      </c>
      <c r="H260" s="51">
        <v>0.98</v>
      </c>
      <c r="I260" s="51">
        <v>3.27</v>
      </c>
      <c r="J260" s="45">
        <f t="shared" si="265"/>
        <v>4.2046</v>
      </c>
      <c r="K260" s="52">
        <v>1.125</v>
      </c>
      <c r="L260" s="47">
        <v>0.5882</v>
      </c>
      <c r="M260" s="54">
        <f t="shared" si="266"/>
        <v>117432.926024537</v>
      </c>
      <c r="O260" s="65">
        <v>5224</v>
      </c>
      <c r="P260" s="50">
        <v>1.13</v>
      </c>
      <c r="Q260" s="51">
        <v>2.2</v>
      </c>
      <c r="R260" s="51">
        <v>1</v>
      </c>
      <c r="S260" s="51">
        <v>0</v>
      </c>
      <c r="T260" s="42">
        <f t="shared" si="268"/>
        <v>12986.864</v>
      </c>
      <c r="U260" s="52">
        <f t="shared" si="269"/>
        <v>3.51</v>
      </c>
      <c r="V260" s="51">
        <v>0.98</v>
      </c>
      <c r="W260" s="51">
        <v>3.27</v>
      </c>
      <c r="X260" s="45">
        <f t="shared" si="270"/>
        <v>4.2046</v>
      </c>
      <c r="Y260" s="52">
        <v>1.125</v>
      </c>
      <c r="Z260" s="47">
        <v>0.5882</v>
      </c>
      <c r="AA260" s="54">
        <f t="shared" si="271"/>
        <v>126827.5601065</v>
      </c>
      <c r="AC260" s="65">
        <v>5224</v>
      </c>
      <c r="AD260" s="50">
        <v>1.13</v>
      </c>
      <c r="AE260" s="51">
        <v>2.2</v>
      </c>
      <c r="AF260" s="51">
        <v>1</v>
      </c>
      <c r="AG260" s="51">
        <v>0</v>
      </c>
      <c r="AH260" s="42">
        <f t="shared" si="247"/>
        <v>12986.864</v>
      </c>
      <c r="AI260" s="52">
        <f t="shared" si="273"/>
        <v>3.51</v>
      </c>
      <c r="AJ260" s="51">
        <v>0.98</v>
      </c>
      <c r="AK260" s="51">
        <v>3.27</v>
      </c>
      <c r="AL260" s="45">
        <f t="shared" si="249"/>
        <v>4.2046</v>
      </c>
      <c r="AM260" s="52">
        <v>1.125</v>
      </c>
      <c r="AN260" s="47">
        <v>0.5882</v>
      </c>
      <c r="AO260" s="54">
        <f t="shared" si="250"/>
        <v>126827.5601065</v>
      </c>
      <c r="AQ260" s="65">
        <f t="shared" si="251"/>
        <v>5464</v>
      </c>
      <c r="AR260" s="50">
        <v>1.13</v>
      </c>
      <c r="AS260" s="51">
        <v>2.2</v>
      </c>
      <c r="AT260" s="51">
        <v>1</v>
      </c>
      <c r="AU260" s="51">
        <v>0</v>
      </c>
      <c r="AV260" s="42">
        <f t="shared" si="253"/>
        <v>13583.504</v>
      </c>
      <c r="AW260" s="52">
        <f t="shared" si="275"/>
        <v>3.51</v>
      </c>
      <c r="AX260" s="51">
        <v>0.98</v>
      </c>
      <c r="AY260" s="51">
        <v>3.27</v>
      </c>
      <c r="AZ260" s="45">
        <f t="shared" si="255"/>
        <v>4.2046</v>
      </c>
      <c r="BA260" s="52">
        <v>1.225</v>
      </c>
      <c r="BB260" s="47">
        <v>0.5882</v>
      </c>
      <c r="BC260" s="54">
        <f t="shared" si="256"/>
        <v>144445.736058677</v>
      </c>
      <c r="BE260" s="65">
        <f t="shared" si="257"/>
        <v>5572</v>
      </c>
      <c r="BF260" s="50">
        <v>1.13</v>
      </c>
      <c r="BG260" s="51">
        <v>2.2</v>
      </c>
      <c r="BH260" s="51">
        <v>1</v>
      </c>
      <c r="BI260" s="51">
        <v>0</v>
      </c>
      <c r="BJ260" s="42">
        <f t="shared" si="259"/>
        <v>13851.992</v>
      </c>
      <c r="BK260" s="52">
        <f t="shared" si="277"/>
        <v>3.51</v>
      </c>
      <c r="BL260" s="51">
        <v>0.98</v>
      </c>
      <c r="BM260" s="51">
        <v>3.27</v>
      </c>
      <c r="BN260" s="45">
        <f t="shared" si="261"/>
        <v>4.2046</v>
      </c>
      <c r="BO260" s="52">
        <v>1.225</v>
      </c>
      <c r="BP260" s="47">
        <v>0.7042</v>
      </c>
      <c r="BQ260" s="54">
        <f t="shared" si="262"/>
        <v>176350.27609134</v>
      </c>
    </row>
    <row r="261" customHeight="1" spans="1:69">
      <c r="A261" s="68">
        <v>4763</v>
      </c>
      <c r="B261" s="55">
        <v>2.01</v>
      </c>
      <c r="C261" s="51">
        <v>2.2</v>
      </c>
      <c r="D261" s="51">
        <v>1</v>
      </c>
      <c r="E261" s="51">
        <v>0</v>
      </c>
      <c r="F261" s="42">
        <f t="shared" si="264"/>
        <v>21061.986</v>
      </c>
      <c r="G261" s="52">
        <v>3.25</v>
      </c>
      <c r="H261" s="51">
        <v>0.98</v>
      </c>
      <c r="I261" s="51">
        <v>3.27</v>
      </c>
      <c r="J261" s="45">
        <f t="shared" si="265"/>
        <v>4.2046</v>
      </c>
      <c r="K261" s="52">
        <v>1.125</v>
      </c>
      <c r="L261" s="47">
        <v>0.5882</v>
      </c>
      <c r="M261" s="54">
        <f t="shared" si="266"/>
        <v>190451.724440006</v>
      </c>
      <c r="O261" s="68">
        <v>4763</v>
      </c>
      <c r="P261" s="55">
        <v>2.01</v>
      </c>
      <c r="Q261" s="51">
        <v>2.2</v>
      </c>
      <c r="R261" s="51">
        <v>1</v>
      </c>
      <c r="S261" s="51">
        <v>0</v>
      </c>
      <c r="T261" s="42">
        <f t="shared" si="268"/>
        <v>21061.986</v>
      </c>
      <c r="U261" s="52">
        <f t="shared" si="269"/>
        <v>3.51</v>
      </c>
      <c r="V261" s="51">
        <v>0.98</v>
      </c>
      <c r="W261" s="51">
        <v>3.27</v>
      </c>
      <c r="X261" s="45">
        <f t="shared" si="270"/>
        <v>4.2046</v>
      </c>
      <c r="Y261" s="52">
        <v>1.125</v>
      </c>
      <c r="Z261" s="47">
        <v>0.5882</v>
      </c>
      <c r="AA261" s="54">
        <f t="shared" si="271"/>
        <v>205687.862395206</v>
      </c>
      <c r="AC261" s="68">
        <v>4763</v>
      </c>
      <c r="AD261" s="55">
        <v>2.01</v>
      </c>
      <c r="AE261" s="51">
        <v>2.2</v>
      </c>
      <c r="AF261" s="51">
        <v>1</v>
      </c>
      <c r="AG261" s="51">
        <v>0</v>
      </c>
      <c r="AH261" s="42">
        <f t="shared" si="247"/>
        <v>21061.986</v>
      </c>
      <c r="AI261" s="52">
        <f t="shared" si="273"/>
        <v>3.51</v>
      </c>
      <c r="AJ261" s="51">
        <v>0.98</v>
      </c>
      <c r="AK261" s="51">
        <v>3.27</v>
      </c>
      <c r="AL261" s="45">
        <f t="shared" si="249"/>
        <v>4.2046</v>
      </c>
      <c r="AM261" s="52">
        <v>1.125</v>
      </c>
      <c r="AN261" s="47">
        <v>0.5882</v>
      </c>
      <c r="AO261" s="54">
        <f t="shared" si="250"/>
        <v>205687.862395206</v>
      </c>
      <c r="AQ261" s="68">
        <f t="shared" ref="AQ261:AQ265" si="279">4763+240</f>
        <v>5003</v>
      </c>
      <c r="AR261" s="55">
        <v>2.01</v>
      </c>
      <c r="AS261" s="51">
        <v>2.2</v>
      </c>
      <c r="AT261" s="51">
        <v>1</v>
      </c>
      <c r="AU261" s="51">
        <v>0</v>
      </c>
      <c r="AV261" s="42">
        <f t="shared" si="253"/>
        <v>22123.266</v>
      </c>
      <c r="AW261" s="52">
        <f t="shared" si="275"/>
        <v>3.51</v>
      </c>
      <c r="AX261" s="51">
        <v>0.98</v>
      </c>
      <c r="AY261" s="51">
        <v>3.27</v>
      </c>
      <c r="AZ261" s="45">
        <f t="shared" si="255"/>
        <v>4.2046</v>
      </c>
      <c r="BA261" s="52">
        <v>1.225</v>
      </c>
      <c r="BB261" s="47">
        <v>0.5882</v>
      </c>
      <c r="BC261" s="54">
        <f t="shared" si="256"/>
        <v>235256.782152227</v>
      </c>
      <c r="BE261" s="68">
        <f t="shared" ref="BE261:BE265" si="280">4763+240+108</f>
        <v>5111</v>
      </c>
      <c r="BF261" s="55">
        <v>2.01</v>
      </c>
      <c r="BG261" s="51">
        <v>2.2</v>
      </c>
      <c r="BH261" s="51">
        <v>1</v>
      </c>
      <c r="BI261" s="51">
        <v>0</v>
      </c>
      <c r="BJ261" s="42">
        <f t="shared" si="259"/>
        <v>22600.842</v>
      </c>
      <c r="BK261" s="52">
        <f t="shared" si="277"/>
        <v>3.51</v>
      </c>
      <c r="BL261" s="51">
        <v>0.98</v>
      </c>
      <c r="BM261" s="51">
        <v>3.27</v>
      </c>
      <c r="BN261" s="45">
        <f t="shared" si="261"/>
        <v>4.2046</v>
      </c>
      <c r="BO261" s="52">
        <v>1.225</v>
      </c>
      <c r="BP261" s="47">
        <v>0.7042</v>
      </c>
      <c r="BQ261" s="54">
        <f t="shared" si="262"/>
        <v>287732.242885843</v>
      </c>
    </row>
    <row r="262" customHeight="1" spans="1:69">
      <c r="A262" s="68">
        <v>4763</v>
      </c>
      <c r="B262" s="41">
        <v>1.07</v>
      </c>
      <c r="C262" s="51">
        <v>2.2</v>
      </c>
      <c r="D262" s="51">
        <v>1</v>
      </c>
      <c r="E262" s="51">
        <v>0</v>
      </c>
      <c r="F262" s="42">
        <f t="shared" si="264"/>
        <v>11212.102</v>
      </c>
      <c r="G262" s="52">
        <v>3.25</v>
      </c>
      <c r="H262" s="51">
        <v>0.98</v>
      </c>
      <c r="I262" s="51">
        <v>3.27</v>
      </c>
      <c r="J262" s="45">
        <f t="shared" si="265"/>
        <v>4.2046</v>
      </c>
      <c r="K262" s="52">
        <v>1.125</v>
      </c>
      <c r="L262" s="47">
        <v>0.5882</v>
      </c>
      <c r="M262" s="54">
        <f t="shared" si="266"/>
        <v>101384.748831247</v>
      </c>
      <c r="O262" s="68">
        <v>4763</v>
      </c>
      <c r="P262" s="41">
        <v>1.07</v>
      </c>
      <c r="Q262" s="51">
        <v>2.2</v>
      </c>
      <c r="R262" s="51">
        <v>1</v>
      </c>
      <c r="S262" s="51">
        <v>0</v>
      </c>
      <c r="T262" s="42">
        <f t="shared" si="268"/>
        <v>11212.102</v>
      </c>
      <c r="U262" s="52">
        <f t="shared" si="269"/>
        <v>3.51</v>
      </c>
      <c r="V262" s="51">
        <v>0.98</v>
      </c>
      <c r="W262" s="51">
        <v>3.27</v>
      </c>
      <c r="X262" s="45">
        <f t="shared" si="270"/>
        <v>4.2046</v>
      </c>
      <c r="Y262" s="52">
        <v>1.125</v>
      </c>
      <c r="Z262" s="47">
        <v>0.5882</v>
      </c>
      <c r="AA262" s="54">
        <f t="shared" si="271"/>
        <v>109495.528737747</v>
      </c>
      <c r="AC262" s="68">
        <v>4763</v>
      </c>
      <c r="AD262" s="41">
        <v>1.07</v>
      </c>
      <c r="AE262" s="51">
        <v>2.2</v>
      </c>
      <c r="AF262" s="51">
        <v>1</v>
      </c>
      <c r="AG262" s="51">
        <v>0</v>
      </c>
      <c r="AH262" s="42">
        <f t="shared" si="247"/>
        <v>11212.102</v>
      </c>
      <c r="AI262" s="52">
        <f t="shared" si="273"/>
        <v>3.51</v>
      </c>
      <c r="AJ262" s="51">
        <v>0.98</v>
      </c>
      <c r="AK262" s="51">
        <v>3.27</v>
      </c>
      <c r="AL262" s="45">
        <f t="shared" si="249"/>
        <v>4.2046</v>
      </c>
      <c r="AM262" s="52">
        <v>1.125</v>
      </c>
      <c r="AN262" s="47">
        <v>0.5882</v>
      </c>
      <c r="AO262" s="54">
        <f t="shared" si="250"/>
        <v>109495.528737747</v>
      </c>
      <c r="AQ262" s="68">
        <f t="shared" si="279"/>
        <v>5003</v>
      </c>
      <c r="AR262" s="41">
        <v>1.07</v>
      </c>
      <c r="AS262" s="51">
        <v>2.2</v>
      </c>
      <c r="AT262" s="51">
        <v>1</v>
      </c>
      <c r="AU262" s="51">
        <v>0</v>
      </c>
      <c r="AV262" s="42">
        <f t="shared" si="253"/>
        <v>11777.062</v>
      </c>
      <c r="AW262" s="52">
        <f t="shared" si="275"/>
        <v>3.51</v>
      </c>
      <c r="AX262" s="51">
        <v>0.98</v>
      </c>
      <c r="AY262" s="51">
        <v>3.27</v>
      </c>
      <c r="AZ262" s="45">
        <f t="shared" si="255"/>
        <v>4.2046</v>
      </c>
      <c r="BA262" s="52">
        <v>1.225</v>
      </c>
      <c r="BB262" s="47">
        <v>0.5882</v>
      </c>
      <c r="BC262" s="54">
        <f t="shared" si="256"/>
        <v>125236.197464121</v>
      </c>
      <c r="BE262" s="68">
        <f t="shared" si="280"/>
        <v>5111</v>
      </c>
      <c r="BF262" s="41">
        <v>1.07</v>
      </c>
      <c r="BG262" s="51">
        <v>2.2</v>
      </c>
      <c r="BH262" s="51">
        <v>1</v>
      </c>
      <c r="BI262" s="51">
        <v>0</v>
      </c>
      <c r="BJ262" s="42">
        <f t="shared" si="259"/>
        <v>12031.294</v>
      </c>
      <c r="BK262" s="52">
        <f t="shared" si="277"/>
        <v>3.51</v>
      </c>
      <c r="BL262" s="51">
        <v>0.98</v>
      </c>
      <c r="BM262" s="51">
        <v>3.27</v>
      </c>
      <c r="BN262" s="45">
        <f t="shared" si="261"/>
        <v>4.2046</v>
      </c>
      <c r="BO262" s="52">
        <v>1.225</v>
      </c>
      <c r="BP262" s="47">
        <v>0.7042</v>
      </c>
      <c r="BQ262" s="54">
        <f t="shared" si="262"/>
        <v>153170.895466593</v>
      </c>
    </row>
    <row r="263" customHeight="1" spans="1:69">
      <c r="A263" s="68">
        <v>4763</v>
      </c>
      <c r="B263" s="41">
        <v>1.07</v>
      </c>
      <c r="C263" s="51">
        <v>2.2</v>
      </c>
      <c r="D263" s="51">
        <v>1</v>
      </c>
      <c r="E263" s="51">
        <v>0</v>
      </c>
      <c r="F263" s="42">
        <f t="shared" si="264"/>
        <v>11212.102</v>
      </c>
      <c r="G263" s="52">
        <v>3.25</v>
      </c>
      <c r="H263" s="51">
        <v>0.98</v>
      </c>
      <c r="I263" s="51">
        <v>3.27</v>
      </c>
      <c r="J263" s="45">
        <f t="shared" si="265"/>
        <v>4.2046</v>
      </c>
      <c r="K263" s="52">
        <v>1.125</v>
      </c>
      <c r="L263" s="47">
        <v>0.5882</v>
      </c>
      <c r="M263" s="54">
        <f t="shared" si="266"/>
        <v>101384.748831247</v>
      </c>
      <c r="O263" s="68">
        <v>4763</v>
      </c>
      <c r="P263" s="41">
        <v>1.07</v>
      </c>
      <c r="Q263" s="51">
        <v>2.2</v>
      </c>
      <c r="R263" s="51">
        <v>1</v>
      </c>
      <c r="S263" s="51">
        <v>0</v>
      </c>
      <c r="T263" s="42">
        <f t="shared" si="268"/>
        <v>11212.102</v>
      </c>
      <c r="U263" s="52">
        <f t="shared" si="269"/>
        <v>3.51</v>
      </c>
      <c r="V263" s="51">
        <v>0.98</v>
      </c>
      <c r="W263" s="51">
        <v>3.27</v>
      </c>
      <c r="X263" s="45">
        <f t="shared" si="270"/>
        <v>4.2046</v>
      </c>
      <c r="Y263" s="52">
        <v>1.125</v>
      </c>
      <c r="Z263" s="47">
        <v>0.5882</v>
      </c>
      <c r="AA263" s="54">
        <f t="shared" si="271"/>
        <v>109495.528737747</v>
      </c>
      <c r="AC263" s="68">
        <v>4763</v>
      </c>
      <c r="AD263" s="41">
        <v>1.07</v>
      </c>
      <c r="AE263" s="51">
        <v>2.2</v>
      </c>
      <c r="AF263" s="51">
        <v>1</v>
      </c>
      <c r="AG263" s="51">
        <v>0</v>
      </c>
      <c r="AH263" s="42">
        <f t="shared" si="247"/>
        <v>11212.102</v>
      </c>
      <c r="AI263" s="52">
        <f t="shared" si="273"/>
        <v>3.51</v>
      </c>
      <c r="AJ263" s="51">
        <v>0.98</v>
      </c>
      <c r="AK263" s="51">
        <v>3.27</v>
      </c>
      <c r="AL263" s="45">
        <f t="shared" si="249"/>
        <v>4.2046</v>
      </c>
      <c r="AM263" s="52">
        <v>1.125</v>
      </c>
      <c r="AN263" s="47">
        <v>0.5882</v>
      </c>
      <c r="AO263" s="54">
        <f t="shared" si="250"/>
        <v>109495.528737747</v>
      </c>
      <c r="AQ263" s="68">
        <f t="shared" si="279"/>
        <v>5003</v>
      </c>
      <c r="AR263" s="41">
        <v>1.07</v>
      </c>
      <c r="AS263" s="51">
        <v>2.2</v>
      </c>
      <c r="AT263" s="51">
        <v>1</v>
      </c>
      <c r="AU263" s="51">
        <v>0</v>
      </c>
      <c r="AV263" s="42">
        <f t="shared" si="253"/>
        <v>11777.062</v>
      </c>
      <c r="AW263" s="52">
        <f t="shared" si="275"/>
        <v>3.51</v>
      </c>
      <c r="AX263" s="51">
        <v>0.98</v>
      </c>
      <c r="AY263" s="51">
        <v>3.27</v>
      </c>
      <c r="AZ263" s="45">
        <f t="shared" si="255"/>
        <v>4.2046</v>
      </c>
      <c r="BA263" s="52">
        <v>1.225</v>
      </c>
      <c r="BB263" s="47">
        <v>0.5882</v>
      </c>
      <c r="BC263" s="54">
        <f t="shared" si="256"/>
        <v>125236.197464121</v>
      </c>
      <c r="BE263" s="68">
        <f t="shared" si="280"/>
        <v>5111</v>
      </c>
      <c r="BF263" s="41">
        <v>1.07</v>
      </c>
      <c r="BG263" s="51">
        <v>2.2</v>
      </c>
      <c r="BH263" s="51">
        <v>1</v>
      </c>
      <c r="BI263" s="51">
        <v>0</v>
      </c>
      <c r="BJ263" s="42">
        <f t="shared" si="259"/>
        <v>12031.294</v>
      </c>
      <c r="BK263" s="52">
        <f t="shared" si="277"/>
        <v>3.51</v>
      </c>
      <c r="BL263" s="51">
        <v>0.98</v>
      </c>
      <c r="BM263" s="51">
        <v>3.27</v>
      </c>
      <c r="BN263" s="45">
        <f t="shared" si="261"/>
        <v>4.2046</v>
      </c>
      <c r="BO263" s="52">
        <v>1.225</v>
      </c>
      <c r="BP263" s="47">
        <v>0.7042</v>
      </c>
      <c r="BQ263" s="54">
        <f t="shared" si="262"/>
        <v>153170.895466593</v>
      </c>
    </row>
    <row r="264" customHeight="1" spans="1:69">
      <c r="A264" s="68">
        <v>4763</v>
      </c>
      <c r="B264" s="55">
        <v>8</v>
      </c>
      <c r="C264" s="51">
        <v>1</v>
      </c>
      <c r="D264" s="51">
        <v>1</v>
      </c>
      <c r="E264" s="51">
        <v>0</v>
      </c>
      <c r="F264" s="42">
        <f t="shared" si="264"/>
        <v>38104</v>
      </c>
      <c r="G264" s="52">
        <v>3.25</v>
      </c>
      <c r="H264" s="51">
        <v>0.98</v>
      </c>
      <c r="I264" s="51">
        <v>3.27</v>
      </c>
      <c r="J264" s="45">
        <f t="shared" si="265"/>
        <v>4.2046</v>
      </c>
      <c r="K264" s="52">
        <v>1.125</v>
      </c>
      <c r="L264" s="47">
        <v>0.5882</v>
      </c>
      <c r="M264" s="54">
        <f t="shared" si="266"/>
        <v>344553.09713253</v>
      </c>
      <c r="O264" s="68">
        <v>4763</v>
      </c>
      <c r="P264" s="55">
        <v>8</v>
      </c>
      <c r="Q264" s="51">
        <v>1</v>
      </c>
      <c r="R264" s="51">
        <v>1</v>
      </c>
      <c r="S264" s="51">
        <v>0</v>
      </c>
      <c r="T264" s="42">
        <f t="shared" si="268"/>
        <v>38104</v>
      </c>
      <c r="U264" s="52">
        <f t="shared" si="269"/>
        <v>3.51</v>
      </c>
      <c r="V264" s="51">
        <v>0.98</v>
      </c>
      <c r="W264" s="51">
        <v>3.27</v>
      </c>
      <c r="X264" s="45">
        <f t="shared" si="270"/>
        <v>4.2046</v>
      </c>
      <c r="Y264" s="52">
        <v>1.125</v>
      </c>
      <c r="Z264" s="47">
        <v>0.5882</v>
      </c>
      <c r="AA264" s="54">
        <f t="shared" si="271"/>
        <v>372117.344903132</v>
      </c>
      <c r="AC264" s="68">
        <v>4763</v>
      </c>
      <c r="AD264" s="55">
        <v>8</v>
      </c>
      <c r="AE264" s="51">
        <v>1</v>
      </c>
      <c r="AF264" s="51">
        <v>1</v>
      </c>
      <c r="AG264" s="51">
        <v>0</v>
      </c>
      <c r="AH264" s="42">
        <f t="shared" si="247"/>
        <v>38104</v>
      </c>
      <c r="AI264" s="52">
        <f t="shared" si="273"/>
        <v>3.51</v>
      </c>
      <c r="AJ264" s="51">
        <v>0.98</v>
      </c>
      <c r="AK264" s="51">
        <v>3.27</v>
      </c>
      <c r="AL264" s="45">
        <f t="shared" si="249"/>
        <v>4.2046</v>
      </c>
      <c r="AM264" s="52">
        <v>1.125</v>
      </c>
      <c r="AN264" s="47">
        <v>0.5882</v>
      </c>
      <c r="AO264" s="54">
        <f t="shared" si="250"/>
        <v>372117.344903132</v>
      </c>
      <c r="AQ264" s="68">
        <f t="shared" si="279"/>
        <v>5003</v>
      </c>
      <c r="AR264" s="55">
        <v>8</v>
      </c>
      <c r="AS264" s="51">
        <v>1</v>
      </c>
      <c r="AT264" s="51">
        <v>1</v>
      </c>
      <c r="AU264" s="51">
        <v>0</v>
      </c>
      <c r="AV264" s="42">
        <f t="shared" si="253"/>
        <v>40024</v>
      </c>
      <c r="AW264" s="52">
        <f t="shared" si="275"/>
        <v>3.51</v>
      </c>
      <c r="AX264" s="51">
        <v>0.98</v>
      </c>
      <c r="AY264" s="51">
        <v>3.27</v>
      </c>
      <c r="AZ264" s="45">
        <f t="shared" si="255"/>
        <v>4.2046</v>
      </c>
      <c r="BA264" s="52">
        <v>1.225</v>
      </c>
      <c r="BB264" s="47">
        <v>0.5882</v>
      </c>
      <c r="BC264" s="54">
        <f t="shared" si="256"/>
        <v>425611.54618223</v>
      </c>
      <c r="BE264" s="68">
        <f t="shared" si="280"/>
        <v>5111</v>
      </c>
      <c r="BF264" s="55">
        <v>8</v>
      </c>
      <c r="BG264" s="51">
        <v>1</v>
      </c>
      <c r="BH264" s="51">
        <v>1</v>
      </c>
      <c r="BI264" s="51">
        <v>0</v>
      </c>
      <c r="BJ264" s="42">
        <f t="shared" si="259"/>
        <v>40888</v>
      </c>
      <c r="BK264" s="52">
        <f t="shared" si="277"/>
        <v>3.51</v>
      </c>
      <c r="BL264" s="51">
        <v>0.98</v>
      </c>
      <c r="BM264" s="51">
        <v>3.27</v>
      </c>
      <c r="BN264" s="45">
        <f t="shared" si="261"/>
        <v>4.2046</v>
      </c>
      <c r="BO264" s="52">
        <v>1.225</v>
      </c>
      <c r="BP264" s="47">
        <v>0.7042</v>
      </c>
      <c r="BQ264" s="54">
        <f t="shared" si="262"/>
        <v>520546.798527079</v>
      </c>
    </row>
    <row r="265" customHeight="1" spans="1:69">
      <c r="A265" s="68">
        <v>4763</v>
      </c>
      <c r="B265" s="50">
        <v>0.72</v>
      </c>
      <c r="C265" s="51">
        <v>2.2</v>
      </c>
      <c r="D265" s="51">
        <v>1</v>
      </c>
      <c r="E265" s="51">
        <v>0</v>
      </c>
      <c r="F265" s="42">
        <f t="shared" si="264"/>
        <v>7544.592</v>
      </c>
      <c r="G265" s="52">
        <v>3.25</v>
      </c>
      <c r="H265" s="51">
        <v>0.98</v>
      </c>
      <c r="I265" s="51">
        <v>3.27</v>
      </c>
      <c r="J265" s="45">
        <f t="shared" si="265"/>
        <v>4.2046</v>
      </c>
      <c r="K265" s="52">
        <v>1.125</v>
      </c>
      <c r="L265" s="47">
        <v>0.5882</v>
      </c>
      <c r="M265" s="54">
        <f t="shared" si="266"/>
        <v>68221.5132322409</v>
      </c>
      <c r="O265" s="68">
        <v>4763</v>
      </c>
      <c r="P265" s="50">
        <v>0.72</v>
      </c>
      <c r="Q265" s="51">
        <v>2.2</v>
      </c>
      <c r="R265" s="51">
        <v>1</v>
      </c>
      <c r="S265" s="51">
        <v>0</v>
      </c>
      <c r="T265" s="42">
        <f t="shared" si="268"/>
        <v>7544.592</v>
      </c>
      <c r="U265" s="52">
        <f t="shared" si="269"/>
        <v>3.51</v>
      </c>
      <c r="V265" s="51">
        <v>0.98</v>
      </c>
      <c r="W265" s="51">
        <v>3.27</v>
      </c>
      <c r="X265" s="45">
        <f t="shared" si="270"/>
        <v>4.2046</v>
      </c>
      <c r="Y265" s="52">
        <v>1.125</v>
      </c>
      <c r="Z265" s="47">
        <v>0.5882</v>
      </c>
      <c r="AA265" s="54">
        <f t="shared" si="271"/>
        <v>73679.2342908202</v>
      </c>
      <c r="AC265" s="68">
        <v>4763</v>
      </c>
      <c r="AD265" s="50">
        <v>0.72</v>
      </c>
      <c r="AE265" s="51">
        <v>2.2</v>
      </c>
      <c r="AF265" s="51">
        <v>1</v>
      </c>
      <c r="AG265" s="51">
        <v>0</v>
      </c>
      <c r="AH265" s="42">
        <f t="shared" si="247"/>
        <v>7544.592</v>
      </c>
      <c r="AI265" s="52">
        <f t="shared" si="273"/>
        <v>3.51</v>
      </c>
      <c r="AJ265" s="51">
        <v>0.98</v>
      </c>
      <c r="AK265" s="51">
        <v>3.27</v>
      </c>
      <c r="AL265" s="45">
        <f t="shared" si="249"/>
        <v>4.2046</v>
      </c>
      <c r="AM265" s="52">
        <v>1.125</v>
      </c>
      <c r="AN265" s="47">
        <v>0.5882</v>
      </c>
      <c r="AO265" s="54">
        <f t="shared" si="250"/>
        <v>73679.2342908202</v>
      </c>
      <c r="AQ265" s="68">
        <f t="shared" si="279"/>
        <v>5003</v>
      </c>
      <c r="AR265" s="50">
        <v>0.72</v>
      </c>
      <c r="AS265" s="51">
        <v>2.2</v>
      </c>
      <c r="AT265" s="51">
        <v>1</v>
      </c>
      <c r="AU265" s="51">
        <v>0</v>
      </c>
      <c r="AV265" s="42">
        <f t="shared" si="253"/>
        <v>7924.752</v>
      </c>
      <c r="AW265" s="52">
        <f t="shared" si="275"/>
        <v>3.51</v>
      </c>
      <c r="AX265" s="51">
        <v>0.98</v>
      </c>
      <c r="AY265" s="51">
        <v>3.27</v>
      </c>
      <c r="AZ265" s="45">
        <f t="shared" si="255"/>
        <v>4.2046</v>
      </c>
      <c r="BA265" s="52">
        <v>1.225</v>
      </c>
      <c r="BB265" s="47">
        <v>0.5882</v>
      </c>
      <c r="BC265" s="54">
        <f t="shared" si="256"/>
        <v>84271.0861440815</v>
      </c>
      <c r="BE265" s="68">
        <f t="shared" si="280"/>
        <v>5111</v>
      </c>
      <c r="BF265" s="50">
        <v>0.72</v>
      </c>
      <c r="BG265" s="51">
        <v>2.2</v>
      </c>
      <c r="BH265" s="51">
        <v>1</v>
      </c>
      <c r="BI265" s="51">
        <v>0</v>
      </c>
      <c r="BJ265" s="42">
        <f t="shared" si="259"/>
        <v>8095.824</v>
      </c>
      <c r="BK265" s="52">
        <f t="shared" si="277"/>
        <v>3.51</v>
      </c>
      <c r="BL265" s="51">
        <v>0.98</v>
      </c>
      <c r="BM265" s="51">
        <v>3.27</v>
      </c>
      <c r="BN265" s="45">
        <f t="shared" si="261"/>
        <v>4.2046</v>
      </c>
      <c r="BO265" s="52">
        <v>1.225</v>
      </c>
      <c r="BP265" s="47">
        <v>0.7042</v>
      </c>
      <c r="BQ265" s="54">
        <f t="shared" si="262"/>
        <v>103068.266108362</v>
      </c>
    </row>
    <row r="266" customHeight="1" spans="1:69">
      <c r="A266" s="57">
        <f>SUM(M237:M265)</f>
        <v>4510470.20032926</v>
      </c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O266" s="57">
        <f>SUM(AA237:AA265)</f>
        <v>4910311.16685356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9"/>
      <c r="AC266" s="57">
        <f>SUM(AO237:AO265)</f>
        <v>5443705.67053889</v>
      </c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Q266" s="57">
        <f>SUM(BC237:BC265)</f>
        <v>6162752.04847275</v>
      </c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9"/>
      <c r="BE266" s="57">
        <f>SUM(BQ237:BQ265)</f>
        <v>7878141.44977547</v>
      </c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9"/>
    </row>
    <row r="267" customHeight="1" spans="1:69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O267" s="57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9"/>
      <c r="AC267" s="57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Q267" s="57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9"/>
      <c r="BE267" s="57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9"/>
    </row>
    <row r="268" customHeight="1" spans="1:69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2"/>
      <c r="O268" s="60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2"/>
      <c r="AC268" s="60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2"/>
      <c r="AQ268" s="60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2"/>
      <c r="BE268" s="60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2"/>
    </row>
    <row r="269" customHeight="1" spans="1:69">
      <c r="A269" s="25" t="s">
        <v>9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O269" s="25" t="s">
        <v>9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C269" s="25" t="s">
        <v>9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7"/>
      <c r="AQ269" s="25" t="s">
        <v>9</v>
      </c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7"/>
      <c r="BE269" s="25" t="s">
        <v>9</v>
      </c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7"/>
    </row>
    <row r="270" customHeight="1" spans="1:69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O270" s="28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30"/>
      <c r="AC270" s="28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30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E270" s="28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30"/>
    </row>
    <row r="271" customHeight="1" spans="1:69">
      <c r="A271" s="31" t="s">
        <v>14</v>
      </c>
      <c r="B271" s="32"/>
      <c r="C271" s="32"/>
      <c r="D271" s="32"/>
      <c r="E271" s="32"/>
      <c r="F271" s="33"/>
      <c r="G271" s="34" t="s">
        <v>15</v>
      </c>
      <c r="H271" s="35"/>
      <c r="I271" s="35"/>
      <c r="J271" s="36"/>
      <c r="K271" s="37" t="s">
        <v>16</v>
      </c>
      <c r="L271" s="38"/>
      <c r="M271" s="39" t="s">
        <v>17</v>
      </c>
      <c r="O271" s="31" t="s">
        <v>14</v>
      </c>
      <c r="P271" s="32"/>
      <c r="Q271" s="32"/>
      <c r="R271" s="32"/>
      <c r="S271" s="32"/>
      <c r="T271" s="33"/>
      <c r="U271" s="34" t="s">
        <v>15</v>
      </c>
      <c r="V271" s="35"/>
      <c r="W271" s="35"/>
      <c r="X271" s="36"/>
      <c r="Y271" s="37" t="s">
        <v>16</v>
      </c>
      <c r="Z271" s="38"/>
      <c r="AA271" s="39" t="s">
        <v>17</v>
      </c>
      <c r="AC271" s="31" t="s">
        <v>14</v>
      </c>
      <c r="AD271" s="32"/>
      <c r="AE271" s="32"/>
      <c r="AF271" s="32"/>
      <c r="AG271" s="32"/>
      <c r="AH271" s="33"/>
      <c r="AI271" s="34" t="s">
        <v>15</v>
      </c>
      <c r="AJ271" s="35"/>
      <c r="AK271" s="35"/>
      <c r="AL271" s="36"/>
      <c r="AM271" s="37" t="s">
        <v>16</v>
      </c>
      <c r="AN271" s="38"/>
      <c r="AO271" s="39" t="s">
        <v>17</v>
      </c>
      <c r="AQ271" s="31" t="s">
        <v>14</v>
      </c>
      <c r="AR271" s="32"/>
      <c r="AS271" s="32"/>
      <c r="AT271" s="32"/>
      <c r="AU271" s="32"/>
      <c r="AV271" s="33"/>
      <c r="AW271" s="34" t="s">
        <v>15</v>
      </c>
      <c r="AX271" s="35"/>
      <c r="AY271" s="35"/>
      <c r="AZ271" s="36"/>
      <c r="BA271" s="37" t="s">
        <v>16</v>
      </c>
      <c r="BB271" s="38"/>
      <c r="BC271" s="39" t="s">
        <v>17</v>
      </c>
      <c r="BE271" s="31" t="s">
        <v>14</v>
      </c>
      <c r="BF271" s="32"/>
      <c r="BG271" s="32"/>
      <c r="BH271" s="32"/>
      <c r="BI271" s="32"/>
      <c r="BJ271" s="33"/>
      <c r="BK271" s="34" t="s">
        <v>15</v>
      </c>
      <c r="BL271" s="35"/>
      <c r="BM271" s="35"/>
      <c r="BN271" s="36"/>
      <c r="BO271" s="37" t="s">
        <v>16</v>
      </c>
      <c r="BP271" s="38"/>
      <c r="BQ271" s="39" t="s">
        <v>17</v>
      </c>
    </row>
    <row r="272" customHeight="1" spans="1:69">
      <c r="A272" s="40" t="s">
        <v>18</v>
      </c>
      <c r="B272" s="41" t="s">
        <v>19</v>
      </c>
      <c r="C272" s="41" t="s">
        <v>20</v>
      </c>
      <c r="D272" s="41" t="s">
        <v>21</v>
      </c>
      <c r="E272" s="41" t="s">
        <v>22</v>
      </c>
      <c r="F272" s="42" t="s">
        <v>14</v>
      </c>
      <c r="G272" s="43" t="s">
        <v>23</v>
      </c>
      <c r="H272" s="44" t="s">
        <v>24</v>
      </c>
      <c r="I272" s="44" t="s">
        <v>25</v>
      </c>
      <c r="J272" s="45" t="s">
        <v>26</v>
      </c>
      <c r="K272" s="46" t="s">
        <v>27</v>
      </c>
      <c r="L272" s="47" t="s">
        <v>28</v>
      </c>
      <c r="M272" s="48"/>
      <c r="O272" s="40" t="s">
        <v>18</v>
      </c>
      <c r="P272" s="41" t="s">
        <v>19</v>
      </c>
      <c r="Q272" s="41" t="s">
        <v>20</v>
      </c>
      <c r="R272" s="41" t="s">
        <v>21</v>
      </c>
      <c r="S272" s="41" t="s">
        <v>22</v>
      </c>
      <c r="T272" s="42" t="s">
        <v>14</v>
      </c>
      <c r="U272" s="43" t="s">
        <v>23</v>
      </c>
      <c r="V272" s="44" t="s">
        <v>24</v>
      </c>
      <c r="W272" s="44" t="s">
        <v>25</v>
      </c>
      <c r="X272" s="45" t="s">
        <v>26</v>
      </c>
      <c r="Y272" s="46" t="s">
        <v>27</v>
      </c>
      <c r="Z272" s="47" t="s">
        <v>28</v>
      </c>
      <c r="AA272" s="48"/>
      <c r="AC272" s="40" t="s">
        <v>18</v>
      </c>
      <c r="AD272" s="41" t="s">
        <v>19</v>
      </c>
      <c r="AE272" s="41" t="s">
        <v>20</v>
      </c>
      <c r="AF272" s="41" t="s">
        <v>21</v>
      </c>
      <c r="AG272" s="41" t="s">
        <v>22</v>
      </c>
      <c r="AH272" s="42" t="s">
        <v>14</v>
      </c>
      <c r="AI272" s="43" t="s">
        <v>23</v>
      </c>
      <c r="AJ272" s="44" t="s">
        <v>24</v>
      </c>
      <c r="AK272" s="44" t="s">
        <v>25</v>
      </c>
      <c r="AL272" s="45" t="s">
        <v>26</v>
      </c>
      <c r="AM272" s="46" t="s">
        <v>27</v>
      </c>
      <c r="AN272" s="47" t="s">
        <v>28</v>
      </c>
      <c r="AO272" s="48"/>
      <c r="AQ272" s="40" t="s">
        <v>18</v>
      </c>
      <c r="AR272" s="41" t="s">
        <v>19</v>
      </c>
      <c r="AS272" s="41" t="s">
        <v>20</v>
      </c>
      <c r="AT272" s="41" t="s">
        <v>21</v>
      </c>
      <c r="AU272" s="41" t="s">
        <v>22</v>
      </c>
      <c r="AV272" s="42" t="s">
        <v>14</v>
      </c>
      <c r="AW272" s="43" t="s">
        <v>23</v>
      </c>
      <c r="AX272" s="44" t="s">
        <v>24</v>
      </c>
      <c r="AY272" s="44" t="s">
        <v>25</v>
      </c>
      <c r="AZ272" s="45" t="s">
        <v>26</v>
      </c>
      <c r="BA272" s="46" t="s">
        <v>27</v>
      </c>
      <c r="BB272" s="47" t="s">
        <v>28</v>
      </c>
      <c r="BC272" s="48"/>
      <c r="BE272" s="40" t="s">
        <v>18</v>
      </c>
      <c r="BF272" s="41" t="s">
        <v>19</v>
      </c>
      <c r="BG272" s="41" t="s">
        <v>20</v>
      </c>
      <c r="BH272" s="41" t="s">
        <v>21</v>
      </c>
      <c r="BI272" s="41" t="s">
        <v>22</v>
      </c>
      <c r="BJ272" s="42" t="s">
        <v>14</v>
      </c>
      <c r="BK272" s="43" t="s">
        <v>23</v>
      </c>
      <c r="BL272" s="44" t="s">
        <v>24</v>
      </c>
      <c r="BM272" s="44" t="s">
        <v>25</v>
      </c>
      <c r="BN272" s="45" t="s">
        <v>26</v>
      </c>
      <c r="BO272" s="46" t="s">
        <v>27</v>
      </c>
      <c r="BP272" s="47" t="s">
        <v>28</v>
      </c>
      <c r="BQ272" s="48"/>
    </row>
    <row r="273" customHeight="1" spans="1:69">
      <c r="A273" s="68">
        <v>3921</v>
      </c>
      <c r="B273" s="51">
        <v>2.53</v>
      </c>
      <c r="C273" s="51">
        <v>1</v>
      </c>
      <c r="D273" s="51">
        <v>1</v>
      </c>
      <c r="E273" s="51">
        <v>0</v>
      </c>
      <c r="F273" s="42">
        <f t="shared" ref="F273:F275" si="281">A273*B273*C273*D273+E273</f>
        <v>9920.13</v>
      </c>
      <c r="G273" s="70">
        <v>2.66</v>
      </c>
      <c r="H273" s="51">
        <v>0.92</v>
      </c>
      <c r="I273" s="51">
        <v>2.03</v>
      </c>
      <c r="J273" s="45">
        <f t="shared" ref="J273:J275" si="282">H273*I273+1</f>
        <v>2.8676</v>
      </c>
      <c r="K273" s="52">
        <v>1.125</v>
      </c>
      <c r="L273" s="47">
        <v>0.6711</v>
      </c>
      <c r="M273" s="54">
        <f t="shared" ref="M273:M275" si="283">F273*G273*J273*K273*L273</f>
        <v>57129.0935221612</v>
      </c>
      <c r="O273" s="68">
        <v>3921</v>
      </c>
      <c r="P273" s="51">
        <v>2.53</v>
      </c>
      <c r="Q273" s="51">
        <v>1</v>
      </c>
      <c r="R273" s="51">
        <v>1</v>
      </c>
      <c r="S273" s="51">
        <v>0</v>
      </c>
      <c r="T273" s="42">
        <f t="shared" ref="T273:T275" si="284">O273*P273*Q273*R273+S273</f>
        <v>9920.13</v>
      </c>
      <c r="U273" s="70">
        <f>2.66+0.13</f>
        <v>2.79</v>
      </c>
      <c r="V273" s="51">
        <v>0.92</v>
      </c>
      <c r="W273" s="51">
        <v>2.03</v>
      </c>
      <c r="X273" s="45">
        <f t="shared" ref="X273:X275" si="285">V273*W273+1</f>
        <v>2.8676</v>
      </c>
      <c r="Y273" s="52">
        <v>1.125</v>
      </c>
      <c r="Z273" s="47">
        <v>0.6711</v>
      </c>
      <c r="AA273" s="54">
        <f t="shared" ref="AA273:AA275" si="286">T273*U273*X273*Y273*Z273</f>
        <v>59921.1168897856</v>
      </c>
      <c r="AC273" s="68">
        <v>3921</v>
      </c>
      <c r="AD273" s="51">
        <v>2.53</v>
      </c>
      <c r="AE273" s="51">
        <v>1</v>
      </c>
      <c r="AF273" s="51">
        <v>1</v>
      </c>
      <c r="AG273" s="51">
        <v>0</v>
      </c>
      <c r="AH273" s="42">
        <f t="shared" ref="AH273:AH296" si="287">AC273*AD273*AE273*AF273+AG273</f>
        <v>9920.13</v>
      </c>
      <c r="AI273" s="70">
        <f t="shared" ref="AI273:AI296" si="288">2.66+0.13</f>
        <v>2.79</v>
      </c>
      <c r="AJ273" s="51">
        <v>0.92</v>
      </c>
      <c r="AK273" s="51">
        <v>2.03</v>
      </c>
      <c r="AL273" s="45">
        <f t="shared" ref="AL273:AL296" si="289">AJ273*AK273+1</f>
        <v>2.8676</v>
      </c>
      <c r="AM273" s="52">
        <v>1.125</v>
      </c>
      <c r="AN273" s="47">
        <v>0.6711</v>
      </c>
      <c r="AO273" s="54">
        <f t="shared" ref="AO273:AO296" si="290">AH273*AI273*AL273*AM273*AN273</f>
        <v>59921.1168897856</v>
      </c>
      <c r="AQ273" s="68">
        <f t="shared" ref="AQ273:AQ296" si="291">3921+240</f>
        <v>4161</v>
      </c>
      <c r="AR273" s="51">
        <v>2.53</v>
      </c>
      <c r="AS273" s="51">
        <v>1</v>
      </c>
      <c r="AT273" s="51">
        <v>1</v>
      </c>
      <c r="AU273" s="51">
        <v>0</v>
      </c>
      <c r="AV273" s="42">
        <f t="shared" ref="AV273:AV296" si="292">AQ273*AR273*AS273*AT273+AU273</f>
        <v>10527.33</v>
      </c>
      <c r="AW273" s="70">
        <f t="shared" ref="AW273:AW296" si="293">2.66+0.13</f>
        <v>2.79</v>
      </c>
      <c r="AX273" s="51">
        <v>0.92</v>
      </c>
      <c r="AY273" s="51">
        <v>2.03</v>
      </c>
      <c r="AZ273" s="45">
        <f t="shared" ref="AZ273:AZ296" si="294">AX273*AY273+1</f>
        <v>2.8676</v>
      </c>
      <c r="BA273" s="52">
        <v>1.225</v>
      </c>
      <c r="BB273" s="47">
        <v>0.6711</v>
      </c>
      <c r="BC273" s="54">
        <f t="shared" ref="BC273:BC296" si="295">AV273*AW273*AZ273*BA273*BB273</f>
        <v>69241.1607103715</v>
      </c>
      <c r="BE273" s="68">
        <f t="shared" ref="BE273:BE296" si="296">3921+240+108+300</f>
        <v>4569</v>
      </c>
      <c r="BF273" s="51">
        <v>2.53</v>
      </c>
      <c r="BG273" s="51">
        <v>1</v>
      </c>
      <c r="BH273" s="51">
        <v>1</v>
      </c>
      <c r="BI273" s="51">
        <v>0</v>
      </c>
      <c r="BJ273" s="42">
        <f t="shared" ref="BJ273:BJ296" si="297">BE273*BF273*BG273*BH273+BI273</f>
        <v>11559.57</v>
      </c>
      <c r="BK273" s="70">
        <f t="shared" ref="BK273:BK296" si="298">2.66+0.13</f>
        <v>2.79</v>
      </c>
      <c r="BL273" s="51">
        <v>0.92</v>
      </c>
      <c r="BM273" s="51">
        <v>2.03</v>
      </c>
      <c r="BN273" s="45">
        <f t="shared" ref="BN273:BN296" si="299">BL273*BM273+1</f>
        <v>2.8676</v>
      </c>
      <c r="BO273" s="52">
        <v>1.225</v>
      </c>
      <c r="BP273" s="47">
        <v>0.8264</v>
      </c>
      <c r="BQ273" s="54">
        <f t="shared" ref="BQ273:BQ296" si="300">BJ273*BK273*BN273*BO273*BP273</f>
        <v>93624.7888883167</v>
      </c>
    </row>
    <row r="274" customHeight="1" spans="1:69">
      <c r="A274" s="68">
        <v>3921</v>
      </c>
      <c r="B274" s="51">
        <v>2.05</v>
      </c>
      <c r="C274" s="51">
        <v>1</v>
      </c>
      <c r="D274" s="51">
        <v>1</v>
      </c>
      <c r="E274" s="51">
        <v>0</v>
      </c>
      <c r="F274" s="42">
        <f t="shared" si="281"/>
        <v>8038.05</v>
      </c>
      <c r="G274" s="70">
        <v>2.66</v>
      </c>
      <c r="H274" s="51">
        <v>0.92</v>
      </c>
      <c r="I274" s="51">
        <v>2.03</v>
      </c>
      <c r="J274" s="45">
        <f t="shared" si="282"/>
        <v>2.8676</v>
      </c>
      <c r="K274" s="52">
        <v>1.125</v>
      </c>
      <c r="L274" s="47">
        <v>0.6711</v>
      </c>
      <c r="M274" s="54">
        <f t="shared" si="283"/>
        <v>46290.372221514</v>
      </c>
      <c r="O274" s="68">
        <v>3921</v>
      </c>
      <c r="P274" s="51">
        <v>2.05</v>
      </c>
      <c r="Q274" s="51">
        <v>1</v>
      </c>
      <c r="R274" s="51">
        <v>1</v>
      </c>
      <c r="S274" s="51">
        <v>0</v>
      </c>
      <c r="T274" s="42">
        <f t="shared" si="284"/>
        <v>8038.05</v>
      </c>
      <c r="U274" s="70">
        <f>2.66+0.13</f>
        <v>2.79</v>
      </c>
      <c r="V274" s="51">
        <v>0.92</v>
      </c>
      <c r="W274" s="51">
        <v>2.03</v>
      </c>
      <c r="X274" s="45">
        <f t="shared" si="285"/>
        <v>2.8676</v>
      </c>
      <c r="Y274" s="52">
        <v>1.125</v>
      </c>
      <c r="Z274" s="47">
        <v>0.6711</v>
      </c>
      <c r="AA274" s="54">
        <f t="shared" si="286"/>
        <v>48552.6836458737</v>
      </c>
      <c r="AC274" s="68">
        <v>3921</v>
      </c>
      <c r="AD274" s="51">
        <v>2.05</v>
      </c>
      <c r="AE274" s="51">
        <v>1</v>
      </c>
      <c r="AF274" s="51">
        <v>1</v>
      </c>
      <c r="AG274" s="51">
        <v>0</v>
      </c>
      <c r="AH274" s="42">
        <f t="shared" si="287"/>
        <v>8038.05</v>
      </c>
      <c r="AI274" s="70">
        <f t="shared" si="288"/>
        <v>2.79</v>
      </c>
      <c r="AJ274" s="51">
        <v>0.92</v>
      </c>
      <c r="AK274" s="51">
        <v>2.03</v>
      </c>
      <c r="AL274" s="45">
        <f t="shared" si="289"/>
        <v>2.8676</v>
      </c>
      <c r="AM274" s="52">
        <v>1.125</v>
      </c>
      <c r="AN274" s="47">
        <v>0.6711</v>
      </c>
      <c r="AO274" s="54">
        <f t="shared" si="290"/>
        <v>48552.6836458737</v>
      </c>
      <c r="AQ274" s="68">
        <f t="shared" si="291"/>
        <v>4161</v>
      </c>
      <c r="AR274" s="51">
        <v>2.05</v>
      </c>
      <c r="AS274" s="51">
        <v>1</v>
      </c>
      <c r="AT274" s="51">
        <v>1</v>
      </c>
      <c r="AU274" s="51">
        <v>0</v>
      </c>
      <c r="AV274" s="42">
        <f t="shared" si="292"/>
        <v>8530.05</v>
      </c>
      <c r="AW274" s="70">
        <f t="shared" si="293"/>
        <v>2.79</v>
      </c>
      <c r="AX274" s="51">
        <v>0.92</v>
      </c>
      <c r="AY274" s="51">
        <v>2.03</v>
      </c>
      <c r="AZ274" s="45">
        <f t="shared" si="294"/>
        <v>2.8676</v>
      </c>
      <c r="BA274" s="52">
        <v>1.225</v>
      </c>
      <c r="BB274" s="47">
        <v>0.6711</v>
      </c>
      <c r="BC274" s="54">
        <f t="shared" si="295"/>
        <v>56104.497808799</v>
      </c>
      <c r="BE274" s="68">
        <f t="shared" si="296"/>
        <v>4569</v>
      </c>
      <c r="BF274" s="51">
        <v>2.05</v>
      </c>
      <c r="BG274" s="51">
        <v>1</v>
      </c>
      <c r="BH274" s="51">
        <v>1</v>
      </c>
      <c r="BI274" s="51">
        <v>0</v>
      </c>
      <c r="BJ274" s="42">
        <f t="shared" si="297"/>
        <v>9366.45</v>
      </c>
      <c r="BK274" s="70">
        <f t="shared" si="298"/>
        <v>2.79</v>
      </c>
      <c r="BL274" s="51">
        <v>0.92</v>
      </c>
      <c r="BM274" s="51">
        <v>2.03</v>
      </c>
      <c r="BN274" s="45">
        <f t="shared" si="299"/>
        <v>2.8676</v>
      </c>
      <c r="BO274" s="52">
        <v>1.225</v>
      </c>
      <c r="BP274" s="47">
        <v>0.8264</v>
      </c>
      <c r="BQ274" s="54">
        <f t="shared" si="300"/>
        <v>75861.9830913238</v>
      </c>
    </row>
    <row r="275" customHeight="1" spans="1:69">
      <c r="A275" s="68">
        <v>3921</v>
      </c>
      <c r="B275" s="66">
        <v>2.38</v>
      </c>
      <c r="C275" s="51">
        <v>1</v>
      </c>
      <c r="D275" s="51">
        <v>1</v>
      </c>
      <c r="E275" s="51">
        <v>0</v>
      </c>
      <c r="F275" s="42">
        <f t="shared" si="281"/>
        <v>9331.98</v>
      </c>
      <c r="G275" s="70">
        <v>2.66</v>
      </c>
      <c r="H275" s="51">
        <v>0.92</v>
      </c>
      <c r="I275" s="51">
        <v>2.03</v>
      </c>
      <c r="J275" s="45">
        <f t="shared" si="282"/>
        <v>2.8676</v>
      </c>
      <c r="K275" s="52">
        <v>1.125</v>
      </c>
      <c r="L275" s="47">
        <v>0.6711</v>
      </c>
      <c r="M275" s="54">
        <f t="shared" si="283"/>
        <v>53741.993115709</v>
      </c>
      <c r="O275" s="68">
        <v>3921</v>
      </c>
      <c r="P275" s="66">
        <v>2.38</v>
      </c>
      <c r="Q275" s="51">
        <v>1</v>
      </c>
      <c r="R275" s="51">
        <v>1</v>
      </c>
      <c r="S275" s="51">
        <v>0</v>
      </c>
      <c r="T275" s="42">
        <f t="shared" si="284"/>
        <v>9331.98</v>
      </c>
      <c r="U275" s="70">
        <f>2.66+0.13</f>
        <v>2.79</v>
      </c>
      <c r="V275" s="51">
        <v>0.92</v>
      </c>
      <c r="W275" s="51">
        <v>2.03</v>
      </c>
      <c r="X275" s="45">
        <f t="shared" si="285"/>
        <v>2.8676</v>
      </c>
      <c r="Y275" s="52">
        <v>1.125</v>
      </c>
      <c r="Z275" s="47">
        <v>0.6711</v>
      </c>
      <c r="AA275" s="54">
        <f t="shared" si="286"/>
        <v>56368.4815010632</v>
      </c>
      <c r="AC275" s="68">
        <v>3921</v>
      </c>
      <c r="AD275" s="66">
        <v>2.38</v>
      </c>
      <c r="AE275" s="51">
        <v>1</v>
      </c>
      <c r="AF275" s="51">
        <v>1</v>
      </c>
      <c r="AG275" s="51">
        <v>0</v>
      </c>
      <c r="AH275" s="42">
        <f t="shared" si="287"/>
        <v>9331.98</v>
      </c>
      <c r="AI275" s="70">
        <f t="shared" si="288"/>
        <v>2.79</v>
      </c>
      <c r="AJ275" s="51">
        <v>0.92</v>
      </c>
      <c r="AK275" s="51">
        <v>2.03</v>
      </c>
      <c r="AL275" s="45">
        <f t="shared" si="289"/>
        <v>2.8676</v>
      </c>
      <c r="AM275" s="52">
        <v>1.125</v>
      </c>
      <c r="AN275" s="47">
        <v>0.6711</v>
      </c>
      <c r="AO275" s="54">
        <f t="shared" si="290"/>
        <v>56368.4815010632</v>
      </c>
      <c r="AQ275" s="68">
        <f t="shared" si="291"/>
        <v>4161</v>
      </c>
      <c r="AR275" s="66">
        <v>2.38</v>
      </c>
      <c r="AS275" s="51">
        <v>1</v>
      </c>
      <c r="AT275" s="51">
        <v>1</v>
      </c>
      <c r="AU275" s="51">
        <v>0</v>
      </c>
      <c r="AV275" s="42">
        <f t="shared" si="292"/>
        <v>9903.18</v>
      </c>
      <c r="AW275" s="70">
        <f t="shared" si="293"/>
        <v>2.79</v>
      </c>
      <c r="AX275" s="51">
        <v>0.92</v>
      </c>
      <c r="AY275" s="51">
        <v>2.03</v>
      </c>
      <c r="AZ275" s="45">
        <f t="shared" si="294"/>
        <v>2.8676</v>
      </c>
      <c r="BA275" s="52">
        <v>1.225</v>
      </c>
      <c r="BB275" s="47">
        <v>0.6711</v>
      </c>
      <c r="BC275" s="54">
        <f t="shared" si="295"/>
        <v>65135.9535536301</v>
      </c>
      <c r="BE275" s="68">
        <f t="shared" si="296"/>
        <v>4569</v>
      </c>
      <c r="BF275" s="66">
        <v>2.38</v>
      </c>
      <c r="BG275" s="51">
        <v>1</v>
      </c>
      <c r="BH275" s="51">
        <v>1</v>
      </c>
      <c r="BI275" s="51">
        <v>0</v>
      </c>
      <c r="BJ275" s="42">
        <f t="shared" si="297"/>
        <v>10874.22</v>
      </c>
      <c r="BK275" s="70">
        <f t="shared" si="298"/>
        <v>2.79</v>
      </c>
      <c r="BL275" s="51">
        <v>0.92</v>
      </c>
      <c r="BM275" s="51">
        <v>2.03</v>
      </c>
      <c r="BN275" s="45">
        <f t="shared" si="299"/>
        <v>2.8676</v>
      </c>
      <c r="BO275" s="52">
        <v>1.225</v>
      </c>
      <c r="BP275" s="47">
        <v>0.8264</v>
      </c>
      <c r="BQ275" s="54">
        <f t="shared" si="300"/>
        <v>88073.9120767564</v>
      </c>
    </row>
    <row r="276" customHeight="1" spans="1:69">
      <c r="A276" s="56"/>
      <c r="B276" s="51"/>
      <c r="C276" s="51"/>
      <c r="D276" s="51"/>
      <c r="E276" s="51"/>
      <c r="F276" s="42"/>
      <c r="G276" s="52"/>
      <c r="H276" s="51"/>
      <c r="I276" s="51"/>
      <c r="J276" s="45"/>
      <c r="K276" s="52"/>
      <c r="L276" s="47">
        <v>0.6711</v>
      </c>
      <c r="M276" s="54"/>
      <c r="O276" s="56"/>
      <c r="P276" s="51"/>
      <c r="Q276" s="51"/>
      <c r="R276" s="51"/>
      <c r="S276" s="51"/>
      <c r="T276" s="42"/>
      <c r="U276" s="52"/>
      <c r="V276" s="51"/>
      <c r="W276" s="51"/>
      <c r="X276" s="45"/>
      <c r="Y276" s="52"/>
      <c r="Z276" s="47">
        <v>0.6711</v>
      </c>
      <c r="AA276" s="54"/>
      <c r="AC276" s="68">
        <v>3921</v>
      </c>
      <c r="AD276" s="41">
        <v>6</v>
      </c>
      <c r="AE276" s="51">
        <v>1</v>
      </c>
      <c r="AF276" s="51">
        <v>1</v>
      </c>
      <c r="AG276" s="51">
        <f>5620*1.5</f>
        <v>8430</v>
      </c>
      <c r="AH276" s="42">
        <f t="shared" si="287"/>
        <v>31956</v>
      </c>
      <c r="AI276" s="70">
        <f t="shared" si="288"/>
        <v>2.79</v>
      </c>
      <c r="AJ276" s="51">
        <v>0.92</v>
      </c>
      <c r="AK276" s="51">
        <v>2.03</v>
      </c>
      <c r="AL276" s="45">
        <f t="shared" si="289"/>
        <v>2.8676</v>
      </c>
      <c r="AM276" s="52">
        <v>1.125</v>
      </c>
      <c r="AN276" s="47">
        <v>0.6711</v>
      </c>
      <c r="AO276" s="54">
        <f t="shared" si="290"/>
        <v>193025.616733852</v>
      </c>
      <c r="AQ276" s="68">
        <f t="shared" si="291"/>
        <v>4161</v>
      </c>
      <c r="AR276" s="41">
        <v>6</v>
      </c>
      <c r="AS276" s="51">
        <v>1</v>
      </c>
      <c r="AT276" s="51">
        <v>1</v>
      </c>
      <c r="AU276" s="51">
        <f>5620*1.5</f>
        <v>8430</v>
      </c>
      <c r="AV276" s="42">
        <f t="shared" si="292"/>
        <v>33396</v>
      </c>
      <c r="AW276" s="70">
        <f t="shared" si="293"/>
        <v>2.79</v>
      </c>
      <c r="AX276" s="51">
        <v>0.92</v>
      </c>
      <c r="AY276" s="51">
        <v>2.03</v>
      </c>
      <c r="AZ276" s="45">
        <f t="shared" si="294"/>
        <v>2.8676</v>
      </c>
      <c r="BA276" s="52">
        <v>1.225</v>
      </c>
      <c r="BB276" s="47">
        <v>0.6711</v>
      </c>
      <c r="BC276" s="54">
        <f t="shared" si="295"/>
        <v>219654.727559938</v>
      </c>
      <c r="BE276" s="68">
        <f t="shared" si="296"/>
        <v>4569</v>
      </c>
      <c r="BF276" s="41">
        <v>6</v>
      </c>
      <c r="BG276" s="51">
        <v>1</v>
      </c>
      <c r="BH276" s="51">
        <v>1</v>
      </c>
      <c r="BI276" s="51">
        <f>5968*1.5</f>
        <v>8952</v>
      </c>
      <c r="BJ276" s="42">
        <f t="shared" si="297"/>
        <v>36366</v>
      </c>
      <c r="BK276" s="70">
        <f t="shared" si="298"/>
        <v>2.79</v>
      </c>
      <c r="BL276" s="51">
        <v>0.92</v>
      </c>
      <c r="BM276" s="51">
        <v>2.03</v>
      </c>
      <c r="BN276" s="45">
        <f t="shared" si="299"/>
        <v>2.8676</v>
      </c>
      <c r="BO276" s="52">
        <v>1.225</v>
      </c>
      <c r="BP276" s="47">
        <v>0.8264</v>
      </c>
      <c r="BQ276" s="54">
        <f t="shared" si="300"/>
        <v>294540.28763289</v>
      </c>
    </row>
    <row r="277" customHeight="1" spans="1:69">
      <c r="A277" s="68">
        <v>3921</v>
      </c>
      <c r="B277" s="51">
        <v>2.01</v>
      </c>
      <c r="C277" s="51">
        <v>1.75</v>
      </c>
      <c r="D277" s="51">
        <v>1</v>
      </c>
      <c r="E277" s="51">
        <v>0</v>
      </c>
      <c r="F277" s="42">
        <f t="shared" ref="F277:F296" si="301">A277*B277*C277*D277+E277</f>
        <v>13792.1175</v>
      </c>
      <c r="G277" s="70">
        <v>2.66</v>
      </c>
      <c r="H277" s="51">
        <v>0.92</v>
      </c>
      <c r="I277" s="51">
        <v>2.03</v>
      </c>
      <c r="J277" s="45">
        <f t="shared" ref="J277:J296" si="302">H277*I277+1</f>
        <v>2.8676</v>
      </c>
      <c r="K277" s="52">
        <v>1.125</v>
      </c>
      <c r="L277" s="47">
        <v>0.6711</v>
      </c>
      <c r="M277" s="54">
        <f t="shared" ref="M277:M296" si="303">F277*G277*J277*K277*L277</f>
        <v>79427.5045313051</v>
      </c>
      <c r="O277" s="68">
        <v>3921</v>
      </c>
      <c r="P277" s="51">
        <v>2.01</v>
      </c>
      <c r="Q277" s="51">
        <v>1.75</v>
      </c>
      <c r="R277" s="51">
        <v>1</v>
      </c>
      <c r="S277" s="51">
        <v>0</v>
      </c>
      <c r="T277" s="42">
        <f t="shared" ref="T277:T296" si="304">O277*P277*Q277*R277+S277</f>
        <v>13792.1175</v>
      </c>
      <c r="U277" s="70">
        <f t="shared" ref="U277:U296" si="305">2.66+0.13</f>
        <v>2.79</v>
      </c>
      <c r="V277" s="51">
        <v>0.92</v>
      </c>
      <c r="W277" s="51">
        <v>2.03</v>
      </c>
      <c r="X277" s="45">
        <f t="shared" ref="X277:X296" si="306">V277*W277+1</f>
        <v>2.8676</v>
      </c>
      <c r="Y277" s="52">
        <v>1.125</v>
      </c>
      <c r="Z277" s="47">
        <v>0.6711</v>
      </c>
      <c r="AA277" s="54">
        <f t="shared" ref="AA277:AA296" si="307">T277*U277*X277*Y277*Z277</f>
        <v>83309.2998655418</v>
      </c>
      <c r="AC277" s="68">
        <v>3921</v>
      </c>
      <c r="AD277" s="51">
        <v>2.01</v>
      </c>
      <c r="AE277" s="51">
        <v>1.75</v>
      </c>
      <c r="AF277" s="51">
        <v>1</v>
      </c>
      <c r="AG277" s="51">
        <v>0</v>
      </c>
      <c r="AH277" s="42">
        <f t="shared" si="287"/>
        <v>13792.1175</v>
      </c>
      <c r="AI277" s="70">
        <f t="shared" si="288"/>
        <v>2.79</v>
      </c>
      <c r="AJ277" s="51">
        <v>0.92</v>
      </c>
      <c r="AK277" s="51">
        <v>2.03</v>
      </c>
      <c r="AL277" s="45">
        <f t="shared" si="289"/>
        <v>2.8676</v>
      </c>
      <c r="AM277" s="52">
        <v>1.125</v>
      </c>
      <c r="AN277" s="47">
        <v>0.6711</v>
      </c>
      <c r="AO277" s="54">
        <f t="shared" si="290"/>
        <v>83309.2998655418</v>
      </c>
      <c r="AQ277" s="68">
        <f t="shared" si="291"/>
        <v>4161</v>
      </c>
      <c r="AR277" s="51">
        <v>2.01</v>
      </c>
      <c r="AS277" s="51">
        <v>1.75</v>
      </c>
      <c r="AT277" s="51">
        <v>1</v>
      </c>
      <c r="AU277" s="51">
        <v>0</v>
      </c>
      <c r="AV277" s="42">
        <f t="shared" si="292"/>
        <v>14636.3175</v>
      </c>
      <c r="AW277" s="70">
        <f t="shared" si="293"/>
        <v>2.79</v>
      </c>
      <c r="AX277" s="51">
        <v>0.92</v>
      </c>
      <c r="AY277" s="51">
        <v>2.03</v>
      </c>
      <c r="AZ277" s="45">
        <f t="shared" si="294"/>
        <v>2.8676</v>
      </c>
      <c r="BA277" s="52">
        <v>1.225</v>
      </c>
      <c r="BB277" s="47">
        <v>0.6711</v>
      </c>
      <c r="BC277" s="54">
        <f t="shared" si="295"/>
        <v>96267.1078255857</v>
      </c>
      <c r="BE277" s="68">
        <f t="shared" si="296"/>
        <v>4569</v>
      </c>
      <c r="BF277" s="51">
        <v>2.01</v>
      </c>
      <c r="BG277" s="51">
        <v>1.75</v>
      </c>
      <c r="BH277" s="51">
        <v>1</v>
      </c>
      <c r="BI277" s="51">
        <f t="shared" ref="BI277:BI284" si="308">5968*0.7</f>
        <v>4177.6</v>
      </c>
      <c r="BJ277" s="42">
        <f t="shared" si="297"/>
        <v>20249.0575</v>
      </c>
      <c r="BK277" s="70">
        <f t="shared" si="298"/>
        <v>2.79</v>
      </c>
      <c r="BL277" s="51">
        <v>0.92</v>
      </c>
      <c r="BM277" s="51">
        <v>2.03</v>
      </c>
      <c r="BN277" s="45">
        <f t="shared" si="299"/>
        <v>2.8676</v>
      </c>
      <c r="BO277" s="52">
        <v>1.225</v>
      </c>
      <c r="BP277" s="47">
        <v>0.8264</v>
      </c>
      <c r="BQ277" s="54">
        <f t="shared" si="300"/>
        <v>164003.828310645</v>
      </c>
    </row>
    <row r="278" customHeight="1" spans="1:69">
      <c r="A278" s="68">
        <v>3921</v>
      </c>
      <c r="B278" s="51">
        <v>2.01</v>
      </c>
      <c r="C278" s="51">
        <v>1.75</v>
      </c>
      <c r="D278" s="51">
        <v>1</v>
      </c>
      <c r="E278" s="51">
        <v>0</v>
      </c>
      <c r="F278" s="42">
        <f t="shared" si="301"/>
        <v>13792.1175</v>
      </c>
      <c r="G278" s="70">
        <v>2.66</v>
      </c>
      <c r="H278" s="51">
        <v>0.92</v>
      </c>
      <c r="I278" s="51">
        <v>2.03</v>
      </c>
      <c r="J278" s="45">
        <f t="shared" si="302"/>
        <v>2.8676</v>
      </c>
      <c r="K278" s="52">
        <v>1.325</v>
      </c>
      <c r="L278" s="47">
        <v>0.6711</v>
      </c>
      <c r="M278" s="54">
        <f t="shared" si="303"/>
        <v>93547.9497813149</v>
      </c>
      <c r="O278" s="68">
        <v>3921</v>
      </c>
      <c r="P278" s="51">
        <v>2.01</v>
      </c>
      <c r="Q278" s="51">
        <v>1.75</v>
      </c>
      <c r="R278" s="51">
        <v>1</v>
      </c>
      <c r="S278" s="51">
        <v>0</v>
      </c>
      <c r="T278" s="42">
        <f t="shared" si="304"/>
        <v>13792.1175</v>
      </c>
      <c r="U278" s="70">
        <f t="shared" si="305"/>
        <v>2.79</v>
      </c>
      <c r="V278" s="51">
        <v>0.92</v>
      </c>
      <c r="W278" s="51">
        <v>2.03</v>
      </c>
      <c r="X278" s="45">
        <f t="shared" si="306"/>
        <v>2.8676</v>
      </c>
      <c r="Y278" s="52">
        <v>1.325</v>
      </c>
      <c r="Z278" s="47">
        <v>0.6711</v>
      </c>
      <c r="AA278" s="54">
        <f t="shared" si="307"/>
        <v>98119.8420638604</v>
      </c>
      <c r="AC278" s="68">
        <v>3921</v>
      </c>
      <c r="AD278" s="51">
        <v>2.01</v>
      </c>
      <c r="AE278" s="51">
        <v>1.75</v>
      </c>
      <c r="AF278" s="51">
        <v>1</v>
      </c>
      <c r="AG278" s="51">
        <v>0</v>
      </c>
      <c r="AH278" s="42">
        <f t="shared" si="287"/>
        <v>13792.1175</v>
      </c>
      <c r="AI278" s="70">
        <f t="shared" si="288"/>
        <v>2.79</v>
      </c>
      <c r="AJ278" s="51">
        <v>0.92</v>
      </c>
      <c r="AK278" s="51">
        <v>2.03</v>
      </c>
      <c r="AL278" s="45">
        <f t="shared" si="289"/>
        <v>2.8676</v>
      </c>
      <c r="AM278" s="52">
        <v>1.325</v>
      </c>
      <c r="AN278" s="47">
        <v>0.6711</v>
      </c>
      <c r="AO278" s="54">
        <f t="shared" si="290"/>
        <v>98119.8420638604</v>
      </c>
      <c r="AQ278" s="68">
        <f t="shared" si="291"/>
        <v>4161</v>
      </c>
      <c r="AR278" s="51">
        <v>2.01</v>
      </c>
      <c r="AS278" s="51">
        <v>1.75</v>
      </c>
      <c r="AT278" s="51">
        <v>1</v>
      </c>
      <c r="AU278" s="51">
        <v>0</v>
      </c>
      <c r="AV278" s="42">
        <f t="shared" si="292"/>
        <v>14636.3175</v>
      </c>
      <c r="AW278" s="70">
        <f t="shared" si="293"/>
        <v>2.79</v>
      </c>
      <c r="AX278" s="51">
        <v>0.92</v>
      </c>
      <c r="AY278" s="51">
        <v>2.03</v>
      </c>
      <c r="AZ278" s="45">
        <f t="shared" si="294"/>
        <v>2.8676</v>
      </c>
      <c r="BA278" s="52">
        <v>1.425</v>
      </c>
      <c r="BB278" s="47">
        <v>0.6711</v>
      </c>
      <c r="BC278" s="54">
        <f t="shared" si="295"/>
        <v>111984.186654253</v>
      </c>
      <c r="BE278" s="68">
        <f t="shared" si="296"/>
        <v>4569</v>
      </c>
      <c r="BF278" s="51">
        <v>2.01</v>
      </c>
      <c r="BG278" s="51">
        <v>1.75</v>
      </c>
      <c r="BH278" s="51">
        <v>1</v>
      </c>
      <c r="BI278" s="51">
        <f t="shared" si="308"/>
        <v>4177.6</v>
      </c>
      <c r="BJ278" s="42">
        <f t="shared" si="297"/>
        <v>20249.0575</v>
      </c>
      <c r="BK278" s="70">
        <f t="shared" si="298"/>
        <v>2.79</v>
      </c>
      <c r="BL278" s="51">
        <v>0.92</v>
      </c>
      <c r="BM278" s="51">
        <v>2.03</v>
      </c>
      <c r="BN278" s="45">
        <f t="shared" si="299"/>
        <v>2.8676</v>
      </c>
      <c r="BO278" s="52">
        <v>1.425</v>
      </c>
      <c r="BP278" s="47">
        <v>0.8264</v>
      </c>
      <c r="BQ278" s="54">
        <f t="shared" si="300"/>
        <v>190779.963545036</v>
      </c>
    </row>
    <row r="279" customHeight="1" spans="1:69">
      <c r="A279" s="68">
        <v>3921</v>
      </c>
      <c r="B279" s="51">
        <v>2.01</v>
      </c>
      <c r="C279" s="51">
        <v>1.75</v>
      </c>
      <c r="D279" s="51">
        <v>1</v>
      </c>
      <c r="E279" s="51">
        <v>0</v>
      </c>
      <c r="F279" s="42">
        <f t="shared" si="301"/>
        <v>13792.1175</v>
      </c>
      <c r="G279" s="70">
        <v>2.66</v>
      </c>
      <c r="H279" s="51">
        <v>0.92</v>
      </c>
      <c r="I279" s="51">
        <v>2.03</v>
      </c>
      <c r="J279" s="45">
        <f t="shared" si="302"/>
        <v>2.8676</v>
      </c>
      <c r="K279" s="52">
        <v>1.325</v>
      </c>
      <c r="L279" s="47">
        <v>0.6711</v>
      </c>
      <c r="M279" s="54">
        <f t="shared" si="303"/>
        <v>93547.9497813149</v>
      </c>
      <c r="O279" s="68">
        <v>3921</v>
      </c>
      <c r="P279" s="51">
        <v>2.01</v>
      </c>
      <c r="Q279" s="51">
        <v>1.75</v>
      </c>
      <c r="R279" s="51">
        <v>1</v>
      </c>
      <c r="S279" s="51">
        <v>0</v>
      </c>
      <c r="T279" s="42">
        <f t="shared" si="304"/>
        <v>13792.1175</v>
      </c>
      <c r="U279" s="70">
        <f t="shared" si="305"/>
        <v>2.79</v>
      </c>
      <c r="V279" s="51">
        <v>0.92</v>
      </c>
      <c r="W279" s="51">
        <v>2.03</v>
      </c>
      <c r="X279" s="45">
        <f t="shared" si="306"/>
        <v>2.8676</v>
      </c>
      <c r="Y279" s="52">
        <v>1.325</v>
      </c>
      <c r="Z279" s="47">
        <v>0.6711</v>
      </c>
      <c r="AA279" s="54">
        <f t="shared" si="307"/>
        <v>98119.8420638604</v>
      </c>
      <c r="AC279" s="68">
        <v>3921</v>
      </c>
      <c r="AD279" s="51">
        <v>2.01</v>
      </c>
      <c r="AE279" s="51">
        <v>1.75</v>
      </c>
      <c r="AF279" s="51">
        <v>1</v>
      </c>
      <c r="AG279" s="51">
        <v>0</v>
      </c>
      <c r="AH279" s="42">
        <f t="shared" si="287"/>
        <v>13792.1175</v>
      </c>
      <c r="AI279" s="70">
        <f t="shared" si="288"/>
        <v>2.79</v>
      </c>
      <c r="AJ279" s="51">
        <v>0.92</v>
      </c>
      <c r="AK279" s="51">
        <v>2.03</v>
      </c>
      <c r="AL279" s="45">
        <f t="shared" si="289"/>
        <v>2.8676</v>
      </c>
      <c r="AM279" s="52">
        <v>1.325</v>
      </c>
      <c r="AN279" s="47">
        <v>0.6711</v>
      </c>
      <c r="AO279" s="54">
        <f t="shared" si="290"/>
        <v>98119.8420638604</v>
      </c>
      <c r="AQ279" s="68">
        <f t="shared" si="291"/>
        <v>4161</v>
      </c>
      <c r="AR279" s="51">
        <v>2.01</v>
      </c>
      <c r="AS279" s="51">
        <v>1.75</v>
      </c>
      <c r="AT279" s="51">
        <v>1</v>
      </c>
      <c r="AU279" s="51">
        <v>0</v>
      </c>
      <c r="AV279" s="42">
        <f t="shared" si="292"/>
        <v>14636.3175</v>
      </c>
      <c r="AW279" s="70">
        <f t="shared" si="293"/>
        <v>2.79</v>
      </c>
      <c r="AX279" s="51">
        <v>0.92</v>
      </c>
      <c r="AY279" s="51">
        <v>2.03</v>
      </c>
      <c r="AZ279" s="45">
        <f t="shared" si="294"/>
        <v>2.8676</v>
      </c>
      <c r="BA279" s="52">
        <v>1.425</v>
      </c>
      <c r="BB279" s="47">
        <v>0.6711</v>
      </c>
      <c r="BC279" s="54">
        <f t="shared" si="295"/>
        <v>111984.186654253</v>
      </c>
      <c r="BE279" s="68">
        <f t="shared" si="296"/>
        <v>4569</v>
      </c>
      <c r="BF279" s="51">
        <v>2.01</v>
      </c>
      <c r="BG279" s="51">
        <v>1.75</v>
      </c>
      <c r="BH279" s="51">
        <v>1</v>
      </c>
      <c r="BI279" s="51">
        <f t="shared" si="308"/>
        <v>4177.6</v>
      </c>
      <c r="BJ279" s="42">
        <f t="shared" si="297"/>
        <v>20249.0575</v>
      </c>
      <c r="BK279" s="70">
        <f t="shared" si="298"/>
        <v>2.79</v>
      </c>
      <c r="BL279" s="51">
        <v>0.92</v>
      </c>
      <c r="BM279" s="51">
        <v>2.03</v>
      </c>
      <c r="BN279" s="45">
        <f t="shared" si="299"/>
        <v>2.8676</v>
      </c>
      <c r="BO279" s="52">
        <v>1.425</v>
      </c>
      <c r="BP279" s="47">
        <v>0.8264</v>
      </c>
      <c r="BQ279" s="54">
        <f t="shared" si="300"/>
        <v>190779.963545036</v>
      </c>
    </row>
    <row r="280" customHeight="1" spans="1:69">
      <c r="A280" s="68">
        <v>3921</v>
      </c>
      <c r="B280" s="51">
        <v>2.01</v>
      </c>
      <c r="C280" s="51">
        <v>1.75</v>
      </c>
      <c r="D280" s="51">
        <v>1</v>
      </c>
      <c r="E280" s="51">
        <v>0</v>
      </c>
      <c r="F280" s="42">
        <f t="shared" si="301"/>
        <v>13792.1175</v>
      </c>
      <c r="G280" s="70">
        <v>2.66</v>
      </c>
      <c r="H280" s="51">
        <v>0.92</v>
      </c>
      <c r="I280" s="51">
        <v>2.03</v>
      </c>
      <c r="J280" s="45">
        <f t="shared" si="302"/>
        <v>2.8676</v>
      </c>
      <c r="K280" s="52">
        <v>1.325</v>
      </c>
      <c r="L280" s="47">
        <v>0.6711</v>
      </c>
      <c r="M280" s="54">
        <f t="shared" si="303"/>
        <v>93547.9497813149</v>
      </c>
      <c r="O280" s="68">
        <v>3921</v>
      </c>
      <c r="P280" s="51">
        <v>2.01</v>
      </c>
      <c r="Q280" s="51">
        <v>1.75</v>
      </c>
      <c r="R280" s="51">
        <v>1</v>
      </c>
      <c r="S280" s="51">
        <v>0</v>
      </c>
      <c r="T280" s="42">
        <f t="shared" si="304"/>
        <v>13792.1175</v>
      </c>
      <c r="U280" s="70">
        <f t="shared" si="305"/>
        <v>2.79</v>
      </c>
      <c r="V280" s="51">
        <v>0.92</v>
      </c>
      <c r="W280" s="51">
        <v>2.03</v>
      </c>
      <c r="X280" s="45">
        <f t="shared" si="306"/>
        <v>2.8676</v>
      </c>
      <c r="Y280" s="52">
        <v>1.325</v>
      </c>
      <c r="Z280" s="47">
        <v>0.6711</v>
      </c>
      <c r="AA280" s="54">
        <f t="shared" si="307"/>
        <v>98119.8420638604</v>
      </c>
      <c r="AC280" s="68">
        <v>3921</v>
      </c>
      <c r="AD280" s="51">
        <v>2.01</v>
      </c>
      <c r="AE280" s="51">
        <v>1.75</v>
      </c>
      <c r="AF280" s="51">
        <v>1</v>
      </c>
      <c r="AG280" s="51">
        <v>0</v>
      </c>
      <c r="AH280" s="42">
        <f t="shared" si="287"/>
        <v>13792.1175</v>
      </c>
      <c r="AI280" s="70">
        <f t="shared" si="288"/>
        <v>2.79</v>
      </c>
      <c r="AJ280" s="51">
        <v>0.92</v>
      </c>
      <c r="AK280" s="51">
        <v>2.03</v>
      </c>
      <c r="AL280" s="45">
        <f t="shared" si="289"/>
        <v>2.8676</v>
      </c>
      <c r="AM280" s="52">
        <v>1.325</v>
      </c>
      <c r="AN280" s="47">
        <v>0.6711</v>
      </c>
      <c r="AO280" s="54">
        <f t="shared" si="290"/>
        <v>98119.8420638604</v>
      </c>
      <c r="AQ280" s="68">
        <f t="shared" si="291"/>
        <v>4161</v>
      </c>
      <c r="AR280" s="51">
        <v>2.01</v>
      </c>
      <c r="AS280" s="51">
        <v>1.75</v>
      </c>
      <c r="AT280" s="51">
        <v>1</v>
      </c>
      <c r="AU280" s="51">
        <v>0</v>
      </c>
      <c r="AV280" s="42">
        <f t="shared" si="292"/>
        <v>14636.3175</v>
      </c>
      <c r="AW280" s="70">
        <f t="shared" si="293"/>
        <v>2.79</v>
      </c>
      <c r="AX280" s="51">
        <v>0.92</v>
      </c>
      <c r="AY280" s="51">
        <v>2.03</v>
      </c>
      <c r="AZ280" s="45">
        <f t="shared" si="294"/>
        <v>2.8676</v>
      </c>
      <c r="BA280" s="52">
        <v>1.425</v>
      </c>
      <c r="BB280" s="47">
        <v>0.6711</v>
      </c>
      <c r="BC280" s="54">
        <f t="shared" si="295"/>
        <v>111984.186654253</v>
      </c>
      <c r="BE280" s="68">
        <f t="shared" si="296"/>
        <v>4569</v>
      </c>
      <c r="BF280" s="51">
        <v>2.01</v>
      </c>
      <c r="BG280" s="51">
        <v>1.75</v>
      </c>
      <c r="BH280" s="51">
        <v>1</v>
      </c>
      <c r="BI280" s="51">
        <f t="shared" si="308"/>
        <v>4177.6</v>
      </c>
      <c r="BJ280" s="42">
        <f t="shared" si="297"/>
        <v>20249.0575</v>
      </c>
      <c r="BK280" s="70">
        <f t="shared" si="298"/>
        <v>2.79</v>
      </c>
      <c r="BL280" s="51">
        <v>0.92</v>
      </c>
      <c r="BM280" s="51">
        <v>2.03</v>
      </c>
      <c r="BN280" s="45">
        <f t="shared" si="299"/>
        <v>2.8676</v>
      </c>
      <c r="BO280" s="52">
        <v>1.425</v>
      </c>
      <c r="BP280" s="47">
        <v>0.8264</v>
      </c>
      <c r="BQ280" s="54">
        <f t="shared" si="300"/>
        <v>190779.963545036</v>
      </c>
    </row>
    <row r="281" customHeight="1" spans="1:69">
      <c r="A281" s="68">
        <v>3921</v>
      </c>
      <c r="B281" s="51">
        <v>2.01</v>
      </c>
      <c r="C281" s="51">
        <v>1.75</v>
      </c>
      <c r="D281" s="51">
        <v>1</v>
      </c>
      <c r="E281" s="51">
        <v>0</v>
      </c>
      <c r="F281" s="42">
        <f t="shared" si="301"/>
        <v>13792.1175</v>
      </c>
      <c r="G281" s="70">
        <v>2.66</v>
      </c>
      <c r="H281" s="51">
        <v>0.92</v>
      </c>
      <c r="I281" s="51">
        <v>2.03</v>
      </c>
      <c r="J281" s="45">
        <f t="shared" si="302"/>
        <v>2.8676</v>
      </c>
      <c r="K281" s="52">
        <v>1.325</v>
      </c>
      <c r="L281" s="47">
        <v>0.6711</v>
      </c>
      <c r="M281" s="54">
        <f t="shared" si="303"/>
        <v>93547.9497813149</v>
      </c>
      <c r="O281" s="68">
        <v>3921</v>
      </c>
      <c r="P281" s="51">
        <v>2.01</v>
      </c>
      <c r="Q281" s="51">
        <v>1.75</v>
      </c>
      <c r="R281" s="51">
        <v>1</v>
      </c>
      <c r="S281" s="51">
        <v>0</v>
      </c>
      <c r="T281" s="42">
        <f t="shared" si="304"/>
        <v>13792.1175</v>
      </c>
      <c r="U281" s="70">
        <f t="shared" si="305"/>
        <v>2.79</v>
      </c>
      <c r="V281" s="51">
        <v>0.92</v>
      </c>
      <c r="W281" s="51">
        <v>2.03</v>
      </c>
      <c r="X281" s="45">
        <f t="shared" si="306"/>
        <v>2.8676</v>
      </c>
      <c r="Y281" s="52">
        <v>1.325</v>
      </c>
      <c r="Z281" s="47">
        <v>0.6711</v>
      </c>
      <c r="AA281" s="54">
        <f t="shared" si="307"/>
        <v>98119.8420638604</v>
      </c>
      <c r="AC281" s="68">
        <v>3921</v>
      </c>
      <c r="AD281" s="51">
        <v>2.01</v>
      </c>
      <c r="AE281" s="51">
        <v>1.75</v>
      </c>
      <c r="AF281" s="51">
        <v>1</v>
      </c>
      <c r="AG281" s="51">
        <v>0</v>
      </c>
      <c r="AH281" s="42">
        <f t="shared" si="287"/>
        <v>13792.1175</v>
      </c>
      <c r="AI281" s="70">
        <f t="shared" si="288"/>
        <v>2.79</v>
      </c>
      <c r="AJ281" s="51">
        <v>0.92</v>
      </c>
      <c r="AK281" s="51">
        <v>2.03</v>
      </c>
      <c r="AL281" s="45">
        <f t="shared" si="289"/>
        <v>2.8676</v>
      </c>
      <c r="AM281" s="52">
        <v>1.325</v>
      </c>
      <c r="AN281" s="47">
        <v>0.6711</v>
      </c>
      <c r="AO281" s="54">
        <f t="shared" si="290"/>
        <v>98119.8420638604</v>
      </c>
      <c r="AQ281" s="68">
        <f t="shared" si="291"/>
        <v>4161</v>
      </c>
      <c r="AR281" s="51">
        <v>2.01</v>
      </c>
      <c r="AS281" s="51">
        <v>1.75</v>
      </c>
      <c r="AT281" s="51">
        <v>1</v>
      </c>
      <c r="AU281" s="51">
        <v>0</v>
      </c>
      <c r="AV281" s="42">
        <f t="shared" si="292"/>
        <v>14636.3175</v>
      </c>
      <c r="AW281" s="70">
        <f t="shared" si="293"/>
        <v>2.79</v>
      </c>
      <c r="AX281" s="51">
        <v>0.92</v>
      </c>
      <c r="AY281" s="51">
        <v>2.03</v>
      </c>
      <c r="AZ281" s="45">
        <f t="shared" si="294"/>
        <v>2.8676</v>
      </c>
      <c r="BA281" s="52">
        <v>1.425</v>
      </c>
      <c r="BB281" s="47">
        <v>0.6711</v>
      </c>
      <c r="BC281" s="54">
        <f t="shared" si="295"/>
        <v>111984.186654253</v>
      </c>
      <c r="BE281" s="68">
        <f t="shared" si="296"/>
        <v>4569</v>
      </c>
      <c r="BF281" s="51">
        <v>2.01</v>
      </c>
      <c r="BG281" s="51">
        <v>1.75</v>
      </c>
      <c r="BH281" s="51">
        <v>1</v>
      </c>
      <c r="BI281" s="51">
        <f t="shared" si="308"/>
        <v>4177.6</v>
      </c>
      <c r="BJ281" s="42">
        <f t="shared" si="297"/>
        <v>20249.0575</v>
      </c>
      <c r="BK281" s="70">
        <f t="shared" si="298"/>
        <v>2.79</v>
      </c>
      <c r="BL281" s="51">
        <v>0.92</v>
      </c>
      <c r="BM281" s="51">
        <v>2.03</v>
      </c>
      <c r="BN281" s="45">
        <f t="shared" si="299"/>
        <v>2.8676</v>
      </c>
      <c r="BO281" s="52">
        <v>1.425</v>
      </c>
      <c r="BP281" s="47">
        <v>0.8264</v>
      </c>
      <c r="BQ281" s="54">
        <f t="shared" si="300"/>
        <v>190779.963545036</v>
      </c>
    </row>
    <row r="282" customHeight="1" spans="1:69">
      <c r="A282" s="68">
        <v>3921</v>
      </c>
      <c r="B282" s="51">
        <v>2.01</v>
      </c>
      <c r="C282" s="51">
        <v>1.75</v>
      </c>
      <c r="D282" s="51">
        <v>1</v>
      </c>
      <c r="E282" s="51">
        <v>0</v>
      </c>
      <c r="F282" s="42">
        <f t="shared" si="301"/>
        <v>13792.1175</v>
      </c>
      <c r="G282" s="70">
        <v>2.66</v>
      </c>
      <c r="H282" s="51">
        <v>0.92</v>
      </c>
      <c r="I282" s="51">
        <v>2.03</v>
      </c>
      <c r="J282" s="45">
        <f t="shared" si="302"/>
        <v>2.8676</v>
      </c>
      <c r="K282" s="52">
        <v>1.325</v>
      </c>
      <c r="L282" s="47">
        <v>0.6711</v>
      </c>
      <c r="M282" s="54">
        <f t="shared" si="303"/>
        <v>93547.9497813149</v>
      </c>
      <c r="O282" s="68">
        <v>3921</v>
      </c>
      <c r="P282" s="51">
        <v>2.01</v>
      </c>
      <c r="Q282" s="51">
        <v>1.75</v>
      </c>
      <c r="R282" s="51">
        <v>1</v>
      </c>
      <c r="S282" s="51">
        <v>0</v>
      </c>
      <c r="T282" s="42">
        <f t="shared" si="304"/>
        <v>13792.1175</v>
      </c>
      <c r="U282" s="70">
        <f t="shared" si="305"/>
        <v>2.79</v>
      </c>
      <c r="V282" s="51">
        <v>0.92</v>
      </c>
      <c r="W282" s="51">
        <v>2.03</v>
      </c>
      <c r="X282" s="45">
        <f t="shared" si="306"/>
        <v>2.8676</v>
      </c>
      <c r="Y282" s="52">
        <v>1.325</v>
      </c>
      <c r="Z282" s="47">
        <v>0.6711</v>
      </c>
      <c r="AA282" s="54">
        <f t="shared" si="307"/>
        <v>98119.8420638604</v>
      </c>
      <c r="AC282" s="68">
        <v>3921</v>
      </c>
      <c r="AD282" s="51">
        <v>2.01</v>
      </c>
      <c r="AE282" s="51">
        <v>1.75</v>
      </c>
      <c r="AF282" s="51">
        <v>1</v>
      </c>
      <c r="AG282" s="51">
        <v>0</v>
      </c>
      <c r="AH282" s="42">
        <f t="shared" si="287"/>
        <v>13792.1175</v>
      </c>
      <c r="AI282" s="70">
        <f t="shared" si="288"/>
        <v>2.79</v>
      </c>
      <c r="AJ282" s="51">
        <v>0.92</v>
      </c>
      <c r="AK282" s="51">
        <v>2.03</v>
      </c>
      <c r="AL282" s="45">
        <f t="shared" si="289"/>
        <v>2.8676</v>
      </c>
      <c r="AM282" s="52">
        <v>1.325</v>
      </c>
      <c r="AN282" s="47">
        <v>0.6711</v>
      </c>
      <c r="AO282" s="54">
        <f t="shared" si="290"/>
        <v>98119.8420638604</v>
      </c>
      <c r="AQ282" s="68">
        <f t="shared" si="291"/>
        <v>4161</v>
      </c>
      <c r="AR282" s="51">
        <v>2.01</v>
      </c>
      <c r="AS282" s="51">
        <v>1.75</v>
      </c>
      <c r="AT282" s="51">
        <v>1</v>
      </c>
      <c r="AU282" s="51">
        <v>0</v>
      </c>
      <c r="AV282" s="42">
        <f t="shared" si="292"/>
        <v>14636.3175</v>
      </c>
      <c r="AW282" s="70">
        <f t="shared" si="293"/>
        <v>2.79</v>
      </c>
      <c r="AX282" s="51">
        <v>0.92</v>
      </c>
      <c r="AY282" s="51">
        <v>2.03</v>
      </c>
      <c r="AZ282" s="45">
        <f t="shared" si="294"/>
        <v>2.8676</v>
      </c>
      <c r="BA282" s="52">
        <v>1.425</v>
      </c>
      <c r="BB282" s="47">
        <v>0.6711</v>
      </c>
      <c r="BC282" s="54">
        <f t="shared" si="295"/>
        <v>111984.186654253</v>
      </c>
      <c r="BE282" s="68">
        <f t="shared" si="296"/>
        <v>4569</v>
      </c>
      <c r="BF282" s="51">
        <v>2.01</v>
      </c>
      <c r="BG282" s="51">
        <v>1.75</v>
      </c>
      <c r="BH282" s="51">
        <v>1</v>
      </c>
      <c r="BI282" s="51">
        <f t="shared" si="308"/>
        <v>4177.6</v>
      </c>
      <c r="BJ282" s="42">
        <f t="shared" si="297"/>
        <v>20249.0575</v>
      </c>
      <c r="BK282" s="70">
        <f t="shared" si="298"/>
        <v>2.79</v>
      </c>
      <c r="BL282" s="51">
        <v>0.92</v>
      </c>
      <c r="BM282" s="51">
        <v>2.03</v>
      </c>
      <c r="BN282" s="45">
        <f t="shared" si="299"/>
        <v>2.8676</v>
      </c>
      <c r="BO282" s="52">
        <v>1.425</v>
      </c>
      <c r="BP282" s="47">
        <v>0.8264</v>
      </c>
      <c r="BQ282" s="54">
        <f t="shared" si="300"/>
        <v>190779.963545036</v>
      </c>
    </row>
    <row r="283" customHeight="1" spans="1:69">
      <c r="A283" s="68">
        <v>3921</v>
      </c>
      <c r="B283" s="51">
        <v>2.01</v>
      </c>
      <c r="C283" s="51">
        <v>1.75</v>
      </c>
      <c r="D283" s="51">
        <v>1</v>
      </c>
      <c r="E283" s="51">
        <v>0</v>
      </c>
      <c r="F283" s="42">
        <f t="shared" si="301"/>
        <v>13792.1175</v>
      </c>
      <c r="G283" s="70">
        <v>2.66</v>
      </c>
      <c r="H283" s="51">
        <v>0.92</v>
      </c>
      <c r="I283" s="51">
        <v>2.03</v>
      </c>
      <c r="J283" s="45">
        <f t="shared" si="302"/>
        <v>2.8676</v>
      </c>
      <c r="K283" s="52">
        <v>1.325</v>
      </c>
      <c r="L283" s="47">
        <v>0.6711</v>
      </c>
      <c r="M283" s="54">
        <f t="shared" si="303"/>
        <v>93547.9497813149</v>
      </c>
      <c r="O283" s="68">
        <v>3921</v>
      </c>
      <c r="P283" s="51">
        <v>2.01</v>
      </c>
      <c r="Q283" s="51">
        <v>1.75</v>
      </c>
      <c r="R283" s="51">
        <v>1</v>
      </c>
      <c r="S283" s="51">
        <v>0</v>
      </c>
      <c r="T283" s="42">
        <f t="shared" si="304"/>
        <v>13792.1175</v>
      </c>
      <c r="U283" s="70">
        <f t="shared" si="305"/>
        <v>2.79</v>
      </c>
      <c r="V283" s="51">
        <v>0.92</v>
      </c>
      <c r="W283" s="51">
        <v>2.03</v>
      </c>
      <c r="X283" s="45">
        <f t="shared" si="306"/>
        <v>2.8676</v>
      </c>
      <c r="Y283" s="52">
        <v>1.325</v>
      </c>
      <c r="Z283" s="47">
        <v>0.6711</v>
      </c>
      <c r="AA283" s="54">
        <f t="shared" si="307"/>
        <v>98119.8420638604</v>
      </c>
      <c r="AC283" s="68">
        <v>3921</v>
      </c>
      <c r="AD283" s="51">
        <v>2.01</v>
      </c>
      <c r="AE283" s="51">
        <v>1.75</v>
      </c>
      <c r="AF283" s="51">
        <v>1</v>
      </c>
      <c r="AG283" s="51">
        <v>0</v>
      </c>
      <c r="AH283" s="42">
        <f t="shared" si="287"/>
        <v>13792.1175</v>
      </c>
      <c r="AI283" s="70">
        <f t="shared" si="288"/>
        <v>2.79</v>
      </c>
      <c r="AJ283" s="51">
        <v>0.92</v>
      </c>
      <c r="AK283" s="51">
        <v>2.03</v>
      </c>
      <c r="AL283" s="45">
        <f t="shared" si="289"/>
        <v>2.8676</v>
      </c>
      <c r="AM283" s="52">
        <v>1.325</v>
      </c>
      <c r="AN283" s="47">
        <v>0.6711</v>
      </c>
      <c r="AO283" s="54">
        <f t="shared" si="290"/>
        <v>98119.8420638604</v>
      </c>
      <c r="AQ283" s="68">
        <f t="shared" si="291"/>
        <v>4161</v>
      </c>
      <c r="AR283" s="51">
        <v>2.01</v>
      </c>
      <c r="AS283" s="51">
        <v>1.75</v>
      </c>
      <c r="AT283" s="51">
        <v>1</v>
      </c>
      <c r="AU283" s="51">
        <v>0</v>
      </c>
      <c r="AV283" s="42">
        <f t="shared" si="292"/>
        <v>14636.3175</v>
      </c>
      <c r="AW283" s="70">
        <f t="shared" si="293"/>
        <v>2.79</v>
      </c>
      <c r="AX283" s="51">
        <v>0.92</v>
      </c>
      <c r="AY283" s="51">
        <v>2.03</v>
      </c>
      <c r="AZ283" s="45">
        <f t="shared" si="294"/>
        <v>2.8676</v>
      </c>
      <c r="BA283" s="52">
        <v>1.425</v>
      </c>
      <c r="BB283" s="47">
        <v>0.6711</v>
      </c>
      <c r="BC283" s="54">
        <f t="shared" si="295"/>
        <v>111984.186654253</v>
      </c>
      <c r="BE283" s="68">
        <f t="shared" si="296"/>
        <v>4569</v>
      </c>
      <c r="BF283" s="51">
        <v>2.01</v>
      </c>
      <c r="BG283" s="51">
        <v>1.75</v>
      </c>
      <c r="BH283" s="51">
        <v>1</v>
      </c>
      <c r="BI283" s="51">
        <f t="shared" si="308"/>
        <v>4177.6</v>
      </c>
      <c r="BJ283" s="42">
        <f t="shared" si="297"/>
        <v>20249.0575</v>
      </c>
      <c r="BK283" s="70">
        <f t="shared" si="298"/>
        <v>2.79</v>
      </c>
      <c r="BL283" s="51">
        <v>0.92</v>
      </c>
      <c r="BM283" s="51">
        <v>2.03</v>
      </c>
      <c r="BN283" s="45">
        <f t="shared" si="299"/>
        <v>2.8676</v>
      </c>
      <c r="BO283" s="52">
        <v>1.425</v>
      </c>
      <c r="BP283" s="47">
        <v>0.8264</v>
      </c>
      <c r="BQ283" s="54">
        <f t="shared" si="300"/>
        <v>190779.963545036</v>
      </c>
    </row>
    <row r="284" customHeight="1" spans="1:69">
      <c r="A284" s="68">
        <v>3921</v>
      </c>
      <c r="B284" s="51">
        <v>2.01</v>
      </c>
      <c r="C284" s="51">
        <v>1.75</v>
      </c>
      <c r="D284" s="51">
        <v>1</v>
      </c>
      <c r="E284" s="51">
        <v>0</v>
      </c>
      <c r="F284" s="42">
        <f t="shared" si="301"/>
        <v>13792.1175</v>
      </c>
      <c r="G284" s="70">
        <v>2.66</v>
      </c>
      <c r="H284" s="51">
        <v>0.92</v>
      </c>
      <c r="I284" s="51">
        <v>2.03</v>
      </c>
      <c r="J284" s="45">
        <f t="shared" si="302"/>
        <v>2.8676</v>
      </c>
      <c r="K284" s="52">
        <v>1.325</v>
      </c>
      <c r="L284" s="47">
        <v>0.6711</v>
      </c>
      <c r="M284" s="54">
        <f t="shared" si="303"/>
        <v>93547.9497813149</v>
      </c>
      <c r="O284" s="68">
        <v>3921</v>
      </c>
      <c r="P284" s="51">
        <v>2.01</v>
      </c>
      <c r="Q284" s="51">
        <v>1.75</v>
      </c>
      <c r="R284" s="51">
        <v>1</v>
      </c>
      <c r="S284" s="51">
        <v>0</v>
      </c>
      <c r="T284" s="42">
        <f t="shared" si="304"/>
        <v>13792.1175</v>
      </c>
      <c r="U284" s="70">
        <f t="shared" si="305"/>
        <v>2.79</v>
      </c>
      <c r="V284" s="51">
        <v>0.92</v>
      </c>
      <c r="W284" s="51">
        <v>2.03</v>
      </c>
      <c r="X284" s="45">
        <f t="shared" si="306"/>
        <v>2.8676</v>
      </c>
      <c r="Y284" s="52">
        <v>1.325</v>
      </c>
      <c r="Z284" s="47">
        <v>0.6711</v>
      </c>
      <c r="AA284" s="54">
        <f t="shared" si="307"/>
        <v>98119.8420638604</v>
      </c>
      <c r="AC284" s="68">
        <v>3921</v>
      </c>
      <c r="AD284" s="51">
        <v>2.01</v>
      </c>
      <c r="AE284" s="51">
        <v>1.75</v>
      </c>
      <c r="AF284" s="51">
        <v>1</v>
      </c>
      <c r="AG284" s="51">
        <v>0</v>
      </c>
      <c r="AH284" s="42">
        <f t="shared" si="287"/>
        <v>13792.1175</v>
      </c>
      <c r="AI284" s="70">
        <f t="shared" si="288"/>
        <v>2.79</v>
      </c>
      <c r="AJ284" s="51">
        <v>0.92</v>
      </c>
      <c r="AK284" s="51">
        <v>2.03</v>
      </c>
      <c r="AL284" s="45">
        <f t="shared" si="289"/>
        <v>2.8676</v>
      </c>
      <c r="AM284" s="52">
        <v>1.325</v>
      </c>
      <c r="AN284" s="47">
        <v>0.6711</v>
      </c>
      <c r="AO284" s="54">
        <f t="shared" si="290"/>
        <v>98119.8420638604</v>
      </c>
      <c r="AQ284" s="68">
        <f t="shared" si="291"/>
        <v>4161</v>
      </c>
      <c r="AR284" s="51">
        <v>2.01</v>
      </c>
      <c r="AS284" s="51">
        <v>1.75</v>
      </c>
      <c r="AT284" s="51">
        <v>1</v>
      </c>
      <c r="AU284" s="51">
        <v>0</v>
      </c>
      <c r="AV284" s="42">
        <f t="shared" si="292"/>
        <v>14636.3175</v>
      </c>
      <c r="AW284" s="70">
        <f t="shared" si="293"/>
        <v>2.79</v>
      </c>
      <c r="AX284" s="51">
        <v>0.92</v>
      </c>
      <c r="AY284" s="51">
        <v>2.03</v>
      </c>
      <c r="AZ284" s="45">
        <f t="shared" si="294"/>
        <v>2.8676</v>
      </c>
      <c r="BA284" s="52">
        <v>1.425</v>
      </c>
      <c r="BB284" s="47">
        <v>0.6711</v>
      </c>
      <c r="BC284" s="54">
        <f t="shared" si="295"/>
        <v>111984.186654253</v>
      </c>
      <c r="BE284" s="68">
        <f t="shared" si="296"/>
        <v>4569</v>
      </c>
      <c r="BF284" s="51">
        <v>2.01</v>
      </c>
      <c r="BG284" s="51">
        <v>1.75</v>
      </c>
      <c r="BH284" s="51">
        <v>1</v>
      </c>
      <c r="BI284" s="51">
        <f t="shared" si="308"/>
        <v>4177.6</v>
      </c>
      <c r="BJ284" s="42">
        <f t="shared" si="297"/>
        <v>20249.0575</v>
      </c>
      <c r="BK284" s="70">
        <f t="shared" si="298"/>
        <v>2.79</v>
      </c>
      <c r="BL284" s="51">
        <v>0.92</v>
      </c>
      <c r="BM284" s="51">
        <v>2.03</v>
      </c>
      <c r="BN284" s="45">
        <f t="shared" si="299"/>
        <v>2.8676</v>
      </c>
      <c r="BO284" s="52">
        <v>1.425</v>
      </c>
      <c r="BP284" s="47">
        <v>0.8264</v>
      </c>
      <c r="BQ284" s="54">
        <f t="shared" si="300"/>
        <v>190779.963545036</v>
      </c>
    </row>
    <row r="285" customHeight="1" spans="1:69">
      <c r="A285" s="68">
        <v>3921</v>
      </c>
      <c r="B285" s="51">
        <v>2.01</v>
      </c>
      <c r="C285" s="51">
        <v>1.75</v>
      </c>
      <c r="D285" s="51">
        <v>1</v>
      </c>
      <c r="E285" s="51">
        <v>0</v>
      </c>
      <c r="F285" s="42">
        <f t="shared" si="301"/>
        <v>13792.1175</v>
      </c>
      <c r="G285" s="70">
        <v>2.66</v>
      </c>
      <c r="H285" s="51">
        <v>0.92</v>
      </c>
      <c r="I285" s="51">
        <v>2.03</v>
      </c>
      <c r="J285" s="45">
        <f t="shared" si="302"/>
        <v>2.8676</v>
      </c>
      <c r="K285" s="52">
        <v>1.325</v>
      </c>
      <c r="L285" s="47">
        <v>0.6711</v>
      </c>
      <c r="M285" s="54">
        <f t="shared" si="303"/>
        <v>93547.9497813149</v>
      </c>
      <c r="O285" s="68">
        <v>3921</v>
      </c>
      <c r="P285" s="51">
        <v>2.01</v>
      </c>
      <c r="Q285" s="51">
        <v>1.75</v>
      </c>
      <c r="R285" s="51">
        <v>1</v>
      </c>
      <c r="S285" s="51">
        <v>0</v>
      </c>
      <c r="T285" s="42">
        <f t="shared" si="304"/>
        <v>13792.1175</v>
      </c>
      <c r="U285" s="70">
        <f t="shared" si="305"/>
        <v>2.79</v>
      </c>
      <c r="V285" s="51">
        <v>0.92</v>
      </c>
      <c r="W285" s="51">
        <v>2.03</v>
      </c>
      <c r="X285" s="45">
        <f t="shared" si="306"/>
        <v>2.8676</v>
      </c>
      <c r="Y285" s="52">
        <v>1.325</v>
      </c>
      <c r="Z285" s="47">
        <v>0.6711</v>
      </c>
      <c r="AA285" s="54">
        <f t="shared" si="307"/>
        <v>98119.8420638604</v>
      </c>
      <c r="AC285" s="68">
        <v>3921</v>
      </c>
      <c r="AD285" s="51">
        <v>2.01</v>
      </c>
      <c r="AE285" s="51">
        <v>1.75</v>
      </c>
      <c r="AF285" s="51">
        <v>1</v>
      </c>
      <c r="AG285" s="51">
        <v>0</v>
      </c>
      <c r="AH285" s="42">
        <f t="shared" si="287"/>
        <v>13792.1175</v>
      </c>
      <c r="AI285" s="70">
        <f t="shared" si="288"/>
        <v>2.79</v>
      </c>
      <c r="AJ285" s="51">
        <v>0.92</v>
      </c>
      <c r="AK285" s="51">
        <v>2.03</v>
      </c>
      <c r="AL285" s="45">
        <f t="shared" si="289"/>
        <v>2.8676</v>
      </c>
      <c r="AM285" s="52">
        <v>1.325</v>
      </c>
      <c r="AN285" s="47">
        <v>0.6711</v>
      </c>
      <c r="AO285" s="54">
        <f t="shared" si="290"/>
        <v>98119.8420638604</v>
      </c>
      <c r="AQ285" s="68">
        <f t="shared" si="291"/>
        <v>4161</v>
      </c>
      <c r="AR285" s="51">
        <v>2.01</v>
      </c>
      <c r="AS285" s="51">
        <v>1.75</v>
      </c>
      <c r="AT285" s="51">
        <v>1</v>
      </c>
      <c r="AU285" s="51">
        <v>0</v>
      </c>
      <c r="AV285" s="42">
        <f t="shared" si="292"/>
        <v>14636.3175</v>
      </c>
      <c r="AW285" s="70">
        <f t="shared" si="293"/>
        <v>2.79</v>
      </c>
      <c r="AX285" s="51">
        <v>0.92</v>
      </c>
      <c r="AY285" s="51">
        <v>2.03</v>
      </c>
      <c r="AZ285" s="45">
        <f t="shared" si="294"/>
        <v>2.8676</v>
      </c>
      <c r="BA285" s="52">
        <v>1.425</v>
      </c>
      <c r="BB285" s="47">
        <v>0.6711</v>
      </c>
      <c r="BC285" s="54">
        <f t="shared" si="295"/>
        <v>111984.186654253</v>
      </c>
      <c r="BE285" s="68">
        <f t="shared" si="296"/>
        <v>4569</v>
      </c>
      <c r="BF285" s="51">
        <v>2.01</v>
      </c>
      <c r="BG285" s="51">
        <v>1.75</v>
      </c>
      <c r="BH285" s="51">
        <v>1</v>
      </c>
      <c r="BI285" s="51">
        <v>0</v>
      </c>
      <c r="BJ285" s="42">
        <f t="shared" si="297"/>
        <v>16071.4575</v>
      </c>
      <c r="BK285" s="70">
        <f t="shared" si="298"/>
        <v>2.79</v>
      </c>
      <c r="BL285" s="51">
        <v>0.92</v>
      </c>
      <c r="BM285" s="51">
        <v>2.03</v>
      </c>
      <c r="BN285" s="45">
        <f t="shared" si="299"/>
        <v>2.8676</v>
      </c>
      <c r="BO285" s="52">
        <v>1.425</v>
      </c>
      <c r="BP285" s="47">
        <v>0.8264</v>
      </c>
      <c r="BQ285" s="54">
        <f t="shared" si="300"/>
        <v>151419.989595348</v>
      </c>
    </row>
    <row r="286" customHeight="1" spans="1:69">
      <c r="A286" s="68">
        <v>3921</v>
      </c>
      <c r="B286" s="51">
        <v>2.01</v>
      </c>
      <c r="C286" s="51">
        <v>1.75</v>
      </c>
      <c r="D286" s="51">
        <v>1</v>
      </c>
      <c r="E286" s="51">
        <v>0</v>
      </c>
      <c r="F286" s="42">
        <f t="shared" si="301"/>
        <v>13792.1175</v>
      </c>
      <c r="G286" s="70">
        <v>2.66</v>
      </c>
      <c r="H286" s="51">
        <v>0.92</v>
      </c>
      <c r="I286" s="51">
        <v>2.03</v>
      </c>
      <c r="J286" s="45">
        <f t="shared" si="302"/>
        <v>2.8676</v>
      </c>
      <c r="K286" s="52">
        <v>1.325</v>
      </c>
      <c r="L286" s="47">
        <v>0.6711</v>
      </c>
      <c r="M286" s="54">
        <f t="shared" si="303"/>
        <v>93547.9497813149</v>
      </c>
      <c r="O286" s="68">
        <v>3921</v>
      </c>
      <c r="P286" s="51">
        <v>2.01</v>
      </c>
      <c r="Q286" s="51">
        <v>1.75</v>
      </c>
      <c r="R286" s="51">
        <v>1</v>
      </c>
      <c r="S286" s="51">
        <v>0</v>
      </c>
      <c r="T286" s="42">
        <f t="shared" si="304"/>
        <v>13792.1175</v>
      </c>
      <c r="U286" s="70">
        <f t="shared" si="305"/>
        <v>2.79</v>
      </c>
      <c r="V286" s="51">
        <v>0.92</v>
      </c>
      <c r="W286" s="51">
        <v>2.03</v>
      </c>
      <c r="X286" s="45">
        <f t="shared" si="306"/>
        <v>2.8676</v>
      </c>
      <c r="Y286" s="52">
        <v>1.325</v>
      </c>
      <c r="Z286" s="47">
        <v>0.6711</v>
      </c>
      <c r="AA286" s="54">
        <f t="shared" si="307"/>
        <v>98119.8420638604</v>
      </c>
      <c r="AC286" s="68">
        <v>3921</v>
      </c>
      <c r="AD286" s="51">
        <v>2.01</v>
      </c>
      <c r="AE286" s="51">
        <v>1.75</v>
      </c>
      <c r="AF286" s="51">
        <v>1</v>
      </c>
      <c r="AG286" s="51">
        <v>0</v>
      </c>
      <c r="AH286" s="42">
        <f t="shared" si="287"/>
        <v>13792.1175</v>
      </c>
      <c r="AI286" s="70">
        <f t="shared" si="288"/>
        <v>2.79</v>
      </c>
      <c r="AJ286" s="51">
        <v>0.92</v>
      </c>
      <c r="AK286" s="51">
        <v>2.03</v>
      </c>
      <c r="AL286" s="45">
        <f t="shared" si="289"/>
        <v>2.8676</v>
      </c>
      <c r="AM286" s="52">
        <v>1.325</v>
      </c>
      <c r="AN286" s="47">
        <v>0.6711</v>
      </c>
      <c r="AO286" s="54">
        <f t="shared" si="290"/>
        <v>98119.8420638604</v>
      </c>
      <c r="AQ286" s="68">
        <f t="shared" si="291"/>
        <v>4161</v>
      </c>
      <c r="AR286" s="51">
        <v>2.01</v>
      </c>
      <c r="AS286" s="51">
        <v>1.75</v>
      </c>
      <c r="AT286" s="51">
        <v>1</v>
      </c>
      <c r="AU286" s="51">
        <v>0</v>
      </c>
      <c r="AV286" s="42">
        <f t="shared" si="292"/>
        <v>14636.3175</v>
      </c>
      <c r="AW286" s="70">
        <f t="shared" si="293"/>
        <v>2.79</v>
      </c>
      <c r="AX286" s="51">
        <v>0.92</v>
      </c>
      <c r="AY286" s="51">
        <v>2.03</v>
      </c>
      <c r="AZ286" s="45">
        <f t="shared" si="294"/>
        <v>2.8676</v>
      </c>
      <c r="BA286" s="52">
        <v>1.425</v>
      </c>
      <c r="BB286" s="47">
        <v>0.6711</v>
      </c>
      <c r="BC286" s="54">
        <f t="shared" si="295"/>
        <v>111984.186654253</v>
      </c>
      <c r="BE286" s="68">
        <f t="shared" si="296"/>
        <v>4569</v>
      </c>
      <c r="BF286" s="51">
        <v>2.01</v>
      </c>
      <c r="BG286" s="51">
        <v>1.75</v>
      </c>
      <c r="BH286" s="51">
        <v>1</v>
      </c>
      <c r="BI286" s="51">
        <v>0</v>
      </c>
      <c r="BJ286" s="42">
        <f t="shared" si="297"/>
        <v>16071.4575</v>
      </c>
      <c r="BK286" s="70">
        <f t="shared" si="298"/>
        <v>2.79</v>
      </c>
      <c r="BL286" s="51">
        <v>0.92</v>
      </c>
      <c r="BM286" s="51">
        <v>2.03</v>
      </c>
      <c r="BN286" s="45">
        <f t="shared" si="299"/>
        <v>2.8676</v>
      </c>
      <c r="BO286" s="52">
        <v>1.425</v>
      </c>
      <c r="BP286" s="47">
        <v>0.8264</v>
      </c>
      <c r="BQ286" s="54">
        <f t="shared" si="300"/>
        <v>151419.989595348</v>
      </c>
    </row>
    <row r="287" customHeight="1" spans="1:69">
      <c r="A287" s="68">
        <v>3921</v>
      </c>
      <c r="B287" s="51">
        <v>2.01</v>
      </c>
      <c r="C287" s="51">
        <v>1</v>
      </c>
      <c r="D287" s="51">
        <v>1</v>
      </c>
      <c r="E287" s="51">
        <v>0</v>
      </c>
      <c r="F287" s="42">
        <f t="shared" si="301"/>
        <v>7881.21</v>
      </c>
      <c r="G287" s="70">
        <v>2.66</v>
      </c>
      <c r="H287" s="51">
        <v>0.92</v>
      </c>
      <c r="I287" s="51">
        <v>2.03</v>
      </c>
      <c r="J287" s="45">
        <f t="shared" si="302"/>
        <v>2.8676</v>
      </c>
      <c r="K287" s="52">
        <v>1.325</v>
      </c>
      <c r="L287" s="47">
        <v>0.6711</v>
      </c>
      <c r="M287" s="54">
        <f t="shared" si="303"/>
        <v>53455.9713036085</v>
      </c>
      <c r="O287" s="68">
        <v>3921</v>
      </c>
      <c r="P287" s="51">
        <v>2.01</v>
      </c>
      <c r="Q287" s="51">
        <v>1</v>
      </c>
      <c r="R287" s="51">
        <v>1</v>
      </c>
      <c r="S287" s="51">
        <v>0</v>
      </c>
      <c r="T287" s="42">
        <f t="shared" si="304"/>
        <v>7881.21</v>
      </c>
      <c r="U287" s="70">
        <f t="shared" si="305"/>
        <v>2.79</v>
      </c>
      <c r="V287" s="51">
        <v>0.92</v>
      </c>
      <c r="W287" s="51">
        <v>2.03</v>
      </c>
      <c r="X287" s="45">
        <f t="shared" si="306"/>
        <v>2.8676</v>
      </c>
      <c r="Y287" s="52">
        <v>1.325</v>
      </c>
      <c r="Z287" s="47">
        <v>0.6711</v>
      </c>
      <c r="AA287" s="54">
        <f t="shared" si="307"/>
        <v>56068.4811793488</v>
      </c>
      <c r="AC287" s="68">
        <v>3921</v>
      </c>
      <c r="AD287" s="51">
        <v>2.01</v>
      </c>
      <c r="AE287" s="51">
        <v>1</v>
      </c>
      <c r="AF287" s="51">
        <v>1</v>
      </c>
      <c r="AG287" s="51">
        <v>0</v>
      </c>
      <c r="AH287" s="42">
        <f t="shared" si="287"/>
        <v>7881.21</v>
      </c>
      <c r="AI287" s="70">
        <f t="shared" si="288"/>
        <v>2.79</v>
      </c>
      <c r="AJ287" s="51">
        <v>0.92</v>
      </c>
      <c r="AK287" s="51">
        <v>2.03</v>
      </c>
      <c r="AL287" s="45">
        <f t="shared" si="289"/>
        <v>2.8676</v>
      </c>
      <c r="AM287" s="52">
        <v>1.325</v>
      </c>
      <c r="AN287" s="47">
        <v>0.6711</v>
      </c>
      <c r="AO287" s="54">
        <f t="shared" si="290"/>
        <v>56068.4811793488</v>
      </c>
      <c r="AQ287" s="68">
        <f t="shared" si="291"/>
        <v>4161</v>
      </c>
      <c r="AR287" s="51">
        <v>2.01</v>
      </c>
      <c r="AS287" s="51">
        <v>1</v>
      </c>
      <c r="AT287" s="51">
        <v>1</v>
      </c>
      <c r="AU287" s="51">
        <v>0</v>
      </c>
      <c r="AV287" s="42">
        <f t="shared" si="292"/>
        <v>8363.61</v>
      </c>
      <c r="AW287" s="70">
        <f t="shared" si="293"/>
        <v>2.79</v>
      </c>
      <c r="AX287" s="51">
        <v>0.92</v>
      </c>
      <c r="AY287" s="51">
        <v>2.03</v>
      </c>
      <c r="AZ287" s="45">
        <f t="shared" si="294"/>
        <v>2.8676</v>
      </c>
      <c r="BA287" s="52">
        <v>1.425</v>
      </c>
      <c r="BB287" s="47">
        <v>0.6711</v>
      </c>
      <c r="BC287" s="54">
        <f t="shared" si="295"/>
        <v>63990.9638024301</v>
      </c>
      <c r="BE287" s="68">
        <f t="shared" si="296"/>
        <v>4569</v>
      </c>
      <c r="BF287" s="51">
        <v>2.01</v>
      </c>
      <c r="BG287" s="51">
        <v>1</v>
      </c>
      <c r="BH287" s="51">
        <v>1</v>
      </c>
      <c r="BI287" s="51">
        <v>0</v>
      </c>
      <c r="BJ287" s="42">
        <f t="shared" si="297"/>
        <v>9183.69</v>
      </c>
      <c r="BK287" s="70">
        <f t="shared" si="298"/>
        <v>2.79</v>
      </c>
      <c r="BL287" s="51">
        <v>0.92</v>
      </c>
      <c r="BM287" s="51">
        <v>2.03</v>
      </c>
      <c r="BN287" s="45">
        <f t="shared" si="299"/>
        <v>2.8676</v>
      </c>
      <c r="BO287" s="52">
        <v>1.425</v>
      </c>
      <c r="BP287" s="47">
        <v>0.8264</v>
      </c>
      <c r="BQ287" s="54">
        <f t="shared" si="300"/>
        <v>86525.7083401987</v>
      </c>
    </row>
    <row r="288" customHeight="1" spans="1:69">
      <c r="A288" s="68">
        <v>3921</v>
      </c>
      <c r="B288" s="51">
        <v>2.01</v>
      </c>
      <c r="C288" s="51">
        <v>1</v>
      </c>
      <c r="D288" s="51">
        <v>1</v>
      </c>
      <c r="E288" s="51">
        <v>0</v>
      </c>
      <c r="F288" s="42">
        <f t="shared" si="301"/>
        <v>7881.21</v>
      </c>
      <c r="G288" s="70">
        <v>2.66</v>
      </c>
      <c r="H288" s="51">
        <v>0.92</v>
      </c>
      <c r="I288" s="51">
        <v>2.03</v>
      </c>
      <c r="J288" s="45">
        <f t="shared" si="302"/>
        <v>2.8676</v>
      </c>
      <c r="K288" s="52">
        <v>1.325</v>
      </c>
      <c r="L288" s="47">
        <v>0.6711</v>
      </c>
      <c r="M288" s="54">
        <f t="shared" si="303"/>
        <v>53455.9713036085</v>
      </c>
      <c r="O288" s="68">
        <v>3921</v>
      </c>
      <c r="P288" s="51">
        <v>2.01</v>
      </c>
      <c r="Q288" s="51">
        <v>1</v>
      </c>
      <c r="R288" s="51">
        <v>1</v>
      </c>
      <c r="S288" s="51">
        <v>0</v>
      </c>
      <c r="T288" s="42">
        <f t="shared" si="304"/>
        <v>7881.21</v>
      </c>
      <c r="U288" s="70">
        <f t="shared" si="305"/>
        <v>2.79</v>
      </c>
      <c r="V288" s="51">
        <v>0.92</v>
      </c>
      <c r="W288" s="51">
        <v>2.03</v>
      </c>
      <c r="X288" s="45">
        <f t="shared" si="306"/>
        <v>2.8676</v>
      </c>
      <c r="Y288" s="52">
        <v>1.325</v>
      </c>
      <c r="Z288" s="47">
        <v>0.6711</v>
      </c>
      <c r="AA288" s="54">
        <f t="shared" si="307"/>
        <v>56068.4811793488</v>
      </c>
      <c r="AC288" s="68">
        <v>3921</v>
      </c>
      <c r="AD288" s="51">
        <v>2.01</v>
      </c>
      <c r="AE288" s="51">
        <v>1</v>
      </c>
      <c r="AF288" s="51">
        <v>1</v>
      </c>
      <c r="AG288" s="51">
        <v>0</v>
      </c>
      <c r="AH288" s="42">
        <f t="shared" si="287"/>
        <v>7881.21</v>
      </c>
      <c r="AI288" s="70">
        <f t="shared" si="288"/>
        <v>2.79</v>
      </c>
      <c r="AJ288" s="51">
        <v>0.92</v>
      </c>
      <c r="AK288" s="51">
        <v>2.03</v>
      </c>
      <c r="AL288" s="45">
        <f t="shared" si="289"/>
        <v>2.8676</v>
      </c>
      <c r="AM288" s="52">
        <v>1.325</v>
      </c>
      <c r="AN288" s="47">
        <v>0.6711</v>
      </c>
      <c r="AO288" s="54">
        <f t="shared" si="290"/>
        <v>56068.4811793488</v>
      </c>
      <c r="AQ288" s="68">
        <f t="shared" si="291"/>
        <v>4161</v>
      </c>
      <c r="AR288" s="51">
        <v>2.01</v>
      </c>
      <c r="AS288" s="51">
        <v>1</v>
      </c>
      <c r="AT288" s="51">
        <v>1</v>
      </c>
      <c r="AU288" s="51">
        <v>0</v>
      </c>
      <c r="AV288" s="42">
        <f t="shared" si="292"/>
        <v>8363.61</v>
      </c>
      <c r="AW288" s="70">
        <f t="shared" si="293"/>
        <v>2.79</v>
      </c>
      <c r="AX288" s="51">
        <v>0.92</v>
      </c>
      <c r="AY288" s="51">
        <v>2.03</v>
      </c>
      <c r="AZ288" s="45">
        <f t="shared" si="294"/>
        <v>2.8676</v>
      </c>
      <c r="BA288" s="52">
        <v>1.425</v>
      </c>
      <c r="BB288" s="47">
        <v>0.6711</v>
      </c>
      <c r="BC288" s="54">
        <f t="shared" si="295"/>
        <v>63990.9638024301</v>
      </c>
      <c r="BE288" s="68">
        <f t="shared" si="296"/>
        <v>4569</v>
      </c>
      <c r="BF288" s="51">
        <v>2.01</v>
      </c>
      <c r="BG288" s="51">
        <v>1</v>
      </c>
      <c r="BH288" s="51">
        <v>1</v>
      </c>
      <c r="BI288" s="51">
        <v>0</v>
      </c>
      <c r="BJ288" s="42">
        <f t="shared" si="297"/>
        <v>9183.69</v>
      </c>
      <c r="BK288" s="70">
        <f t="shared" si="298"/>
        <v>2.79</v>
      </c>
      <c r="BL288" s="51">
        <v>0.92</v>
      </c>
      <c r="BM288" s="51">
        <v>2.03</v>
      </c>
      <c r="BN288" s="45">
        <f t="shared" si="299"/>
        <v>2.8676</v>
      </c>
      <c r="BO288" s="52">
        <v>1.425</v>
      </c>
      <c r="BP288" s="47">
        <v>0.8264</v>
      </c>
      <c r="BQ288" s="54">
        <f t="shared" si="300"/>
        <v>86525.7083401987</v>
      </c>
    </row>
    <row r="289" customHeight="1" spans="1:69">
      <c r="A289" s="68">
        <v>3921</v>
      </c>
      <c r="B289" s="51">
        <v>2.01</v>
      </c>
      <c r="C289" s="51">
        <v>1</v>
      </c>
      <c r="D289" s="51">
        <v>1</v>
      </c>
      <c r="E289" s="51">
        <v>0</v>
      </c>
      <c r="F289" s="42">
        <f t="shared" si="301"/>
        <v>7881.21</v>
      </c>
      <c r="G289" s="70">
        <v>2.66</v>
      </c>
      <c r="H289" s="51">
        <v>0.92</v>
      </c>
      <c r="I289" s="51">
        <v>2.03</v>
      </c>
      <c r="J289" s="45">
        <f t="shared" si="302"/>
        <v>2.8676</v>
      </c>
      <c r="K289" s="52">
        <v>1.325</v>
      </c>
      <c r="L289" s="47">
        <v>0.6711</v>
      </c>
      <c r="M289" s="54">
        <f t="shared" si="303"/>
        <v>53455.9713036085</v>
      </c>
      <c r="O289" s="68">
        <v>3921</v>
      </c>
      <c r="P289" s="51">
        <v>2.01</v>
      </c>
      <c r="Q289" s="51">
        <v>1</v>
      </c>
      <c r="R289" s="51">
        <v>1</v>
      </c>
      <c r="S289" s="51">
        <v>0</v>
      </c>
      <c r="T289" s="42">
        <f t="shared" si="304"/>
        <v>7881.21</v>
      </c>
      <c r="U289" s="70">
        <f t="shared" si="305"/>
        <v>2.79</v>
      </c>
      <c r="V289" s="51">
        <v>0.92</v>
      </c>
      <c r="W289" s="51">
        <v>2.03</v>
      </c>
      <c r="X289" s="45">
        <f t="shared" si="306"/>
        <v>2.8676</v>
      </c>
      <c r="Y289" s="52">
        <v>1.325</v>
      </c>
      <c r="Z289" s="47">
        <v>0.6711</v>
      </c>
      <c r="AA289" s="54">
        <f t="shared" si="307"/>
        <v>56068.4811793488</v>
      </c>
      <c r="AC289" s="68">
        <v>3921</v>
      </c>
      <c r="AD289" s="51">
        <v>2.01</v>
      </c>
      <c r="AE289" s="51">
        <v>1</v>
      </c>
      <c r="AF289" s="51">
        <v>1</v>
      </c>
      <c r="AG289" s="51">
        <v>0</v>
      </c>
      <c r="AH289" s="42">
        <f t="shared" si="287"/>
        <v>7881.21</v>
      </c>
      <c r="AI289" s="70">
        <f t="shared" si="288"/>
        <v>2.79</v>
      </c>
      <c r="AJ289" s="51">
        <v>0.92</v>
      </c>
      <c r="AK289" s="51">
        <v>2.03</v>
      </c>
      <c r="AL289" s="45">
        <f t="shared" si="289"/>
        <v>2.8676</v>
      </c>
      <c r="AM289" s="52">
        <v>1.325</v>
      </c>
      <c r="AN289" s="47">
        <v>0.6711</v>
      </c>
      <c r="AO289" s="54">
        <f t="shared" si="290"/>
        <v>56068.4811793488</v>
      </c>
      <c r="AQ289" s="68">
        <f t="shared" si="291"/>
        <v>4161</v>
      </c>
      <c r="AR289" s="51">
        <v>2.01</v>
      </c>
      <c r="AS289" s="51">
        <v>1</v>
      </c>
      <c r="AT289" s="51">
        <v>1</v>
      </c>
      <c r="AU289" s="51">
        <v>0</v>
      </c>
      <c r="AV289" s="42">
        <f t="shared" si="292"/>
        <v>8363.61</v>
      </c>
      <c r="AW289" s="70">
        <f t="shared" si="293"/>
        <v>2.79</v>
      </c>
      <c r="AX289" s="51">
        <v>0.92</v>
      </c>
      <c r="AY289" s="51">
        <v>2.03</v>
      </c>
      <c r="AZ289" s="45">
        <f t="shared" si="294"/>
        <v>2.8676</v>
      </c>
      <c r="BA289" s="52">
        <v>1.425</v>
      </c>
      <c r="BB289" s="47">
        <v>0.6711</v>
      </c>
      <c r="BC289" s="54">
        <f t="shared" si="295"/>
        <v>63990.9638024301</v>
      </c>
      <c r="BE289" s="68">
        <f t="shared" si="296"/>
        <v>4569</v>
      </c>
      <c r="BF289" s="51">
        <v>2.01</v>
      </c>
      <c r="BG289" s="51">
        <v>1</v>
      </c>
      <c r="BH289" s="51">
        <v>1</v>
      </c>
      <c r="BI289" s="51">
        <v>0</v>
      </c>
      <c r="BJ289" s="42">
        <f t="shared" si="297"/>
        <v>9183.69</v>
      </c>
      <c r="BK289" s="70">
        <f t="shared" si="298"/>
        <v>2.79</v>
      </c>
      <c r="BL289" s="51">
        <v>0.92</v>
      </c>
      <c r="BM289" s="51">
        <v>2.03</v>
      </c>
      <c r="BN289" s="45">
        <f t="shared" si="299"/>
        <v>2.8676</v>
      </c>
      <c r="BO289" s="52">
        <v>1.425</v>
      </c>
      <c r="BP289" s="47">
        <v>0.8264</v>
      </c>
      <c r="BQ289" s="54">
        <f t="shared" si="300"/>
        <v>86525.7083401987</v>
      </c>
    </row>
    <row r="290" customHeight="1" spans="1:69">
      <c r="A290" s="68">
        <v>3921</v>
      </c>
      <c r="B290" s="51">
        <v>2.01</v>
      </c>
      <c r="C290" s="51">
        <v>1</v>
      </c>
      <c r="D290" s="51">
        <v>1</v>
      </c>
      <c r="E290" s="51">
        <v>0</v>
      </c>
      <c r="F290" s="42">
        <f t="shared" si="301"/>
        <v>7881.21</v>
      </c>
      <c r="G290" s="70">
        <v>2.66</v>
      </c>
      <c r="H290" s="51">
        <v>0.92</v>
      </c>
      <c r="I290" s="51">
        <v>2.03</v>
      </c>
      <c r="J290" s="45">
        <f t="shared" si="302"/>
        <v>2.8676</v>
      </c>
      <c r="K290" s="52">
        <v>1.125</v>
      </c>
      <c r="L290" s="47">
        <v>0.6711</v>
      </c>
      <c r="M290" s="54">
        <f t="shared" si="303"/>
        <v>45387.1454464601</v>
      </c>
      <c r="O290" s="68">
        <v>3921</v>
      </c>
      <c r="P290" s="51">
        <v>2.01</v>
      </c>
      <c r="Q290" s="51">
        <v>1</v>
      </c>
      <c r="R290" s="51">
        <v>1</v>
      </c>
      <c r="S290" s="51">
        <v>0</v>
      </c>
      <c r="T290" s="42">
        <f t="shared" si="304"/>
        <v>7881.21</v>
      </c>
      <c r="U290" s="70">
        <f t="shared" si="305"/>
        <v>2.79</v>
      </c>
      <c r="V290" s="51">
        <v>0.92</v>
      </c>
      <c r="W290" s="51">
        <v>2.03</v>
      </c>
      <c r="X290" s="45">
        <f t="shared" si="306"/>
        <v>2.8676</v>
      </c>
      <c r="Y290" s="52">
        <v>1.125</v>
      </c>
      <c r="Z290" s="47">
        <v>0.6711</v>
      </c>
      <c r="AA290" s="54">
        <f t="shared" si="307"/>
        <v>47605.3142088811</v>
      </c>
      <c r="AC290" s="68">
        <v>3921</v>
      </c>
      <c r="AD290" s="51">
        <v>2.01</v>
      </c>
      <c r="AE290" s="51">
        <v>1</v>
      </c>
      <c r="AF290" s="51">
        <v>1</v>
      </c>
      <c r="AG290" s="51">
        <v>0</v>
      </c>
      <c r="AH290" s="42">
        <f t="shared" si="287"/>
        <v>7881.21</v>
      </c>
      <c r="AI290" s="70">
        <f t="shared" si="288"/>
        <v>2.79</v>
      </c>
      <c r="AJ290" s="51">
        <v>0.92</v>
      </c>
      <c r="AK290" s="51">
        <v>2.03</v>
      </c>
      <c r="AL290" s="45">
        <f t="shared" si="289"/>
        <v>2.8676</v>
      </c>
      <c r="AM290" s="52">
        <v>1.125</v>
      </c>
      <c r="AN290" s="47">
        <v>0.6711</v>
      </c>
      <c r="AO290" s="54">
        <f t="shared" si="290"/>
        <v>47605.3142088811</v>
      </c>
      <c r="AQ290" s="68">
        <f t="shared" si="291"/>
        <v>4161</v>
      </c>
      <c r="AR290" s="51">
        <v>2.01</v>
      </c>
      <c r="AS290" s="51">
        <v>1</v>
      </c>
      <c r="AT290" s="51">
        <v>1</v>
      </c>
      <c r="AU290" s="51">
        <v>0</v>
      </c>
      <c r="AV290" s="42">
        <f t="shared" si="292"/>
        <v>8363.61</v>
      </c>
      <c r="AW290" s="70">
        <f t="shared" si="293"/>
        <v>2.79</v>
      </c>
      <c r="AX290" s="51">
        <v>0.92</v>
      </c>
      <c r="AY290" s="51">
        <v>2.03</v>
      </c>
      <c r="AZ290" s="45">
        <f t="shared" si="294"/>
        <v>2.8676</v>
      </c>
      <c r="BA290" s="52">
        <v>1.225</v>
      </c>
      <c r="BB290" s="47">
        <v>0.6711</v>
      </c>
      <c r="BC290" s="54">
        <f t="shared" si="295"/>
        <v>55009.7759003347</v>
      </c>
      <c r="BE290" s="68">
        <f t="shared" si="296"/>
        <v>4569</v>
      </c>
      <c r="BF290" s="51">
        <v>2.01</v>
      </c>
      <c r="BG290" s="51">
        <v>1</v>
      </c>
      <c r="BH290" s="51">
        <v>1</v>
      </c>
      <c r="BI290" s="51">
        <v>0</v>
      </c>
      <c r="BJ290" s="42">
        <f t="shared" si="297"/>
        <v>9183.69</v>
      </c>
      <c r="BK290" s="70">
        <f t="shared" si="298"/>
        <v>2.79</v>
      </c>
      <c r="BL290" s="51">
        <v>0.92</v>
      </c>
      <c r="BM290" s="51">
        <v>2.03</v>
      </c>
      <c r="BN290" s="45">
        <f t="shared" si="299"/>
        <v>2.8676</v>
      </c>
      <c r="BO290" s="52">
        <v>1.225</v>
      </c>
      <c r="BP290" s="47">
        <v>0.8264</v>
      </c>
      <c r="BQ290" s="54">
        <f t="shared" si="300"/>
        <v>74381.7492749077</v>
      </c>
    </row>
    <row r="291" customHeight="1" spans="1:69">
      <c r="A291" s="68">
        <v>3921</v>
      </c>
      <c r="B291" s="51">
        <v>2.01</v>
      </c>
      <c r="C291" s="51">
        <v>1</v>
      </c>
      <c r="D291" s="51">
        <v>1</v>
      </c>
      <c r="E291" s="51">
        <v>0</v>
      </c>
      <c r="F291" s="42">
        <f t="shared" si="301"/>
        <v>7881.21</v>
      </c>
      <c r="G291" s="70">
        <v>2.66</v>
      </c>
      <c r="H291" s="51">
        <v>0.92</v>
      </c>
      <c r="I291" s="51">
        <v>2.03</v>
      </c>
      <c r="J291" s="45">
        <f t="shared" si="302"/>
        <v>2.8676</v>
      </c>
      <c r="K291" s="52">
        <v>1.125</v>
      </c>
      <c r="L291" s="47">
        <v>0.6711</v>
      </c>
      <c r="M291" s="54">
        <f t="shared" si="303"/>
        <v>45387.1454464601</v>
      </c>
      <c r="O291" s="68">
        <v>3921</v>
      </c>
      <c r="P291" s="51">
        <v>2.01</v>
      </c>
      <c r="Q291" s="51">
        <v>1</v>
      </c>
      <c r="R291" s="51">
        <v>1</v>
      </c>
      <c r="S291" s="51">
        <v>0</v>
      </c>
      <c r="T291" s="42">
        <f t="shared" si="304"/>
        <v>7881.21</v>
      </c>
      <c r="U291" s="70">
        <f t="shared" si="305"/>
        <v>2.79</v>
      </c>
      <c r="V291" s="51">
        <v>0.92</v>
      </c>
      <c r="W291" s="51">
        <v>2.03</v>
      </c>
      <c r="X291" s="45">
        <f t="shared" si="306"/>
        <v>2.8676</v>
      </c>
      <c r="Y291" s="52">
        <v>1.125</v>
      </c>
      <c r="Z291" s="47">
        <v>0.6711</v>
      </c>
      <c r="AA291" s="54">
        <f t="shared" si="307"/>
        <v>47605.3142088811</v>
      </c>
      <c r="AC291" s="68">
        <v>3921</v>
      </c>
      <c r="AD291" s="51">
        <v>2.01</v>
      </c>
      <c r="AE291" s="51">
        <v>1</v>
      </c>
      <c r="AF291" s="51">
        <v>1</v>
      </c>
      <c r="AG291" s="51">
        <v>0</v>
      </c>
      <c r="AH291" s="42">
        <f t="shared" si="287"/>
        <v>7881.21</v>
      </c>
      <c r="AI291" s="70">
        <f t="shared" si="288"/>
        <v>2.79</v>
      </c>
      <c r="AJ291" s="51">
        <v>0.92</v>
      </c>
      <c r="AK291" s="51">
        <v>2.03</v>
      </c>
      <c r="AL291" s="45">
        <f t="shared" si="289"/>
        <v>2.8676</v>
      </c>
      <c r="AM291" s="52">
        <v>1.125</v>
      </c>
      <c r="AN291" s="47">
        <v>0.6711</v>
      </c>
      <c r="AO291" s="54">
        <f t="shared" si="290"/>
        <v>47605.3142088811</v>
      </c>
      <c r="AQ291" s="68">
        <f t="shared" si="291"/>
        <v>4161</v>
      </c>
      <c r="AR291" s="51">
        <v>2.01</v>
      </c>
      <c r="AS291" s="51">
        <v>1</v>
      </c>
      <c r="AT291" s="51">
        <v>1</v>
      </c>
      <c r="AU291" s="51">
        <v>0</v>
      </c>
      <c r="AV291" s="42">
        <f t="shared" si="292"/>
        <v>8363.61</v>
      </c>
      <c r="AW291" s="70">
        <f t="shared" si="293"/>
        <v>2.79</v>
      </c>
      <c r="AX291" s="51">
        <v>0.92</v>
      </c>
      <c r="AY291" s="51">
        <v>2.03</v>
      </c>
      <c r="AZ291" s="45">
        <f t="shared" si="294"/>
        <v>2.8676</v>
      </c>
      <c r="BA291" s="52">
        <v>1.225</v>
      </c>
      <c r="BB291" s="47">
        <v>0.6711</v>
      </c>
      <c r="BC291" s="54">
        <f t="shared" si="295"/>
        <v>55009.7759003347</v>
      </c>
      <c r="BE291" s="68">
        <f t="shared" si="296"/>
        <v>4569</v>
      </c>
      <c r="BF291" s="51">
        <v>2.01</v>
      </c>
      <c r="BG291" s="51">
        <v>1</v>
      </c>
      <c r="BH291" s="51">
        <v>1</v>
      </c>
      <c r="BI291" s="51">
        <v>0</v>
      </c>
      <c r="BJ291" s="42">
        <f t="shared" si="297"/>
        <v>9183.69</v>
      </c>
      <c r="BK291" s="70">
        <f t="shared" si="298"/>
        <v>2.79</v>
      </c>
      <c r="BL291" s="51">
        <v>0.92</v>
      </c>
      <c r="BM291" s="51">
        <v>2.03</v>
      </c>
      <c r="BN291" s="45">
        <f t="shared" si="299"/>
        <v>2.8676</v>
      </c>
      <c r="BO291" s="52">
        <v>1.225</v>
      </c>
      <c r="BP291" s="47">
        <v>0.8264</v>
      </c>
      <c r="BQ291" s="54">
        <f t="shared" si="300"/>
        <v>74381.7492749077</v>
      </c>
    </row>
    <row r="292" customHeight="1" spans="1:69">
      <c r="A292" s="68">
        <v>3921</v>
      </c>
      <c r="B292" s="51">
        <v>2.01</v>
      </c>
      <c r="C292" s="51">
        <v>1</v>
      </c>
      <c r="D292" s="51">
        <v>1</v>
      </c>
      <c r="E292" s="51">
        <v>0</v>
      </c>
      <c r="F292" s="42">
        <f t="shared" si="301"/>
        <v>7881.21</v>
      </c>
      <c r="G292" s="70">
        <v>2.66</v>
      </c>
      <c r="H292" s="51">
        <v>0.92</v>
      </c>
      <c r="I292" s="51">
        <v>2.03</v>
      </c>
      <c r="J292" s="45">
        <f t="shared" si="302"/>
        <v>2.8676</v>
      </c>
      <c r="K292" s="52">
        <v>1.125</v>
      </c>
      <c r="L292" s="47">
        <v>0.6711</v>
      </c>
      <c r="M292" s="54">
        <f t="shared" si="303"/>
        <v>45387.1454464601</v>
      </c>
      <c r="O292" s="68">
        <v>3921</v>
      </c>
      <c r="P292" s="51">
        <v>2.01</v>
      </c>
      <c r="Q292" s="51">
        <v>1</v>
      </c>
      <c r="R292" s="51">
        <v>1</v>
      </c>
      <c r="S292" s="51">
        <v>0</v>
      </c>
      <c r="T292" s="42">
        <f t="shared" si="304"/>
        <v>7881.21</v>
      </c>
      <c r="U292" s="70">
        <f t="shared" si="305"/>
        <v>2.79</v>
      </c>
      <c r="V292" s="51">
        <v>0.92</v>
      </c>
      <c r="W292" s="51">
        <v>2.03</v>
      </c>
      <c r="X292" s="45">
        <f t="shared" si="306"/>
        <v>2.8676</v>
      </c>
      <c r="Y292" s="52">
        <v>1.125</v>
      </c>
      <c r="Z292" s="47">
        <v>0.6711</v>
      </c>
      <c r="AA292" s="54">
        <f t="shared" si="307"/>
        <v>47605.3142088811</v>
      </c>
      <c r="AC292" s="68">
        <v>3921</v>
      </c>
      <c r="AD292" s="51">
        <v>2.01</v>
      </c>
      <c r="AE292" s="51">
        <v>1</v>
      </c>
      <c r="AF292" s="51">
        <v>1</v>
      </c>
      <c r="AG292" s="51">
        <v>0</v>
      </c>
      <c r="AH292" s="42">
        <f t="shared" si="287"/>
        <v>7881.21</v>
      </c>
      <c r="AI292" s="70">
        <f t="shared" si="288"/>
        <v>2.79</v>
      </c>
      <c r="AJ292" s="51">
        <v>0.92</v>
      </c>
      <c r="AK292" s="51">
        <v>2.03</v>
      </c>
      <c r="AL292" s="45">
        <f t="shared" si="289"/>
        <v>2.8676</v>
      </c>
      <c r="AM292" s="52">
        <v>1.125</v>
      </c>
      <c r="AN292" s="47">
        <v>0.6711</v>
      </c>
      <c r="AO292" s="54">
        <f t="shared" si="290"/>
        <v>47605.3142088811</v>
      </c>
      <c r="AQ292" s="68">
        <f t="shared" si="291"/>
        <v>4161</v>
      </c>
      <c r="AR292" s="51">
        <v>2.01</v>
      </c>
      <c r="AS292" s="51">
        <v>1</v>
      </c>
      <c r="AT292" s="51">
        <v>1</v>
      </c>
      <c r="AU292" s="51">
        <v>0</v>
      </c>
      <c r="AV292" s="42">
        <f t="shared" si="292"/>
        <v>8363.61</v>
      </c>
      <c r="AW292" s="70">
        <f t="shared" si="293"/>
        <v>2.79</v>
      </c>
      <c r="AX292" s="51">
        <v>0.92</v>
      </c>
      <c r="AY292" s="51">
        <v>2.03</v>
      </c>
      <c r="AZ292" s="45">
        <f t="shared" si="294"/>
        <v>2.8676</v>
      </c>
      <c r="BA292" s="52">
        <v>1.225</v>
      </c>
      <c r="BB292" s="47">
        <v>0.6711</v>
      </c>
      <c r="BC292" s="54">
        <f t="shared" si="295"/>
        <v>55009.7759003347</v>
      </c>
      <c r="BE292" s="68">
        <f t="shared" si="296"/>
        <v>4569</v>
      </c>
      <c r="BF292" s="51">
        <v>2.01</v>
      </c>
      <c r="BG292" s="51">
        <v>1</v>
      </c>
      <c r="BH292" s="51">
        <v>1</v>
      </c>
      <c r="BI292" s="51">
        <v>0</v>
      </c>
      <c r="BJ292" s="42">
        <f t="shared" si="297"/>
        <v>9183.69</v>
      </c>
      <c r="BK292" s="70">
        <f t="shared" si="298"/>
        <v>2.79</v>
      </c>
      <c r="BL292" s="51">
        <v>0.92</v>
      </c>
      <c r="BM292" s="51">
        <v>2.03</v>
      </c>
      <c r="BN292" s="45">
        <f t="shared" si="299"/>
        <v>2.8676</v>
      </c>
      <c r="BO292" s="52">
        <v>1.225</v>
      </c>
      <c r="BP292" s="47">
        <v>0.8264</v>
      </c>
      <c r="BQ292" s="54">
        <f t="shared" si="300"/>
        <v>74381.7492749077</v>
      </c>
    </row>
    <row r="293" customHeight="1" spans="1:69">
      <c r="A293" s="68">
        <v>3921</v>
      </c>
      <c r="B293" s="51">
        <v>2.01</v>
      </c>
      <c r="C293" s="51">
        <v>1</v>
      </c>
      <c r="D293" s="51">
        <v>1</v>
      </c>
      <c r="E293" s="51">
        <v>0</v>
      </c>
      <c r="F293" s="42">
        <f t="shared" si="301"/>
        <v>7881.21</v>
      </c>
      <c r="G293" s="70">
        <v>2.66</v>
      </c>
      <c r="H293" s="51">
        <v>0.92</v>
      </c>
      <c r="I293" s="51">
        <v>2.03</v>
      </c>
      <c r="J293" s="45">
        <f t="shared" si="302"/>
        <v>2.8676</v>
      </c>
      <c r="K293" s="52">
        <v>1.125</v>
      </c>
      <c r="L293" s="47">
        <v>0.6711</v>
      </c>
      <c r="M293" s="54">
        <f t="shared" si="303"/>
        <v>45387.1454464601</v>
      </c>
      <c r="O293" s="68">
        <v>3921</v>
      </c>
      <c r="P293" s="51">
        <v>2.01</v>
      </c>
      <c r="Q293" s="51">
        <v>1</v>
      </c>
      <c r="R293" s="51">
        <v>1</v>
      </c>
      <c r="S293" s="51">
        <v>0</v>
      </c>
      <c r="T293" s="42">
        <f t="shared" si="304"/>
        <v>7881.21</v>
      </c>
      <c r="U293" s="70">
        <f t="shared" si="305"/>
        <v>2.79</v>
      </c>
      <c r="V293" s="51">
        <v>0.92</v>
      </c>
      <c r="W293" s="51">
        <v>2.03</v>
      </c>
      <c r="X293" s="45">
        <f t="shared" si="306"/>
        <v>2.8676</v>
      </c>
      <c r="Y293" s="52">
        <v>1.125</v>
      </c>
      <c r="Z293" s="47">
        <v>0.6711</v>
      </c>
      <c r="AA293" s="54">
        <f t="shared" si="307"/>
        <v>47605.3142088811</v>
      </c>
      <c r="AC293" s="68">
        <v>3921</v>
      </c>
      <c r="AD293" s="51">
        <v>2.01</v>
      </c>
      <c r="AE293" s="51">
        <v>1</v>
      </c>
      <c r="AF293" s="51">
        <v>1</v>
      </c>
      <c r="AG293" s="51">
        <v>0</v>
      </c>
      <c r="AH293" s="42">
        <f t="shared" si="287"/>
        <v>7881.21</v>
      </c>
      <c r="AI293" s="70">
        <f t="shared" si="288"/>
        <v>2.79</v>
      </c>
      <c r="AJ293" s="51">
        <v>0.92</v>
      </c>
      <c r="AK293" s="51">
        <v>2.03</v>
      </c>
      <c r="AL293" s="45">
        <f t="shared" si="289"/>
        <v>2.8676</v>
      </c>
      <c r="AM293" s="52">
        <v>1.125</v>
      </c>
      <c r="AN293" s="47">
        <v>0.6711</v>
      </c>
      <c r="AO293" s="54">
        <f t="shared" si="290"/>
        <v>47605.3142088811</v>
      </c>
      <c r="AQ293" s="68">
        <f t="shared" si="291"/>
        <v>4161</v>
      </c>
      <c r="AR293" s="51">
        <v>2.01</v>
      </c>
      <c r="AS293" s="51">
        <v>1</v>
      </c>
      <c r="AT293" s="51">
        <v>1</v>
      </c>
      <c r="AU293" s="51">
        <v>0</v>
      </c>
      <c r="AV293" s="42">
        <f t="shared" si="292"/>
        <v>8363.61</v>
      </c>
      <c r="AW293" s="70">
        <f t="shared" si="293"/>
        <v>2.79</v>
      </c>
      <c r="AX293" s="51">
        <v>0.92</v>
      </c>
      <c r="AY293" s="51">
        <v>2.03</v>
      </c>
      <c r="AZ293" s="45">
        <f t="shared" si="294"/>
        <v>2.8676</v>
      </c>
      <c r="BA293" s="52">
        <v>1.225</v>
      </c>
      <c r="BB293" s="47">
        <v>0.6711</v>
      </c>
      <c r="BC293" s="54">
        <f t="shared" si="295"/>
        <v>55009.7759003347</v>
      </c>
      <c r="BE293" s="68">
        <f t="shared" si="296"/>
        <v>4569</v>
      </c>
      <c r="BF293" s="51">
        <v>2.01</v>
      </c>
      <c r="BG293" s="51">
        <v>1</v>
      </c>
      <c r="BH293" s="51">
        <v>1</v>
      </c>
      <c r="BI293" s="51">
        <v>0</v>
      </c>
      <c r="BJ293" s="42">
        <f t="shared" si="297"/>
        <v>9183.69</v>
      </c>
      <c r="BK293" s="70">
        <f t="shared" si="298"/>
        <v>2.79</v>
      </c>
      <c r="BL293" s="51">
        <v>0.92</v>
      </c>
      <c r="BM293" s="51">
        <v>2.03</v>
      </c>
      <c r="BN293" s="45">
        <f t="shared" si="299"/>
        <v>2.8676</v>
      </c>
      <c r="BO293" s="52">
        <v>1.225</v>
      </c>
      <c r="BP293" s="47">
        <v>0.8264</v>
      </c>
      <c r="BQ293" s="54">
        <f t="shared" si="300"/>
        <v>74381.7492749077</v>
      </c>
    </row>
    <row r="294" customHeight="1" spans="1:69">
      <c r="A294" s="68">
        <v>3921</v>
      </c>
      <c r="B294" s="51">
        <v>2.01</v>
      </c>
      <c r="C294" s="51">
        <v>1</v>
      </c>
      <c r="D294" s="51">
        <v>1</v>
      </c>
      <c r="E294" s="51">
        <v>0</v>
      </c>
      <c r="F294" s="42">
        <f t="shared" si="301"/>
        <v>7881.21</v>
      </c>
      <c r="G294" s="70">
        <v>2.66</v>
      </c>
      <c r="H294" s="51">
        <v>0.92</v>
      </c>
      <c r="I294" s="51">
        <v>2.03</v>
      </c>
      <c r="J294" s="45">
        <f t="shared" si="302"/>
        <v>2.8676</v>
      </c>
      <c r="K294" s="52">
        <v>1.125</v>
      </c>
      <c r="L294" s="47">
        <v>0.6711</v>
      </c>
      <c r="M294" s="54">
        <f t="shared" si="303"/>
        <v>45387.1454464601</v>
      </c>
      <c r="O294" s="68">
        <v>3921</v>
      </c>
      <c r="P294" s="51">
        <v>2.01</v>
      </c>
      <c r="Q294" s="51">
        <v>1</v>
      </c>
      <c r="R294" s="51">
        <v>1</v>
      </c>
      <c r="S294" s="51">
        <v>0</v>
      </c>
      <c r="T294" s="42">
        <f t="shared" si="304"/>
        <v>7881.21</v>
      </c>
      <c r="U294" s="70">
        <f t="shared" si="305"/>
        <v>2.79</v>
      </c>
      <c r="V294" s="51">
        <v>0.92</v>
      </c>
      <c r="W294" s="51">
        <v>2.03</v>
      </c>
      <c r="X294" s="45">
        <f t="shared" si="306"/>
        <v>2.8676</v>
      </c>
      <c r="Y294" s="52">
        <v>1.125</v>
      </c>
      <c r="Z294" s="47">
        <v>0.6711</v>
      </c>
      <c r="AA294" s="54">
        <f t="shared" si="307"/>
        <v>47605.3142088811</v>
      </c>
      <c r="AC294" s="68">
        <v>3921</v>
      </c>
      <c r="AD294" s="51">
        <v>2.01</v>
      </c>
      <c r="AE294" s="51">
        <v>1</v>
      </c>
      <c r="AF294" s="51">
        <v>1</v>
      </c>
      <c r="AG294" s="51">
        <v>0</v>
      </c>
      <c r="AH294" s="42">
        <f t="shared" si="287"/>
        <v>7881.21</v>
      </c>
      <c r="AI294" s="70">
        <f t="shared" si="288"/>
        <v>2.79</v>
      </c>
      <c r="AJ294" s="51">
        <v>0.92</v>
      </c>
      <c r="AK294" s="51">
        <v>2.03</v>
      </c>
      <c r="AL294" s="45">
        <f t="shared" si="289"/>
        <v>2.8676</v>
      </c>
      <c r="AM294" s="52">
        <v>1.125</v>
      </c>
      <c r="AN294" s="47">
        <v>0.6711</v>
      </c>
      <c r="AO294" s="54">
        <f t="shared" si="290"/>
        <v>47605.3142088811</v>
      </c>
      <c r="AQ294" s="68">
        <f t="shared" si="291"/>
        <v>4161</v>
      </c>
      <c r="AR294" s="51">
        <v>2.01</v>
      </c>
      <c r="AS294" s="51">
        <v>1</v>
      </c>
      <c r="AT294" s="51">
        <v>1</v>
      </c>
      <c r="AU294" s="51">
        <v>0</v>
      </c>
      <c r="AV294" s="42">
        <f t="shared" si="292"/>
        <v>8363.61</v>
      </c>
      <c r="AW294" s="70">
        <f t="shared" si="293"/>
        <v>2.79</v>
      </c>
      <c r="AX294" s="51">
        <v>0.92</v>
      </c>
      <c r="AY294" s="51">
        <v>2.03</v>
      </c>
      <c r="AZ294" s="45">
        <f t="shared" si="294"/>
        <v>2.8676</v>
      </c>
      <c r="BA294" s="52">
        <v>1.225</v>
      </c>
      <c r="BB294" s="47">
        <v>0.6711</v>
      </c>
      <c r="BC294" s="54">
        <f t="shared" si="295"/>
        <v>55009.7759003347</v>
      </c>
      <c r="BE294" s="68">
        <f t="shared" si="296"/>
        <v>4569</v>
      </c>
      <c r="BF294" s="51">
        <v>2.01</v>
      </c>
      <c r="BG294" s="51">
        <v>1</v>
      </c>
      <c r="BH294" s="51">
        <v>1</v>
      </c>
      <c r="BI294" s="51">
        <v>0</v>
      </c>
      <c r="BJ294" s="42">
        <f t="shared" si="297"/>
        <v>9183.69</v>
      </c>
      <c r="BK294" s="70">
        <f t="shared" si="298"/>
        <v>2.79</v>
      </c>
      <c r="BL294" s="51">
        <v>0.92</v>
      </c>
      <c r="BM294" s="51">
        <v>2.03</v>
      </c>
      <c r="BN294" s="45">
        <f t="shared" si="299"/>
        <v>2.8676</v>
      </c>
      <c r="BO294" s="52">
        <v>1.225</v>
      </c>
      <c r="BP294" s="47">
        <v>0.8264</v>
      </c>
      <c r="BQ294" s="54">
        <f t="shared" si="300"/>
        <v>74381.7492749077</v>
      </c>
    </row>
    <row r="295" customHeight="1" spans="1:69">
      <c r="A295" s="68">
        <v>3921</v>
      </c>
      <c r="B295" s="51">
        <v>2.01</v>
      </c>
      <c r="C295" s="51">
        <v>1</v>
      </c>
      <c r="D295" s="51">
        <v>1</v>
      </c>
      <c r="E295" s="51">
        <v>0</v>
      </c>
      <c r="F295" s="42">
        <f t="shared" si="301"/>
        <v>7881.21</v>
      </c>
      <c r="G295" s="70">
        <v>2.66</v>
      </c>
      <c r="H295" s="51">
        <v>0.92</v>
      </c>
      <c r="I295" s="51">
        <v>2.03</v>
      </c>
      <c r="J295" s="45">
        <f t="shared" si="302"/>
        <v>2.8676</v>
      </c>
      <c r="K295" s="52">
        <v>1.125</v>
      </c>
      <c r="L295" s="47">
        <v>0.6711</v>
      </c>
      <c r="M295" s="54">
        <f t="shared" si="303"/>
        <v>45387.1454464601</v>
      </c>
      <c r="O295" s="68">
        <v>3921</v>
      </c>
      <c r="P295" s="51">
        <v>2.01</v>
      </c>
      <c r="Q295" s="51">
        <v>1</v>
      </c>
      <c r="R295" s="51">
        <v>1</v>
      </c>
      <c r="S295" s="51">
        <v>0</v>
      </c>
      <c r="T295" s="42">
        <f t="shared" si="304"/>
        <v>7881.21</v>
      </c>
      <c r="U295" s="70">
        <f t="shared" si="305"/>
        <v>2.79</v>
      </c>
      <c r="V295" s="51">
        <v>0.92</v>
      </c>
      <c r="W295" s="51">
        <v>2.03</v>
      </c>
      <c r="X295" s="45">
        <f t="shared" si="306"/>
        <v>2.8676</v>
      </c>
      <c r="Y295" s="52">
        <v>1.125</v>
      </c>
      <c r="Z295" s="47">
        <v>0.6711</v>
      </c>
      <c r="AA295" s="54">
        <f t="shared" si="307"/>
        <v>47605.3142088811</v>
      </c>
      <c r="AC295" s="68">
        <v>3921</v>
      </c>
      <c r="AD295" s="51">
        <v>2.01</v>
      </c>
      <c r="AE295" s="51">
        <v>1</v>
      </c>
      <c r="AF295" s="51">
        <v>1</v>
      </c>
      <c r="AG295" s="51">
        <v>0</v>
      </c>
      <c r="AH295" s="42">
        <f t="shared" si="287"/>
        <v>7881.21</v>
      </c>
      <c r="AI295" s="70">
        <f t="shared" si="288"/>
        <v>2.79</v>
      </c>
      <c r="AJ295" s="51">
        <v>0.92</v>
      </c>
      <c r="AK295" s="51">
        <v>2.03</v>
      </c>
      <c r="AL295" s="45">
        <f t="shared" si="289"/>
        <v>2.8676</v>
      </c>
      <c r="AM295" s="52">
        <v>1.125</v>
      </c>
      <c r="AN295" s="47">
        <v>0.6711</v>
      </c>
      <c r="AO295" s="54">
        <f t="shared" si="290"/>
        <v>47605.3142088811</v>
      </c>
      <c r="AQ295" s="68">
        <f t="shared" si="291"/>
        <v>4161</v>
      </c>
      <c r="AR295" s="51">
        <v>2.01</v>
      </c>
      <c r="AS295" s="51">
        <v>1</v>
      </c>
      <c r="AT295" s="51">
        <v>1</v>
      </c>
      <c r="AU295" s="51">
        <v>0</v>
      </c>
      <c r="AV295" s="42">
        <f t="shared" si="292"/>
        <v>8363.61</v>
      </c>
      <c r="AW295" s="70">
        <f t="shared" si="293"/>
        <v>2.79</v>
      </c>
      <c r="AX295" s="51">
        <v>0.92</v>
      </c>
      <c r="AY295" s="51">
        <v>2.03</v>
      </c>
      <c r="AZ295" s="45">
        <f t="shared" si="294"/>
        <v>2.8676</v>
      </c>
      <c r="BA295" s="52">
        <v>1.225</v>
      </c>
      <c r="BB295" s="47">
        <v>0.6711</v>
      </c>
      <c r="BC295" s="54">
        <f t="shared" si="295"/>
        <v>55009.7759003347</v>
      </c>
      <c r="BE295" s="68">
        <f t="shared" si="296"/>
        <v>4569</v>
      </c>
      <c r="BF295" s="51">
        <v>2.01</v>
      </c>
      <c r="BG295" s="51">
        <v>1</v>
      </c>
      <c r="BH295" s="51">
        <v>1</v>
      </c>
      <c r="BI295" s="51">
        <v>0</v>
      </c>
      <c r="BJ295" s="42">
        <f t="shared" si="297"/>
        <v>9183.69</v>
      </c>
      <c r="BK295" s="70">
        <f t="shared" si="298"/>
        <v>2.79</v>
      </c>
      <c r="BL295" s="51">
        <v>0.92</v>
      </c>
      <c r="BM295" s="51">
        <v>2.03</v>
      </c>
      <c r="BN295" s="45">
        <f t="shared" si="299"/>
        <v>2.8676</v>
      </c>
      <c r="BO295" s="52">
        <v>1.225</v>
      </c>
      <c r="BP295" s="47">
        <v>0.8264</v>
      </c>
      <c r="BQ295" s="54">
        <f t="shared" si="300"/>
        <v>74381.7492749077</v>
      </c>
    </row>
    <row r="296" customHeight="1" spans="1:69">
      <c r="A296" s="68">
        <v>3921</v>
      </c>
      <c r="B296" s="51">
        <v>2.01</v>
      </c>
      <c r="C296" s="51">
        <v>1</v>
      </c>
      <c r="D296" s="51">
        <v>1</v>
      </c>
      <c r="E296" s="51">
        <v>0</v>
      </c>
      <c r="F296" s="42">
        <f t="shared" si="301"/>
        <v>7881.21</v>
      </c>
      <c r="G296" s="70">
        <v>2.66</v>
      </c>
      <c r="H296" s="51">
        <v>0.92</v>
      </c>
      <c r="I296" s="51">
        <v>2.03</v>
      </c>
      <c r="J296" s="45">
        <f t="shared" si="302"/>
        <v>2.8676</v>
      </c>
      <c r="K296" s="52">
        <v>1.125</v>
      </c>
      <c r="L296" s="47">
        <v>0.6711</v>
      </c>
      <c r="M296" s="54">
        <f t="shared" si="303"/>
        <v>45387.1454464601</v>
      </c>
      <c r="O296" s="68">
        <v>3921</v>
      </c>
      <c r="P296" s="51">
        <v>2.01</v>
      </c>
      <c r="Q296" s="51">
        <v>1</v>
      </c>
      <c r="R296" s="51">
        <v>1</v>
      </c>
      <c r="S296" s="51">
        <v>0</v>
      </c>
      <c r="T296" s="42">
        <f t="shared" si="304"/>
        <v>7881.21</v>
      </c>
      <c r="U296" s="70">
        <f t="shared" si="305"/>
        <v>2.79</v>
      </c>
      <c r="V296" s="51">
        <v>0.92</v>
      </c>
      <c r="W296" s="51">
        <v>2.03</v>
      </c>
      <c r="X296" s="45">
        <f t="shared" si="306"/>
        <v>2.8676</v>
      </c>
      <c r="Y296" s="52">
        <v>1.125</v>
      </c>
      <c r="Z296" s="47">
        <v>0.6711</v>
      </c>
      <c r="AA296" s="54">
        <f t="shared" si="307"/>
        <v>47605.3142088811</v>
      </c>
      <c r="AC296" s="68">
        <v>3921</v>
      </c>
      <c r="AD296" s="51">
        <v>2.01</v>
      </c>
      <c r="AE296" s="51">
        <v>1</v>
      </c>
      <c r="AF296" s="51">
        <v>1</v>
      </c>
      <c r="AG296" s="51">
        <v>0</v>
      </c>
      <c r="AH296" s="42">
        <f t="shared" si="287"/>
        <v>7881.21</v>
      </c>
      <c r="AI296" s="70">
        <f t="shared" si="288"/>
        <v>2.79</v>
      </c>
      <c r="AJ296" s="51">
        <v>0.92</v>
      </c>
      <c r="AK296" s="51">
        <v>2.03</v>
      </c>
      <c r="AL296" s="45">
        <f t="shared" si="289"/>
        <v>2.8676</v>
      </c>
      <c r="AM296" s="52">
        <v>1.125</v>
      </c>
      <c r="AN296" s="47">
        <v>0.6711</v>
      </c>
      <c r="AO296" s="54">
        <f t="shared" si="290"/>
        <v>47605.3142088811</v>
      </c>
      <c r="AQ296" s="68">
        <f t="shared" si="291"/>
        <v>4161</v>
      </c>
      <c r="AR296" s="51">
        <v>2.01</v>
      </c>
      <c r="AS296" s="51">
        <v>1</v>
      </c>
      <c r="AT296" s="51">
        <v>1</v>
      </c>
      <c r="AU296" s="51">
        <v>0</v>
      </c>
      <c r="AV296" s="42">
        <f t="shared" si="292"/>
        <v>8363.61</v>
      </c>
      <c r="AW296" s="70">
        <f t="shared" si="293"/>
        <v>2.79</v>
      </c>
      <c r="AX296" s="51">
        <v>0.92</v>
      </c>
      <c r="AY296" s="51">
        <v>2.03</v>
      </c>
      <c r="AZ296" s="45">
        <f t="shared" si="294"/>
        <v>2.8676</v>
      </c>
      <c r="BA296" s="52">
        <v>1.225</v>
      </c>
      <c r="BB296" s="47">
        <v>0.6711</v>
      </c>
      <c r="BC296" s="54">
        <f t="shared" si="295"/>
        <v>55009.7759003347</v>
      </c>
      <c r="BE296" s="68">
        <f t="shared" si="296"/>
        <v>4569</v>
      </c>
      <c r="BF296" s="51">
        <v>2.01</v>
      </c>
      <c r="BG296" s="51">
        <v>1</v>
      </c>
      <c r="BH296" s="51">
        <v>1</v>
      </c>
      <c r="BI296" s="51">
        <v>0</v>
      </c>
      <c r="BJ296" s="42">
        <f t="shared" si="297"/>
        <v>9183.69</v>
      </c>
      <c r="BK296" s="70">
        <f t="shared" si="298"/>
        <v>2.79</v>
      </c>
      <c r="BL296" s="51">
        <v>0.92</v>
      </c>
      <c r="BM296" s="51">
        <v>2.03</v>
      </c>
      <c r="BN296" s="45">
        <f t="shared" si="299"/>
        <v>2.8676</v>
      </c>
      <c r="BO296" s="52">
        <v>1.225</v>
      </c>
      <c r="BP296" s="47">
        <v>0.8264</v>
      </c>
      <c r="BQ296" s="54">
        <f t="shared" si="300"/>
        <v>74381.7492749077</v>
      </c>
    </row>
    <row r="297" customHeight="1" spans="1:69">
      <c r="A297" s="57">
        <f>SUM(M273:M296)</f>
        <v>1556598.44345857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9"/>
      <c r="O297" s="57">
        <f>SUM(AA273:AA296)</f>
        <v>1632672.80347722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9"/>
      <c r="AC297" s="57">
        <f>SUM(AO273:AO296)</f>
        <v>1825698.42021107</v>
      </c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Q297" s="57">
        <f>SUM(BC273:BC296)</f>
        <v>2091302.45005623</v>
      </c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9"/>
      <c r="BE297" s="57">
        <f>SUM(BQ273:BQ296)</f>
        <v>3134653.89395083</v>
      </c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9"/>
    </row>
    <row r="298" customHeight="1" spans="1:69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9"/>
      <c r="O298" s="57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9"/>
      <c r="AC298" s="57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Q298" s="57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9"/>
      <c r="BE298" s="57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9"/>
    </row>
    <row r="299" customHeight="1" spans="1:69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2"/>
      <c r="O299" s="60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2"/>
      <c r="AC299" s="60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2"/>
      <c r="AQ299" s="60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2"/>
      <c r="BE299" s="60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2"/>
    </row>
    <row r="307" customHeight="1" spans="1:27">
      <c r="A307" s="2" t="s">
        <v>0</v>
      </c>
      <c r="B307" s="3"/>
      <c r="C307" s="3"/>
      <c r="D307" s="3"/>
      <c r="E307" s="4"/>
      <c r="F307" s="2" t="s">
        <v>40</v>
      </c>
      <c r="G307" s="3"/>
      <c r="H307" s="3"/>
      <c r="I307" s="3"/>
      <c r="J307" s="3"/>
      <c r="K307" s="3"/>
      <c r="L307" s="3"/>
      <c r="M307" s="4"/>
      <c r="O307" s="2" t="s">
        <v>0</v>
      </c>
      <c r="P307" s="3"/>
      <c r="Q307" s="3"/>
      <c r="R307" s="3"/>
      <c r="S307" s="4"/>
      <c r="T307" s="2" t="s">
        <v>41</v>
      </c>
      <c r="U307" s="3"/>
      <c r="V307" s="3"/>
      <c r="W307" s="3"/>
      <c r="X307" s="3"/>
      <c r="Y307" s="3"/>
      <c r="Z307" s="3"/>
      <c r="AA307" s="4"/>
    </row>
    <row r="308" customHeight="1" spans="1:27">
      <c r="A308" s="5"/>
      <c r="B308" s="6"/>
      <c r="C308" s="6"/>
      <c r="D308" s="6"/>
      <c r="E308" s="7"/>
      <c r="F308" s="5"/>
      <c r="G308" s="6"/>
      <c r="H308" s="6"/>
      <c r="I308" s="6"/>
      <c r="J308" s="6"/>
      <c r="K308" s="6"/>
      <c r="L308" s="6"/>
      <c r="M308" s="7"/>
      <c r="O308" s="5"/>
      <c r="P308" s="6"/>
      <c r="Q308" s="6"/>
      <c r="R308" s="6"/>
      <c r="S308" s="7"/>
      <c r="T308" s="5"/>
      <c r="U308" s="6"/>
      <c r="V308" s="6"/>
      <c r="W308" s="6"/>
      <c r="X308" s="6"/>
      <c r="Y308" s="6"/>
      <c r="Z308" s="6"/>
      <c r="AA308" s="7"/>
    </row>
    <row r="309" customHeight="1" spans="1:27">
      <c r="A309" s="8"/>
      <c r="B309" s="9"/>
      <c r="C309" s="9"/>
      <c r="D309" s="9"/>
      <c r="E309" s="10"/>
      <c r="F309" s="8"/>
      <c r="G309" s="9"/>
      <c r="H309" s="9"/>
      <c r="I309" s="9"/>
      <c r="J309" s="9"/>
      <c r="K309" s="9"/>
      <c r="L309" s="9"/>
      <c r="M309" s="10"/>
      <c r="O309" s="8"/>
      <c r="P309" s="9"/>
      <c r="Q309" s="9"/>
      <c r="R309" s="9"/>
      <c r="S309" s="10"/>
      <c r="T309" s="8"/>
      <c r="U309" s="9"/>
      <c r="V309" s="9"/>
      <c r="W309" s="9"/>
      <c r="X309" s="9"/>
      <c r="Y309" s="9"/>
      <c r="Z309" s="9"/>
      <c r="AA309" s="10"/>
    </row>
    <row r="310" customHeight="1" spans="1:27">
      <c r="A310" s="11" t="s">
        <v>6</v>
      </c>
      <c r="B310" s="11"/>
      <c r="C310" s="12">
        <f>H310+H312+H314</f>
        <v>4933616.9787457</v>
      </c>
      <c r="D310" s="12"/>
      <c r="E310" s="12"/>
      <c r="F310" s="13" t="s">
        <v>7</v>
      </c>
      <c r="G310" s="13"/>
      <c r="H310" s="14">
        <f>A337+A359</f>
        <v>3423067.13618499</v>
      </c>
      <c r="I310" s="14"/>
      <c r="J310" s="15">
        <f>H310/C310</f>
        <v>0.693825068085292</v>
      </c>
      <c r="K310" s="15"/>
      <c r="L310" s="16" t="s">
        <v>8</v>
      </c>
      <c r="M310" s="16"/>
      <c r="O310" s="11" t="s">
        <v>6</v>
      </c>
      <c r="P310" s="11"/>
      <c r="Q310" s="12">
        <f>V310+V312+V314</f>
        <v>5297441.64506254</v>
      </c>
      <c r="R310" s="12"/>
      <c r="S310" s="12"/>
      <c r="T310" s="13" t="s">
        <v>7</v>
      </c>
      <c r="U310" s="13"/>
      <c r="V310" s="14">
        <f>O337+O359</f>
        <v>3834529.25118792</v>
      </c>
      <c r="W310" s="14"/>
      <c r="X310" s="15">
        <f>V310/Q310</f>
        <v>0.723845491485854</v>
      </c>
      <c r="Y310" s="15"/>
      <c r="Z310" s="16" t="s">
        <v>8</v>
      </c>
      <c r="AA310" s="16"/>
    </row>
    <row r="311" customHeight="1" spans="1:27">
      <c r="A311" s="11"/>
      <c r="B311" s="11"/>
      <c r="C311" s="12"/>
      <c r="D311" s="12"/>
      <c r="E311" s="12"/>
      <c r="F311" s="13"/>
      <c r="G311" s="13"/>
      <c r="H311" s="14"/>
      <c r="I311" s="14"/>
      <c r="J311" s="15"/>
      <c r="K311" s="15"/>
      <c r="L311" s="16"/>
      <c r="M311" s="16"/>
      <c r="O311" s="11"/>
      <c r="P311" s="11"/>
      <c r="Q311" s="12"/>
      <c r="R311" s="12"/>
      <c r="S311" s="12"/>
      <c r="T311" s="13"/>
      <c r="U311" s="13"/>
      <c r="V311" s="14"/>
      <c r="W311" s="14"/>
      <c r="X311" s="15"/>
      <c r="Y311" s="15"/>
      <c r="Z311" s="16"/>
      <c r="AA311" s="16"/>
    </row>
    <row r="312" customHeight="1" spans="1:27">
      <c r="A312" s="11"/>
      <c r="B312" s="11"/>
      <c r="C312" s="12"/>
      <c r="D312" s="12"/>
      <c r="E312" s="12"/>
      <c r="F312" s="13" t="s">
        <v>9</v>
      </c>
      <c r="G312" s="13"/>
      <c r="H312" s="14">
        <f>A389</f>
        <v>1314452.41608141</v>
      </c>
      <c r="I312" s="14"/>
      <c r="J312" s="15">
        <f>H312/C310</f>
        <v>0.266427738866667</v>
      </c>
      <c r="K312" s="15"/>
      <c r="L312" s="16">
        <v>20</v>
      </c>
      <c r="M312" s="16"/>
      <c r="O312" s="11"/>
      <c r="P312" s="11"/>
      <c r="Q312" s="12"/>
      <c r="R312" s="12"/>
      <c r="S312" s="12"/>
      <c r="T312" s="13" t="s">
        <v>9</v>
      </c>
      <c r="U312" s="13"/>
      <c r="V312" s="14">
        <f>O389</f>
        <v>1219276.19733973</v>
      </c>
      <c r="W312" s="14"/>
      <c r="X312" s="15">
        <f>V312/Q310</f>
        <v>0.23016321444072</v>
      </c>
      <c r="Y312" s="15"/>
      <c r="Z312" s="16">
        <v>20</v>
      </c>
      <c r="AA312" s="16"/>
    </row>
    <row r="313" customHeight="1" spans="1:27">
      <c r="A313" s="17" t="s">
        <v>10</v>
      </c>
      <c r="B313" s="17"/>
      <c r="C313" s="18">
        <f>C310/L312</f>
        <v>246680.848937285</v>
      </c>
      <c r="D313" s="18"/>
      <c r="E313" s="18"/>
      <c r="F313" s="13"/>
      <c r="G313" s="13"/>
      <c r="H313" s="14"/>
      <c r="I313" s="14"/>
      <c r="J313" s="15"/>
      <c r="K313" s="15"/>
      <c r="L313" s="16"/>
      <c r="M313" s="16"/>
      <c r="O313" s="17" t="s">
        <v>10</v>
      </c>
      <c r="P313" s="17"/>
      <c r="Q313" s="18">
        <f>Q310/Z312</f>
        <v>264872.082253127</v>
      </c>
      <c r="R313" s="18"/>
      <c r="S313" s="18"/>
      <c r="T313" s="13"/>
      <c r="U313" s="13"/>
      <c r="V313" s="14"/>
      <c r="W313" s="14"/>
      <c r="X313" s="15"/>
      <c r="Y313" s="15"/>
      <c r="Z313" s="16"/>
      <c r="AA313" s="16"/>
    </row>
    <row r="314" customHeight="1" spans="1:27">
      <c r="A314" s="17"/>
      <c r="B314" s="17"/>
      <c r="C314" s="18"/>
      <c r="D314" s="18"/>
      <c r="E314" s="18"/>
      <c r="F314" s="13" t="s">
        <v>42</v>
      </c>
      <c r="G314" s="13"/>
      <c r="H314" s="14">
        <f>A417</f>
        <v>196097.426479301</v>
      </c>
      <c r="I314" s="14"/>
      <c r="J314" s="15">
        <f>H314/C310</f>
        <v>0.0397471930480415</v>
      </c>
      <c r="K314" s="15"/>
      <c r="L314" s="16"/>
      <c r="M314" s="16"/>
      <c r="O314" s="17"/>
      <c r="P314" s="17"/>
      <c r="Q314" s="18"/>
      <c r="R314" s="18"/>
      <c r="S314" s="18"/>
      <c r="T314" s="13" t="s">
        <v>42</v>
      </c>
      <c r="U314" s="13"/>
      <c r="V314" s="14">
        <f>O417</f>
        <v>243636.196534888</v>
      </c>
      <c r="W314" s="14"/>
      <c r="X314" s="15">
        <f>V314/Q310</f>
        <v>0.0459912940734267</v>
      </c>
      <c r="Y314" s="15"/>
      <c r="Z314" s="16"/>
      <c r="AA314" s="16"/>
    </row>
    <row r="315" customHeight="1" spans="1:27">
      <c r="A315" s="19"/>
      <c r="B315" s="19"/>
      <c r="C315" s="20"/>
      <c r="D315" s="20"/>
      <c r="E315" s="20"/>
      <c r="F315" s="21"/>
      <c r="G315" s="21"/>
      <c r="H315" s="22"/>
      <c r="I315" s="22"/>
      <c r="J315" s="15"/>
      <c r="K315" s="15"/>
      <c r="L315" s="24"/>
      <c r="M315" s="24"/>
      <c r="O315" s="19"/>
      <c r="P315" s="19"/>
      <c r="Q315" s="20"/>
      <c r="R315" s="20"/>
      <c r="S315" s="20"/>
      <c r="T315" s="21"/>
      <c r="U315" s="21"/>
      <c r="V315" s="22"/>
      <c r="W315" s="22"/>
      <c r="X315" s="15"/>
      <c r="Y315" s="15"/>
      <c r="Z315" s="24"/>
      <c r="AA315" s="24"/>
    </row>
    <row r="316" customHeight="1" spans="1:27">
      <c r="A316" s="25" t="s">
        <v>13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O316" s="25" t="s">
        <v>13</v>
      </c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7"/>
    </row>
    <row r="317" customHeight="1" spans="1:27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O317" s="28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30"/>
    </row>
    <row r="318" customHeight="1" spans="1:27">
      <c r="A318" s="31" t="s">
        <v>14</v>
      </c>
      <c r="B318" s="32"/>
      <c r="C318" s="32"/>
      <c r="D318" s="32"/>
      <c r="E318" s="32"/>
      <c r="F318" s="33"/>
      <c r="G318" s="34" t="s">
        <v>15</v>
      </c>
      <c r="H318" s="35"/>
      <c r="I318" s="35"/>
      <c r="J318" s="36"/>
      <c r="K318" s="37" t="s">
        <v>16</v>
      </c>
      <c r="L318" s="38"/>
      <c r="M318" s="39" t="s">
        <v>17</v>
      </c>
      <c r="O318" s="31" t="s">
        <v>14</v>
      </c>
      <c r="P318" s="32"/>
      <c r="Q318" s="32"/>
      <c r="R318" s="32"/>
      <c r="S318" s="32"/>
      <c r="T318" s="33"/>
      <c r="U318" s="34" t="s">
        <v>15</v>
      </c>
      <c r="V318" s="35"/>
      <c r="W318" s="35"/>
      <c r="X318" s="36"/>
      <c r="Y318" s="37" t="s">
        <v>16</v>
      </c>
      <c r="Z318" s="38"/>
      <c r="AA318" s="39" t="s">
        <v>17</v>
      </c>
    </row>
    <row r="319" customHeight="1" spans="1:27">
      <c r="A319" s="40" t="s">
        <v>18</v>
      </c>
      <c r="B319" s="41" t="s">
        <v>19</v>
      </c>
      <c r="C319" s="41" t="s">
        <v>20</v>
      </c>
      <c r="D319" s="41" t="s">
        <v>21</v>
      </c>
      <c r="E319" s="41" t="s">
        <v>22</v>
      </c>
      <c r="F319" s="42" t="s">
        <v>14</v>
      </c>
      <c r="G319" s="43" t="s">
        <v>23</v>
      </c>
      <c r="H319" s="44" t="s">
        <v>24</v>
      </c>
      <c r="I319" s="44" t="s">
        <v>25</v>
      </c>
      <c r="J319" s="45" t="s">
        <v>26</v>
      </c>
      <c r="K319" s="46" t="s">
        <v>27</v>
      </c>
      <c r="L319" s="47" t="s">
        <v>28</v>
      </c>
      <c r="M319" s="48"/>
      <c r="O319" s="40" t="s">
        <v>18</v>
      </c>
      <c r="P319" s="41" t="s">
        <v>19</v>
      </c>
      <c r="Q319" s="41" t="s">
        <v>20</v>
      </c>
      <c r="R319" s="41" t="s">
        <v>21</v>
      </c>
      <c r="S319" s="41" t="s">
        <v>22</v>
      </c>
      <c r="T319" s="42" t="s">
        <v>14</v>
      </c>
      <c r="U319" s="43" t="s">
        <v>23</v>
      </c>
      <c r="V319" s="44" t="s">
        <v>24</v>
      </c>
      <c r="W319" s="44" t="s">
        <v>25</v>
      </c>
      <c r="X319" s="45" t="s">
        <v>26</v>
      </c>
      <c r="Y319" s="46" t="s">
        <v>27</v>
      </c>
      <c r="Z319" s="47" t="s">
        <v>28</v>
      </c>
      <c r="AA319" s="48"/>
    </row>
    <row r="320" customHeight="1" spans="1:27">
      <c r="A320" s="65">
        <v>4613</v>
      </c>
      <c r="B320" s="50">
        <v>1.62</v>
      </c>
      <c r="C320" s="51">
        <v>2.2</v>
      </c>
      <c r="D320" s="51">
        <v>1</v>
      </c>
      <c r="E320" s="66">
        <f t="shared" ref="E320:E333" si="309">3734*0.6</f>
        <v>2240.4</v>
      </c>
      <c r="F320" s="42">
        <f t="shared" ref="F320:F336" si="310">A320*B320*C320*D320+E320</f>
        <v>18681.132</v>
      </c>
      <c r="G320" s="52">
        <v>3</v>
      </c>
      <c r="H320" s="51">
        <v>0.98</v>
      </c>
      <c r="I320" s="51">
        <v>2.47</v>
      </c>
      <c r="J320" s="45">
        <f t="shared" ref="J320:J336" si="311">H320*I320+1</f>
        <v>3.4206</v>
      </c>
      <c r="K320" s="53">
        <v>1.325</v>
      </c>
      <c r="L320" s="47">
        <v>0.5882</v>
      </c>
      <c r="M320" s="54">
        <f t="shared" ref="M320:M336" si="312">F320*G320*J320*K320*L320</f>
        <v>149405.860683301</v>
      </c>
      <c r="O320" s="65">
        <v>4613</v>
      </c>
      <c r="P320" s="50">
        <v>1.62</v>
      </c>
      <c r="Q320" s="51">
        <v>2.2</v>
      </c>
      <c r="R320" s="51">
        <v>1</v>
      </c>
      <c r="S320" s="66">
        <f t="shared" ref="S320:S333" si="313">3321*0.6</f>
        <v>1992.6</v>
      </c>
      <c r="T320" s="42">
        <f t="shared" ref="T320:T336" si="314">O320*P320*Q320*R320+S320</f>
        <v>18433.332</v>
      </c>
      <c r="U320" s="52">
        <v>3.4</v>
      </c>
      <c r="V320" s="51">
        <v>0.98</v>
      </c>
      <c r="W320" s="51">
        <v>2.47</v>
      </c>
      <c r="X320" s="45">
        <f t="shared" ref="X320:X336" si="315">V320*W320+1</f>
        <v>3.4206</v>
      </c>
      <c r="Y320" s="53">
        <v>1.325</v>
      </c>
      <c r="Z320" s="47">
        <v>0.5882</v>
      </c>
      <c r="AA320" s="54">
        <f t="shared" ref="AA320:AA336" si="316">T320*U320*X320*Y320*Z320</f>
        <v>167080.571478065</v>
      </c>
    </row>
    <row r="321" customHeight="1" spans="1:27">
      <c r="A321" s="65">
        <v>4613</v>
      </c>
      <c r="B321" s="50">
        <v>1.1</v>
      </c>
      <c r="C321" s="51">
        <v>2.2</v>
      </c>
      <c r="D321" s="51">
        <v>1</v>
      </c>
      <c r="E321" s="66">
        <f t="shared" si="309"/>
        <v>2240.4</v>
      </c>
      <c r="F321" s="42">
        <f t="shared" si="310"/>
        <v>13403.86</v>
      </c>
      <c r="G321" s="52">
        <v>3</v>
      </c>
      <c r="H321" s="51">
        <v>0.98</v>
      </c>
      <c r="I321" s="51">
        <v>2.47</v>
      </c>
      <c r="J321" s="45">
        <f t="shared" si="311"/>
        <v>3.4206</v>
      </c>
      <c r="K321" s="53">
        <v>1.325</v>
      </c>
      <c r="L321" s="47">
        <v>0.5882</v>
      </c>
      <c r="M321" s="54">
        <f t="shared" si="312"/>
        <v>107199.887018542</v>
      </c>
      <c r="O321" s="65">
        <v>4613</v>
      </c>
      <c r="P321" s="50">
        <v>1.1</v>
      </c>
      <c r="Q321" s="51">
        <v>2.2</v>
      </c>
      <c r="R321" s="51">
        <v>1</v>
      </c>
      <c r="S321" s="66">
        <f t="shared" si="313"/>
        <v>1992.6</v>
      </c>
      <c r="T321" s="42">
        <f t="shared" si="314"/>
        <v>13156.06</v>
      </c>
      <c r="U321" s="52">
        <v>3.4</v>
      </c>
      <c r="V321" s="51">
        <v>0.98</v>
      </c>
      <c r="W321" s="51">
        <v>2.47</v>
      </c>
      <c r="X321" s="45">
        <f t="shared" si="315"/>
        <v>3.4206</v>
      </c>
      <c r="Y321" s="53">
        <v>1.325</v>
      </c>
      <c r="Z321" s="47">
        <v>0.5882</v>
      </c>
      <c r="AA321" s="54">
        <f t="shared" si="316"/>
        <v>119247.134658005</v>
      </c>
    </row>
    <row r="322" customHeight="1" spans="1:27">
      <c r="A322" s="65">
        <v>4613</v>
      </c>
      <c r="B322" s="50">
        <v>1.49</v>
      </c>
      <c r="C322" s="51">
        <v>2.2</v>
      </c>
      <c r="D322" s="51">
        <v>1</v>
      </c>
      <c r="E322" s="66">
        <f t="shared" si="309"/>
        <v>2240.4</v>
      </c>
      <c r="F322" s="42">
        <f t="shared" si="310"/>
        <v>17361.814</v>
      </c>
      <c r="G322" s="52">
        <v>3</v>
      </c>
      <c r="H322" s="51">
        <v>0.98</v>
      </c>
      <c r="I322" s="51">
        <v>2.47</v>
      </c>
      <c r="J322" s="45">
        <f t="shared" si="311"/>
        <v>3.4206</v>
      </c>
      <c r="K322" s="53">
        <v>1.325</v>
      </c>
      <c r="L322" s="47">
        <v>0.5882</v>
      </c>
      <c r="M322" s="54">
        <f t="shared" si="312"/>
        <v>138854.367267111</v>
      </c>
      <c r="O322" s="65">
        <v>4613</v>
      </c>
      <c r="P322" s="50">
        <v>1.49</v>
      </c>
      <c r="Q322" s="51">
        <v>2.2</v>
      </c>
      <c r="R322" s="51">
        <v>1</v>
      </c>
      <c r="S322" s="66">
        <f t="shared" si="313"/>
        <v>1992.6</v>
      </c>
      <c r="T322" s="42">
        <f t="shared" si="314"/>
        <v>17114.014</v>
      </c>
      <c r="U322" s="52">
        <v>3.4</v>
      </c>
      <c r="V322" s="51">
        <v>0.98</v>
      </c>
      <c r="W322" s="51">
        <v>2.47</v>
      </c>
      <c r="X322" s="45">
        <f t="shared" si="315"/>
        <v>3.4206</v>
      </c>
      <c r="Y322" s="53">
        <v>1.325</v>
      </c>
      <c r="Z322" s="47">
        <v>0.5882</v>
      </c>
      <c r="AA322" s="54">
        <f t="shared" si="316"/>
        <v>155122.21227305</v>
      </c>
    </row>
    <row r="323" customHeight="1" spans="1:27">
      <c r="A323" s="65">
        <v>4613</v>
      </c>
      <c r="B323" s="50">
        <v>1.37</v>
      </c>
      <c r="C323" s="51">
        <v>2.2</v>
      </c>
      <c r="D323" s="51">
        <v>1</v>
      </c>
      <c r="E323" s="66">
        <f t="shared" si="309"/>
        <v>2240.4</v>
      </c>
      <c r="F323" s="42">
        <f t="shared" si="310"/>
        <v>16143.982</v>
      </c>
      <c r="G323" s="52">
        <v>3</v>
      </c>
      <c r="H323" s="51">
        <v>0.98</v>
      </c>
      <c r="I323" s="51">
        <v>2.47</v>
      </c>
      <c r="J323" s="45">
        <f t="shared" si="311"/>
        <v>3.4206</v>
      </c>
      <c r="K323" s="53">
        <v>1.325</v>
      </c>
      <c r="L323" s="47">
        <v>0.5882</v>
      </c>
      <c r="M323" s="54">
        <f t="shared" si="312"/>
        <v>129114.527190628</v>
      </c>
      <c r="O323" s="65">
        <v>4613</v>
      </c>
      <c r="P323" s="50">
        <v>1.37</v>
      </c>
      <c r="Q323" s="51">
        <v>2.2</v>
      </c>
      <c r="R323" s="51">
        <v>1</v>
      </c>
      <c r="S323" s="66">
        <f t="shared" si="313"/>
        <v>1992.6</v>
      </c>
      <c r="T323" s="42">
        <f t="shared" si="314"/>
        <v>15896.182</v>
      </c>
      <c r="U323" s="52">
        <v>3.4</v>
      </c>
      <c r="V323" s="51">
        <v>0.98</v>
      </c>
      <c r="W323" s="51">
        <v>2.47</v>
      </c>
      <c r="X323" s="45">
        <f t="shared" si="315"/>
        <v>3.4206</v>
      </c>
      <c r="Y323" s="53">
        <v>1.325</v>
      </c>
      <c r="Z323" s="47">
        <v>0.5882</v>
      </c>
      <c r="AA323" s="54">
        <f t="shared" si="316"/>
        <v>144083.726853036</v>
      </c>
    </row>
    <row r="324" customHeight="1" spans="1:27">
      <c r="A324" s="65">
        <v>4613</v>
      </c>
      <c r="B324" s="50">
        <v>1.72</v>
      </c>
      <c r="C324" s="51">
        <v>2.2</v>
      </c>
      <c r="D324" s="51">
        <v>1</v>
      </c>
      <c r="E324" s="66">
        <f t="shared" si="309"/>
        <v>2240.4</v>
      </c>
      <c r="F324" s="42">
        <f t="shared" si="310"/>
        <v>19695.992</v>
      </c>
      <c r="G324" s="52">
        <v>3</v>
      </c>
      <c r="H324" s="51">
        <v>0.98</v>
      </c>
      <c r="I324" s="51">
        <v>2.47</v>
      </c>
      <c r="J324" s="45">
        <f t="shared" si="311"/>
        <v>3.4206</v>
      </c>
      <c r="K324" s="53">
        <v>1.325</v>
      </c>
      <c r="L324" s="47">
        <v>0.5882</v>
      </c>
      <c r="M324" s="54">
        <f t="shared" si="312"/>
        <v>157522.39408037</v>
      </c>
      <c r="O324" s="65">
        <v>4613</v>
      </c>
      <c r="P324" s="50">
        <v>1.72</v>
      </c>
      <c r="Q324" s="51">
        <v>2.2</v>
      </c>
      <c r="R324" s="51">
        <v>1</v>
      </c>
      <c r="S324" s="66">
        <f t="shared" si="313"/>
        <v>1992.6</v>
      </c>
      <c r="T324" s="42">
        <f t="shared" si="314"/>
        <v>19448.192</v>
      </c>
      <c r="U324" s="52">
        <v>3.4</v>
      </c>
      <c r="V324" s="51">
        <v>0.98</v>
      </c>
      <c r="W324" s="51">
        <v>2.47</v>
      </c>
      <c r="X324" s="45">
        <f t="shared" si="315"/>
        <v>3.4206</v>
      </c>
      <c r="Y324" s="53">
        <v>1.325</v>
      </c>
      <c r="Z324" s="47">
        <v>0.5882</v>
      </c>
      <c r="AA324" s="54">
        <f t="shared" si="316"/>
        <v>176279.309328077</v>
      </c>
    </row>
    <row r="325" customHeight="1" spans="1:27">
      <c r="A325" s="65">
        <v>4613</v>
      </c>
      <c r="B325" s="55">
        <v>3.16</v>
      </c>
      <c r="C325" s="51">
        <v>2.2</v>
      </c>
      <c r="D325" s="51">
        <v>1</v>
      </c>
      <c r="E325" s="66">
        <f t="shared" si="309"/>
        <v>2240.4</v>
      </c>
      <c r="F325" s="42">
        <f t="shared" si="310"/>
        <v>34309.976</v>
      </c>
      <c r="G325" s="52">
        <v>3</v>
      </c>
      <c r="H325" s="51">
        <v>0.98</v>
      </c>
      <c r="I325" s="51">
        <v>2.47</v>
      </c>
      <c r="J325" s="45">
        <f t="shared" si="311"/>
        <v>3.4206</v>
      </c>
      <c r="K325" s="53">
        <v>1.325</v>
      </c>
      <c r="L325" s="47">
        <v>0.5882</v>
      </c>
      <c r="M325" s="54">
        <f t="shared" si="312"/>
        <v>274400.474998164</v>
      </c>
      <c r="O325" s="65">
        <v>4613</v>
      </c>
      <c r="P325" s="55">
        <v>3.16</v>
      </c>
      <c r="Q325" s="51">
        <v>2.2</v>
      </c>
      <c r="R325" s="51">
        <v>1</v>
      </c>
      <c r="S325" s="66">
        <f t="shared" si="313"/>
        <v>1992.6</v>
      </c>
      <c r="T325" s="42">
        <f t="shared" si="314"/>
        <v>34062.176</v>
      </c>
      <c r="U325" s="52">
        <v>3.4</v>
      </c>
      <c r="V325" s="51">
        <v>0.98</v>
      </c>
      <c r="W325" s="51">
        <v>2.47</v>
      </c>
      <c r="X325" s="45">
        <f t="shared" si="315"/>
        <v>3.4206</v>
      </c>
      <c r="Y325" s="53">
        <v>1.325</v>
      </c>
      <c r="Z325" s="47">
        <v>0.5882</v>
      </c>
      <c r="AA325" s="54">
        <f t="shared" si="316"/>
        <v>308741.134368243</v>
      </c>
    </row>
    <row r="326" customHeight="1" spans="1:27">
      <c r="A326" s="65">
        <v>4613</v>
      </c>
      <c r="B326" s="50">
        <v>1.62</v>
      </c>
      <c r="C326" s="51">
        <v>2.2</v>
      </c>
      <c r="D326" s="51">
        <v>1</v>
      </c>
      <c r="E326" s="66">
        <f t="shared" si="309"/>
        <v>2240.4</v>
      </c>
      <c r="F326" s="42">
        <f t="shared" si="310"/>
        <v>18681.132</v>
      </c>
      <c r="G326" s="52">
        <v>3</v>
      </c>
      <c r="H326" s="51">
        <v>0.98</v>
      </c>
      <c r="I326" s="51">
        <v>2.47</v>
      </c>
      <c r="J326" s="45">
        <f t="shared" si="311"/>
        <v>3.4206</v>
      </c>
      <c r="K326" s="53">
        <v>1.325</v>
      </c>
      <c r="L326" s="47">
        <v>0.5882</v>
      </c>
      <c r="M326" s="54">
        <f t="shared" si="312"/>
        <v>149405.860683301</v>
      </c>
      <c r="O326" s="65">
        <v>4613</v>
      </c>
      <c r="P326" s="50">
        <v>1.62</v>
      </c>
      <c r="Q326" s="51">
        <v>2.2</v>
      </c>
      <c r="R326" s="51">
        <v>1</v>
      </c>
      <c r="S326" s="66">
        <f t="shared" si="313"/>
        <v>1992.6</v>
      </c>
      <c r="T326" s="42">
        <f t="shared" si="314"/>
        <v>18433.332</v>
      </c>
      <c r="U326" s="52">
        <v>3.4</v>
      </c>
      <c r="V326" s="51">
        <v>0.98</v>
      </c>
      <c r="W326" s="51">
        <v>2.47</v>
      </c>
      <c r="X326" s="45">
        <f t="shared" si="315"/>
        <v>3.4206</v>
      </c>
      <c r="Y326" s="53">
        <v>1.325</v>
      </c>
      <c r="Z326" s="47">
        <v>0.5882</v>
      </c>
      <c r="AA326" s="54">
        <f t="shared" si="316"/>
        <v>167080.571478065</v>
      </c>
    </row>
    <row r="327" customHeight="1" spans="1:27">
      <c r="A327" s="65">
        <v>4613</v>
      </c>
      <c r="B327" s="50">
        <v>1.1</v>
      </c>
      <c r="C327" s="51">
        <v>2.2</v>
      </c>
      <c r="D327" s="51">
        <v>1</v>
      </c>
      <c r="E327" s="66">
        <f t="shared" si="309"/>
        <v>2240.4</v>
      </c>
      <c r="F327" s="42">
        <f t="shared" si="310"/>
        <v>13403.86</v>
      </c>
      <c r="G327" s="52">
        <v>3</v>
      </c>
      <c r="H327" s="51">
        <v>0.98</v>
      </c>
      <c r="I327" s="51">
        <v>2.47</v>
      </c>
      <c r="J327" s="45">
        <f t="shared" si="311"/>
        <v>3.4206</v>
      </c>
      <c r="K327" s="53">
        <v>1.325</v>
      </c>
      <c r="L327" s="47">
        <v>0.5882</v>
      </c>
      <c r="M327" s="54">
        <f t="shared" si="312"/>
        <v>107199.887018542</v>
      </c>
      <c r="O327" s="65">
        <v>4613</v>
      </c>
      <c r="P327" s="50">
        <v>1.1</v>
      </c>
      <c r="Q327" s="51">
        <v>2.2</v>
      </c>
      <c r="R327" s="51">
        <v>1</v>
      </c>
      <c r="S327" s="66">
        <f t="shared" si="313"/>
        <v>1992.6</v>
      </c>
      <c r="T327" s="42">
        <f t="shared" si="314"/>
        <v>13156.06</v>
      </c>
      <c r="U327" s="52">
        <v>3.4</v>
      </c>
      <c r="V327" s="51">
        <v>0.98</v>
      </c>
      <c r="W327" s="51">
        <v>2.47</v>
      </c>
      <c r="X327" s="45">
        <f t="shared" si="315"/>
        <v>3.4206</v>
      </c>
      <c r="Y327" s="53">
        <v>1.325</v>
      </c>
      <c r="Z327" s="47">
        <v>0.5882</v>
      </c>
      <c r="AA327" s="54">
        <f t="shared" si="316"/>
        <v>119247.134658005</v>
      </c>
    </row>
    <row r="328" customHeight="1" spans="1:27">
      <c r="A328" s="65">
        <v>4613</v>
      </c>
      <c r="B328" s="50">
        <v>1.49</v>
      </c>
      <c r="C328" s="51">
        <v>2.2</v>
      </c>
      <c r="D328" s="51">
        <v>1</v>
      </c>
      <c r="E328" s="66">
        <f t="shared" si="309"/>
        <v>2240.4</v>
      </c>
      <c r="F328" s="42">
        <f t="shared" si="310"/>
        <v>17361.814</v>
      </c>
      <c r="G328" s="52">
        <v>3</v>
      </c>
      <c r="H328" s="51">
        <v>0.98</v>
      </c>
      <c r="I328" s="51">
        <v>2.47</v>
      </c>
      <c r="J328" s="45">
        <f t="shared" si="311"/>
        <v>3.4206</v>
      </c>
      <c r="K328" s="53">
        <v>1.325</v>
      </c>
      <c r="L328" s="47">
        <v>0.5882</v>
      </c>
      <c r="M328" s="54">
        <f t="shared" si="312"/>
        <v>138854.367267111</v>
      </c>
      <c r="O328" s="65">
        <v>4613</v>
      </c>
      <c r="P328" s="50">
        <v>1.49</v>
      </c>
      <c r="Q328" s="51">
        <v>2.2</v>
      </c>
      <c r="R328" s="51">
        <v>1</v>
      </c>
      <c r="S328" s="66">
        <f t="shared" si="313"/>
        <v>1992.6</v>
      </c>
      <c r="T328" s="42">
        <f t="shared" si="314"/>
        <v>17114.014</v>
      </c>
      <c r="U328" s="52">
        <v>3.4</v>
      </c>
      <c r="V328" s="51">
        <v>0.98</v>
      </c>
      <c r="W328" s="51">
        <v>2.47</v>
      </c>
      <c r="X328" s="45">
        <f t="shared" si="315"/>
        <v>3.4206</v>
      </c>
      <c r="Y328" s="53">
        <v>1.325</v>
      </c>
      <c r="Z328" s="47">
        <v>0.5882</v>
      </c>
      <c r="AA328" s="54">
        <f t="shared" si="316"/>
        <v>155122.21227305</v>
      </c>
    </row>
    <row r="329" customHeight="1" spans="1:27">
      <c r="A329" s="65">
        <v>4613</v>
      </c>
      <c r="B329" s="50">
        <v>1.37</v>
      </c>
      <c r="C329" s="51">
        <v>2.2</v>
      </c>
      <c r="D329" s="51">
        <v>1</v>
      </c>
      <c r="E329" s="66">
        <f t="shared" si="309"/>
        <v>2240.4</v>
      </c>
      <c r="F329" s="42">
        <f t="shared" si="310"/>
        <v>16143.982</v>
      </c>
      <c r="G329" s="52">
        <v>3</v>
      </c>
      <c r="H329" s="51">
        <v>0.98</v>
      </c>
      <c r="I329" s="51">
        <v>2.47</v>
      </c>
      <c r="J329" s="45">
        <f t="shared" si="311"/>
        <v>3.4206</v>
      </c>
      <c r="K329" s="53">
        <v>1.325</v>
      </c>
      <c r="L329" s="47">
        <v>0.5882</v>
      </c>
      <c r="M329" s="54">
        <f t="shared" si="312"/>
        <v>129114.527190628</v>
      </c>
      <c r="O329" s="65">
        <v>4613</v>
      </c>
      <c r="P329" s="50">
        <v>1.37</v>
      </c>
      <c r="Q329" s="51">
        <v>2.2</v>
      </c>
      <c r="R329" s="51">
        <v>1</v>
      </c>
      <c r="S329" s="66">
        <f t="shared" si="313"/>
        <v>1992.6</v>
      </c>
      <c r="T329" s="42">
        <f t="shared" si="314"/>
        <v>15896.182</v>
      </c>
      <c r="U329" s="52">
        <v>3.4</v>
      </c>
      <c r="V329" s="51">
        <v>0.98</v>
      </c>
      <c r="W329" s="51">
        <v>2.47</v>
      </c>
      <c r="X329" s="45">
        <f t="shared" si="315"/>
        <v>3.4206</v>
      </c>
      <c r="Y329" s="53">
        <v>1.325</v>
      </c>
      <c r="Z329" s="47">
        <v>0.5882</v>
      </c>
      <c r="AA329" s="54">
        <f t="shared" si="316"/>
        <v>144083.726853036</v>
      </c>
    </row>
    <row r="330" customHeight="1" spans="1:27">
      <c r="A330" s="65">
        <v>4613</v>
      </c>
      <c r="B330" s="50">
        <v>1.72</v>
      </c>
      <c r="C330" s="51">
        <v>2.2</v>
      </c>
      <c r="D330" s="51">
        <v>1</v>
      </c>
      <c r="E330" s="66">
        <f t="shared" si="309"/>
        <v>2240.4</v>
      </c>
      <c r="F330" s="42">
        <f t="shared" si="310"/>
        <v>19695.992</v>
      </c>
      <c r="G330" s="52">
        <v>3</v>
      </c>
      <c r="H330" s="51">
        <v>0.98</v>
      </c>
      <c r="I330" s="51">
        <v>2.47</v>
      </c>
      <c r="J330" s="45">
        <f t="shared" si="311"/>
        <v>3.4206</v>
      </c>
      <c r="K330" s="53">
        <v>1.325</v>
      </c>
      <c r="L330" s="47">
        <v>0.5882</v>
      </c>
      <c r="M330" s="54">
        <f t="shared" si="312"/>
        <v>157522.39408037</v>
      </c>
      <c r="O330" s="65">
        <v>4613</v>
      </c>
      <c r="P330" s="50">
        <v>1.72</v>
      </c>
      <c r="Q330" s="51">
        <v>2.2</v>
      </c>
      <c r="R330" s="51">
        <v>1</v>
      </c>
      <c r="S330" s="66">
        <f t="shared" si="313"/>
        <v>1992.6</v>
      </c>
      <c r="T330" s="42">
        <f t="shared" si="314"/>
        <v>19448.192</v>
      </c>
      <c r="U330" s="52">
        <v>3.4</v>
      </c>
      <c r="V330" s="51">
        <v>0.98</v>
      </c>
      <c r="W330" s="51">
        <v>2.47</v>
      </c>
      <c r="X330" s="45">
        <f t="shared" si="315"/>
        <v>3.4206</v>
      </c>
      <c r="Y330" s="53">
        <v>1.325</v>
      </c>
      <c r="Z330" s="47">
        <v>0.5882</v>
      </c>
      <c r="AA330" s="54">
        <f t="shared" si="316"/>
        <v>176279.309328077</v>
      </c>
    </row>
    <row r="331" customHeight="1" spans="1:27">
      <c r="A331" s="65">
        <v>4613</v>
      </c>
      <c r="B331" s="55">
        <v>3.16</v>
      </c>
      <c r="C331" s="51">
        <v>2.2</v>
      </c>
      <c r="D331" s="51">
        <v>1</v>
      </c>
      <c r="E331" s="66">
        <f t="shared" si="309"/>
        <v>2240.4</v>
      </c>
      <c r="F331" s="42">
        <f t="shared" si="310"/>
        <v>34309.976</v>
      </c>
      <c r="G331" s="52">
        <v>3</v>
      </c>
      <c r="H331" s="51">
        <v>0.98</v>
      </c>
      <c r="I331" s="51">
        <v>2.47</v>
      </c>
      <c r="J331" s="45">
        <f t="shared" si="311"/>
        <v>3.4206</v>
      </c>
      <c r="K331" s="53">
        <v>1.325</v>
      </c>
      <c r="L331" s="47">
        <v>0.5882</v>
      </c>
      <c r="M331" s="54">
        <f t="shared" si="312"/>
        <v>274400.474998164</v>
      </c>
      <c r="O331" s="65">
        <v>4613</v>
      </c>
      <c r="P331" s="55">
        <v>3.16</v>
      </c>
      <c r="Q331" s="51">
        <v>2.2</v>
      </c>
      <c r="R331" s="51">
        <v>1</v>
      </c>
      <c r="S331" s="66">
        <f t="shared" si="313"/>
        <v>1992.6</v>
      </c>
      <c r="T331" s="42">
        <f t="shared" si="314"/>
        <v>34062.176</v>
      </c>
      <c r="U331" s="52">
        <v>3.4</v>
      </c>
      <c r="V331" s="51">
        <v>0.98</v>
      </c>
      <c r="W331" s="51">
        <v>2.47</v>
      </c>
      <c r="X331" s="45">
        <f t="shared" si="315"/>
        <v>3.4206</v>
      </c>
      <c r="Y331" s="53">
        <v>1.325</v>
      </c>
      <c r="Z331" s="47">
        <v>0.5882</v>
      </c>
      <c r="AA331" s="54">
        <f t="shared" si="316"/>
        <v>308741.134368243</v>
      </c>
    </row>
    <row r="332" customHeight="1" spans="1:27">
      <c r="A332" s="68">
        <v>3513</v>
      </c>
      <c r="B332" s="50">
        <v>1.62</v>
      </c>
      <c r="C332" s="51">
        <v>2.2</v>
      </c>
      <c r="D332" s="51">
        <v>1</v>
      </c>
      <c r="E332" s="66">
        <f t="shared" si="309"/>
        <v>2240.4</v>
      </c>
      <c r="F332" s="42">
        <f t="shared" si="310"/>
        <v>14760.732</v>
      </c>
      <c r="G332" s="52">
        <v>3</v>
      </c>
      <c r="H332" s="51">
        <v>0.98</v>
      </c>
      <c r="I332" s="51">
        <v>2.47</v>
      </c>
      <c r="J332" s="45">
        <f t="shared" si="311"/>
        <v>3.4206</v>
      </c>
      <c r="K332" s="52">
        <v>1.125</v>
      </c>
      <c r="L332" s="47">
        <v>0.5882</v>
      </c>
      <c r="M332" s="54">
        <f t="shared" si="312"/>
        <v>100232.597208191</v>
      </c>
      <c r="O332" s="68">
        <v>3513</v>
      </c>
      <c r="P332" s="50">
        <v>1.62</v>
      </c>
      <c r="Q332" s="51">
        <v>2.2</v>
      </c>
      <c r="R332" s="51">
        <v>1</v>
      </c>
      <c r="S332" s="66">
        <f t="shared" si="313"/>
        <v>1992.6</v>
      </c>
      <c r="T332" s="42">
        <f t="shared" si="314"/>
        <v>14512.932</v>
      </c>
      <c r="U332" s="52">
        <v>3.4</v>
      </c>
      <c r="V332" s="51">
        <v>0.98</v>
      </c>
      <c r="W332" s="51">
        <v>2.47</v>
      </c>
      <c r="X332" s="45">
        <f t="shared" si="315"/>
        <v>3.4206</v>
      </c>
      <c r="Y332" s="52">
        <v>1.125</v>
      </c>
      <c r="Z332" s="47">
        <v>0.5882</v>
      </c>
      <c r="AA332" s="54">
        <f t="shared" si="316"/>
        <v>111689.902401948</v>
      </c>
    </row>
    <row r="333" customHeight="1" spans="1:27">
      <c r="A333" s="68">
        <v>3513</v>
      </c>
      <c r="B333" s="50">
        <v>1.1</v>
      </c>
      <c r="C333" s="51">
        <v>2.2</v>
      </c>
      <c r="D333" s="51">
        <v>1</v>
      </c>
      <c r="E333" s="66">
        <f t="shared" si="309"/>
        <v>2240.4</v>
      </c>
      <c r="F333" s="42">
        <f t="shared" si="310"/>
        <v>10741.86</v>
      </c>
      <c r="G333" s="52">
        <v>3</v>
      </c>
      <c r="H333" s="51">
        <v>0.98</v>
      </c>
      <c r="I333" s="51">
        <v>2.47</v>
      </c>
      <c r="J333" s="45">
        <f t="shared" si="311"/>
        <v>3.4206</v>
      </c>
      <c r="K333" s="52">
        <v>1.125</v>
      </c>
      <c r="L333" s="47">
        <v>0.5882</v>
      </c>
      <c r="M333" s="54">
        <f t="shared" si="312"/>
        <v>72942.4886683653</v>
      </c>
      <c r="O333" s="68">
        <v>3513</v>
      </c>
      <c r="P333" s="50">
        <v>1.1</v>
      </c>
      <c r="Q333" s="51">
        <v>2.2</v>
      </c>
      <c r="R333" s="51">
        <v>1</v>
      </c>
      <c r="S333" s="66">
        <f t="shared" si="313"/>
        <v>1992.6</v>
      </c>
      <c r="T333" s="42">
        <f t="shared" si="314"/>
        <v>10494.06</v>
      </c>
      <c r="U333" s="52">
        <v>3.4</v>
      </c>
      <c r="V333" s="51">
        <v>0.98</v>
      </c>
      <c r="W333" s="51">
        <v>2.47</v>
      </c>
      <c r="X333" s="45">
        <f t="shared" si="315"/>
        <v>3.4206</v>
      </c>
      <c r="Y333" s="52">
        <v>1.125</v>
      </c>
      <c r="Z333" s="47">
        <v>0.5882</v>
      </c>
      <c r="AA333" s="54">
        <f t="shared" si="316"/>
        <v>80761.1127234791</v>
      </c>
    </row>
    <row r="334" customHeight="1" spans="1:27">
      <c r="A334" s="68">
        <v>3513</v>
      </c>
      <c r="B334" s="50">
        <v>1.49</v>
      </c>
      <c r="C334" s="51">
        <v>2.2</v>
      </c>
      <c r="D334" s="51">
        <v>1</v>
      </c>
      <c r="E334" s="51">
        <v>0</v>
      </c>
      <c r="F334" s="42">
        <f t="shared" si="310"/>
        <v>11515.614</v>
      </c>
      <c r="G334" s="52">
        <v>3</v>
      </c>
      <c r="H334" s="51">
        <v>0.98</v>
      </c>
      <c r="I334" s="51">
        <v>2.47</v>
      </c>
      <c r="J334" s="45">
        <f t="shared" si="311"/>
        <v>3.4206</v>
      </c>
      <c r="K334" s="52">
        <v>1.125</v>
      </c>
      <c r="L334" s="47">
        <v>0.5882</v>
      </c>
      <c r="M334" s="54">
        <f t="shared" si="312"/>
        <v>78196.6571621925</v>
      </c>
      <c r="O334" s="68">
        <v>3513</v>
      </c>
      <c r="P334" s="50">
        <v>1.49</v>
      </c>
      <c r="Q334" s="51">
        <v>2.2</v>
      </c>
      <c r="R334" s="51">
        <v>1</v>
      </c>
      <c r="S334" s="51">
        <v>0</v>
      </c>
      <c r="T334" s="42">
        <f t="shared" si="314"/>
        <v>11515.614</v>
      </c>
      <c r="U334" s="52">
        <v>3.4</v>
      </c>
      <c r="V334" s="51">
        <v>0.98</v>
      </c>
      <c r="W334" s="51">
        <v>2.47</v>
      </c>
      <c r="X334" s="45">
        <f t="shared" si="315"/>
        <v>3.4206</v>
      </c>
      <c r="Y334" s="52">
        <v>1.125</v>
      </c>
      <c r="Z334" s="47">
        <v>0.5882</v>
      </c>
      <c r="AA334" s="54">
        <f t="shared" si="316"/>
        <v>88622.8781171515</v>
      </c>
    </row>
    <row r="335" customHeight="1" spans="1:27">
      <c r="A335" s="68">
        <v>3513</v>
      </c>
      <c r="B335" s="50">
        <v>1.37</v>
      </c>
      <c r="C335" s="51">
        <v>2.2</v>
      </c>
      <c r="D335" s="51">
        <v>1</v>
      </c>
      <c r="E335" s="51">
        <v>0</v>
      </c>
      <c r="F335" s="42">
        <f t="shared" si="310"/>
        <v>10588.182</v>
      </c>
      <c r="G335" s="52">
        <v>3</v>
      </c>
      <c r="H335" s="51">
        <v>0.98</v>
      </c>
      <c r="I335" s="51">
        <v>2.47</v>
      </c>
      <c r="J335" s="45">
        <f t="shared" si="311"/>
        <v>3.4206</v>
      </c>
      <c r="K335" s="52">
        <v>1.125</v>
      </c>
      <c r="L335" s="47">
        <v>0.5882</v>
      </c>
      <c r="M335" s="54">
        <f t="shared" si="312"/>
        <v>71898.9398068481</v>
      </c>
      <c r="O335" s="68">
        <v>3513</v>
      </c>
      <c r="P335" s="50">
        <v>1.37</v>
      </c>
      <c r="Q335" s="51">
        <v>2.2</v>
      </c>
      <c r="R335" s="51">
        <v>1</v>
      </c>
      <c r="S335" s="51">
        <v>0</v>
      </c>
      <c r="T335" s="42">
        <f t="shared" si="314"/>
        <v>10588.182</v>
      </c>
      <c r="U335" s="52">
        <v>3.4</v>
      </c>
      <c r="V335" s="51">
        <v>0.98</v>
      </c>
      <c r="W335" s="51">
        <v>2.47</v>
      </c>
      <c r="X335" s="45">
        <f t="shared" si="315"/>
        <v>3.4206</v>
      </c>
      <c r="Y335" s="52">
        <v>1.125</v>
      </c>
      <c r="Z335" s="47">
        <v>0.5882</v>
      </c>
      <c r="AA335" s="54">
        <f t="shared" si="316"/>
        <v>81485.4651144279</v>
      </c>
    </row>
    <row r="336" customHeight="1" spans="1:27">
      <c r="A336" s="68">
        <v>3513</v>
      </c>
      <c r="B336" s="50">
        <v>1.72</v>
      </c>
      <c r="C336" s="51">
        <v>2.2</v>
      </c>
      <c r="D336" s="51">
        <v>1</v>
      </c>
      <c r="E336" s="51">
        <v>0</v>
      </c>
      <c r="F336" s="42">
        <f t="shared" si="310"/>
        <v>13293.192</v>
      </c>
      <c r="G336" s="52">
        <v>3</v>
      </c>
      <c r="H336" s="51">
        <v>0.98</v>
      </c>
      <c r="I336" s="51">
        <v>2.47</v>
      </c>
      <c r="J336" s="45">
        <f t="shared" si="311"/>
        <v>3.4206</v>
      </c>
      <c r="K336" s="52">
        <v>1.125</v>
      </c>
      <c r="L336" s="47">
        <v>0.5882</v>
      </c>
      <c r="M336" s="54">
        <f t="shared" si="312"/>
        <v>90267.2820932692</v>
      </c>
      <c r="O336" s="68">
        <v>3513</v>
      </c>
      <c r="P336" s="50">
        <v>1.72</v>
      </c>
      <c r="Q336" s="51">
        <v>2.2</v>
      </c>
      <c r="R336" s="51">
        <v>1</v>
      </c>
      <c r="S336" s="51">
        <v>0</v>
      </c>
      <c r="T336" s="42">
        <f t="shared" si="314"/>
        <v>13293.192</v>
      </c>
      <c r="U336" s="52">
        <v>3.4</v>
      </c>
      <c r="V336" s="51">
        <v>0.98</v>
      </c>
      <c r="W336" s="51">
        <v>2.47</v>
      </c>
      <c r="X336" s="45">
        <f t="shared" si="315"/>
        <v>3.4206</v>
      </c>
      <c r="Y336" s="52">
        <v>1.125</v>
      </c>
      <c r="Z336" s="47">
        <v>0.5882</v>
      </c>
      <c r="AA336" s="54">
        <f t="shared" si="316"/>
        <v>102302.919705705</v>
      </c>
    </row>
    <row r="337" customHeight="1" spans="1:27">
      <c r="A337" s="57">
        <f>SUM(M320:M336)</f>
        <v>2326532.9874151</v>
      </c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9"/>
      <c r="O337" s="57">
        <f>SUM(AA320:AA336)</f>
        <v>2605970.45597966</v>
      </c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9"/>
    </row>
    <row r="338" customHeight="1" spans="1:27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9"/>
      <c r="O338" s="57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9"/>
    </row>
    <row r="339" customHeight="1" spans="1:27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2"/>
      <c r="O339" s="60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2"/>
    </row>
    <row r="340" customHeight="1" spans="1:27">
      <c r="A340" s="25" t="s">
        <v>29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O340" s="25" t="s">
        <v>29</v>
      </c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7"/>
    </row>
    <row r="341" customHeight="1" spans="1:27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O341" s="28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30"/>
    </row>
    <row r="342" customHeight="1" spans="1:27">
      <c r="A342" s="31" t="s">
        <v>14</v>
      </c>
      <c r="B342" s="32"/>
      <c r="C342" s="32"/>
      <c r="D342" s="32"/>
      <c r="E342" s="32"/>
      <c r="F342" s="33"/>
      <c r="G342" s="34" t="s">
        <v>15</v>
      </c>
      <c r="H342" s="35"/>
      <c r="I342" s="35"/>
      <c r="J342" s="36"/>
      <c r="K342" s="37" t="s">
        <v>16</v>
      </c>
      <c r="L342" s="38"/>
      <c r="M342" s="39" t="s">
        <v>17</v>
      </c>
      <c r="O342" s="31" t="s">
        <v>14</v>
      </c>
      <c r="P342" s="32"/>
      <c r="Q342" s="32"/>
      <c r="R342" s="32"/>
      <c r="S342" s="32"/>
      <c r="T342" s="33"/>
      <c r="U342" s="34" t="s">
        <v>15</v>
      </c>
      <c r="V342" s="35"/>
      <c r="W342" s="35"/>
      <c r="X342" s="36"/>
      <c r="Y342" s="37" t="s">
        <v>16</v>
      </c>
      <c r="Z342" s="38"/>
      <c r="AA342" s="39" t="s">
        <v>17</v>
      </c>
    </row>
    <row r="343" customHeight="1" spans="1:27">
      <c r="A343" s="40" t="s">
        <v>18</v>
      </c>
      <c r="B343" s="41" t="s">
        <v>19</v>
      </c>
      <c r="C343" s="41" t="s">
        <v>20</v>
      </c>
      <c r="D343" s="41" t="s">
        <v>21</v>
      </c>
      <c r="E343" s="41" t="s">
        <v>22</v>
      </c>
      <c r="F343" s="42" t="s">
        <v>14</v>
      </c>
      <c r="G343" s="43" t="s">
        <v>23</v>
      </c>
      <c r="H343" s="44" t="s">
        <v>24</v>
      </c>
      <c r="I343" s="44" t="s">
        <v>25</v>
      </c>
      <c r="J343" s="45" t="s">
        <v>26</v>
      </c>
      <c r="K343" s="46" t="s">
        <v>27</v>
      </c>
      <c r="L343" s="47" t="s">
        <v>28</v>
      </c>
      <c r="M343" s="48"/>
      <c r="O343" s="40" t="s">
        <v>18</v>
      </c>
      <c r="P343" s="41" t="s">
        <v>19</v>
      </c>
      <c r="Q343" s="41" t="s">
        <v>20</v>
      </c>
      <c r="R343" s="41" t="s">
        <v>21</v>
      </c>
      <c r="S343" s="41" t="s">
        <v>22</v>
      </c>
      <c r="T343" s="42" t="s">
        <v>14</v>
      </c>
      <c r="U343" s="43" t="s">
        <v>23</v>
      </c>
      <c r="V343" s="44" t="s">
        <v>24</v>
      </c>
      <c r="W343" s="44" t="s">
        <v>25</v>
      </c>
      <c r="X343" s="45" t="s">
        <v>26</v>
      </c>
      <c r="Y343" s="46" t="s">
        <v>27</v>
      </c>
      <c r="Z343" s="47" t="s">
        <v>28</v>
      </c>
      <c r="AA343" s="48"/>
    </row>
    <row r="344" customHeight="1" spans="1:27">
      <c r="A344" s="65">
        <v>4613</v>
      </c>
      <c r="B344" s="44">
        <v>5.01</v>
      </c>
      <c r="C344" s="51">
        <v>1</v>
      </c>
      <c r="D344" s="51">
        <v>1</v>
      </c>
      <c r="E344" s="66">
        <f t="shared" ref="E344:E355" si="317">3734*0.6</f>
        <v>2240.4</v>
      </c>
      <c r="F344" s="42">
        <f t="shared" ref="F344:F358" si="318">A344*B344*C344*D344+E344</f>
        <v>25351.53</v>
      </c>
      <c r="G344" s="52">
        <v>2.85</v>
      </c>
      <c r="H344" s="51">
        <v>0.98</v>
      </c>
      <c r="I344" s="51">
        <v>2.47</v>
      </c>
      <c r="J344" s="45">
        <f t="shared" ref="J344:J358" si="319">H344*I344+1</f>
        <v>3.4206</v>
      </c>
      <c r="K344" s="52">
        <v>1.125</v>
      </c>
      <c r="L344" s="47">
        <v>0.5882</v>
      </c>
      <c r="M344" s="54">
        <f t="shared" ref="M344:M358" si="320">F344*G344*J344*K344*L344</f>
        <v>163541.835889053</v>
      </c>
      <c r="O344" s="65">
        <v>4613</v>
      </c>
      <c r="P344" s="44">
        <v>5.01</v>
      </c>
      <c r="Q344" s="51">
        <v>1</v>
      </c>
      <c r="R344" s="51">
        <v>1</v>
      </c>
      <c r="S344" s="66">
        <f t="shared" ref="S344:S355" si="321">3321*0.6</f>
        <v>1992.6</v>
      </c>
      <c r="T344" s="42">
        <f t="shared" ref="T344:T358" si="322">O344*P344*Q344*R344+S344</f>
        <v>25103.73</v>
      </c>
      <c r="U344" s="52">
        <v>3.25</v>
      </c>
      <c r="V344" s="51">
        <v>0.98</v>
      </c>
      <c r="W344" s="51">
        <v>2.47</v>
      </c>
      <c r="X344" s="45">
        <f t="shared" ref="X344:X358" si="323">V344*W344+1</f>
        <v>3.4206</v>
      </c>
      <c r="Y344" s="52">
        <v>1.125</v>
      </c>
      <c r="Z344" s="47">
        <v>0.5882</v>
      </c>
      <c r="AA344" s="54">
        <f t="shared" ref="AA344:AA358" si="324">T344*U344*X344*Y344*Z344</f>
        <v>184672.169079371</v>
      </c>
    </row>
    <row r="345" customHeight="1" spans="1:27">
      <c r="A345" s="65">
        <v>4613</v>
      </c>
      <c r="B345" s="50">
        <v>0.59</v>
      </c>
      <c r="C345" s="51">
        <v>2.2</v>
      </c>
      <c r="D345" s="51">
        <v>1</v>
      </c>
      <c r="E345" s="66">
        <f t="shared" si="317"/>
        <v>2240.4</v>
      </c>
      <c r="F345" s="42">
        <f t="shared" si="318"/>
        <v>8228.074</v>
      </c>
      <c r="G345" s="52">
        <v>2.85</v>
      </c>
      <c r="H345" s="51">
        <v>0.98</v>
      </c>
      <c r="I345" s="51">
        <v>2.47</v>
      </c>
      <c r="J345" s="45">
        <f t="shared" si="319"/>
        <v>3.4206</v>
      </c>
      <c r="K345" s="52">
        <v>1.125</v>
      </c>
      <c r="L345" s="47">
        <v>0.5882</v>
      </c>
      <c r="M345" s="54">
        <f t="shared" si="320"/>
        <v>53079.0184178622</v>
      </c>
      <c r="O345" s="65">
        <v>4613</v>
      </c>
      <c r="P345" s="50">
        <v>0.59</v>
      </c>
      <c r="Q345" s="51">
        <v>2.2</v>
      </c>
      <c r="R345" s="51">
        <v>1</v>
      </c>
      <c r="S345" s="66">
        <f t="shared" si="321"/>
        <v>1992.6</v>
      </c>
      <c r="T345" s="42">
        <f t="shared" si="322"/>
        <v>7980.274</v>
      </c>
      <c r="U345" s="52">
        <v>3.25</v>
      </c>
      <c r="V345" s="51">
        <v>0.98</v>
      </c>
      <c r="W345" s="51">
        <v>2.47</v>
      </c>
      <c r="X345" s="45">
        <f t="shared" si="323"/>
        <v>3.4206</v>
      </c>
      <c r="Y345" s="52">
        <v>1.125</v>
      </c>
      <c r="Z345" s="47">
        <v>0.5882</v>
      </c>
      <c r="AA345" s="54">
        <f t="shared" si="324"/>
        <v>58705.7982788894</v>
      </c>
    </row>
    <row r="346" customHeight="1" spans="1:27">
      <c r="A346" s="65">
        <v>4613</v>
      </c>
      <c r="B346" s="50">
        <v>0.8</v>
      </c>
      <c r="C346" s="51">
        <v>2.2</v>
      </c>
      <c r="D346" s="51">
        <v>1</v>
      </c>
      <c r="E346" s="66">
        <f t="shared" si="317"/>
        <v>2240.4</v>
      </c>
      <c r="F346" s="42">
        <f t="shared" si="318"/>
        <v>10359.28</v>
      </c>
      <c r="G346" s="52">
        <v>2.85</v>
      </c>
      <c r="H346" s="51">
        <v>0.98</v>
      </c>
      <c r="I346" s="51">
        <v>2.47</v>
      </c>
      <c r="J346" s="45">
        <f t="shared" si="319"/>
        <v>3.4206</v>
      </c>
      <c r="K346" s="52">
        <v>1.125</v>
      </c>
      <c r="L346" s="47">
        <v>0.5882</v>
      </c>
      <c r="M346" s="54">
        <f t="shared" si="320"/>
        <v>66827.3539975202</v>
      </c>
      <c r="O346" s="65">
        <v>4613</v>
      </c>
      <c r="P346" s="50">
        <v>0.8</v>
      </c>
      <c r="Q346" s="51">
        <v>2.2</v>
      </c>
      <c r="R346" s="51">
        <v>1</v>
      </c>
      <c r="S346" s="66">
        <f t="shared" si="321"/>
        <v>1992.6</v>
      </c>
      <c r="T346" s="42">
        <f t="shared" si="322"/>
        <v>10111.48</v>
      </c>
      <c r="U346" s="52">
        <v>3.25</v>
      </c>
      <c r="V346" s="51">
        <v>0.98</v>
      </c>
      <c r="W346" s="51">
        <v>2.47</v>
      </c>
      <c r="X346" s="45">
        <f t="shared" si="323"/>
        <v>3.4206</v>
      </c>
      <c r="Y346" s="52">
        <v>1.125</v>
      </c>
      <c r="Z346" s="47">
        <v>0.5882</v>
      </c>
      <c r="AA346" s="54">
        <f t="shared" si="324"/>
        <v>74383.7248170959</v>
      </c>
    </row>
    <row r="347" customHeight="1" spans="1:27">
      <c r="A347" s="65">
        <v>4613</v>
      </c>
      <c r="B347" s="50">
        <v>0.74</v>
      </c>
      <c r="C347" s="51">
        <v>2.2</v>
      </c>
      <c r="D347" s="51">
        <v>1</v>
      </c>
      <c r="E347" s="66">
        <f t="shared" si="317"/>
        <v>2240.4</v>
      </c>
      <c r="F347" s="42">
        <f t="shared" si="318"/>
        <v>9750.364</v>
      </c>
      <c r="G347" s="52">
        <v>2.85</v>
      </c>
      <c r="H347" s="51">
        <v>0.98</v>
      </c>
      <c r="I347" s="51">
        <v>2.47</v>
      </c>
      <c r="J347" s="45">
        <f t="shared" si="319"/>
        <v>3.4206</v>
      </c>
      <c r="K347" s="52">
        <v>1.125</v>
      </c>
      <c r="L347" s="47">
        <v>0.5882</v>
      </c>
      <c r="M347" s="54">
        <f t="shared" si="320"/>
        <v>62899.2581176179</v>
      </c>
      <c r="O347" s="65">
        <v>4613</v>
      </c>
      <c r="P347" s="50">
        <v>0.74</v>
      </c>
      <c r="Q347" s="51">
        <v>2.2</v>
      </c>
      <c r="R347" s="51">
        <v>1</v>
      </c>
      <c r="S347" s="66">
        <f t="shared" si="321"/>
        <v>1992.6</v>
      </c>
      <c r="T347" s="42">
        <f t="shared" si="322"/>
        <v>9502.564</v>
      </c>
      <c r="U347" s="52">
        <v>3.25</v>
      </c>
      <c r="V347" s="51">
        <v>0.98</v>
      </c>
      <c r="W347" s="51">
        <v>2.47</v>
      </c>
      <c r="X347" s="45">
        <f t="shared" si="323"/>
        <v>3.4206</v>
      </c>
      <c r="Y347" s="52">
        <v>1.125</v>
      </c>
      <c r="Z347" s="47">
        <v>0.5882</v>
      </c>
      <c r="AA347" s="54">
        <f t="shared" si="324"/>
        <v>69904.3172347512</v>
      </c>
    </row>
    <row r="348" customHeight="1" spans="1:27">
      <c r="A348" s="65">
        <v>4613</v>
      </c>
      <c r="B348" s="50">
        <v>0.92</v>
      </c>
      <c r="C348" s="51">
        <v>2.2</v>
      </c>
      <c r="D348" s="51">
        <v>1</v>
      </c>
      <c r="E348" s="66">
        <f t="shared" si="317"/>
        <v>2240.4</v>
      </c>
      <c r="F348" s="42">
        <f t="shared" si="318"/>
        <v>11577.112</v>
      </c>
      <c r="G348" s="52">
        <v>2.85</v>
      </c>
      <c r="H348" s="51">
        <v>0.98</v>
      </c>
      <c r="I348" s="51">
        <v>2.47</v>
      </c>
      <c r="J348" s="45">
        <f t="shared" si="319"/>
        <v>3.4206</v>
      </c>
      <c r="K348" s="52">
        <v>1.125</v>
      </c>
      <c r="L348" s="47">
        <v>0.5882</v>
      </c>
      <c r="M348" s="54">
        <f t="shared" si="320"/>
        <v>74683.5457573247</v>
      </c>
      <c r="O348" s="65">
        <v>4613</v>
      </c>
      <c r="P348" s="50">
        <v>0.92</v>
      </c>
      <c r="Q348" s="51">
        <v>2.2</v>
      </c>
      <c r="R348" s="51">
        <v>1</v>
      </c>
      <c r="S348" s="66">
        <f t="shared" si="321"/>
        <v>1992.6</v>
      </c>
      <c r="T348" s="42">
        <f t="shared" si="322"/>
        <v>11329.312</v>
      </c>
      <c r="U348" s="52">
        <v>3.25</v>
      </c>
      <c r="V348" s="51">
        <v>0.98</v>
      </c>
      <c r="W348" s="51">
        <v>2.47</v>
      </c>
      <c r="X348" s="45">
        <f t="shared" si="323"/>
        <v>3.4206</v>
      </c>
      <c r="Y348" s="52">
        <v>1.125</v>
      </c>
      <c r="Z348" s="47">
        <v>0.5882</v>
      </c>
      <c r="AA348" s="54">
        <f t="shared" si="324"/>
        <v>83342.5399817852</v>
      </c>
    </row>
    <row r="349" customHeight="1" spans="1:27">
      <c r="A349" s="65">
        <v>4613</v>
      </c>
      <c r="B349" s="55">
        <v>1.7</v>
      </c>
      <c r="C349" s="51">
        <v>2.2</v>
      </c>
      <c r="D349" s="51">
        <v>1</v>
      </c>
      <c r="E349" s="66">
        <f t="shared" si="317"/>
        <v>2240.4</v>
      </c>
      <c r="F349" s="42">
        <f t="shared" si="318"/>
        <v>19493.02</v>
      </c>
      <c r="G349" s="52">
        <v>2.85</v>
      </c>
      <c r="H349" s="51">
        <v>0.98</v>
      </c>
      <c r="I349" s="51">
        <v>2.47</v>
      </c>
      <c r="J349" s="45">
        <f t="shared" si="319"/>
        <v>3.4206</v>
      </c>
      <c r="K349" s="52">
        <v>1.125</v>
      </c>
      <c r="L349" s="47">
        <v>0.5882</v>
      </c>
      <c r="M349" s="54">
        <f t="shared" si="320"/>
        <v>125748.792196054</v>
      </c>
      <c r="O349" s="65">
        <v>4613</v>
      </c>
      <c r="P349" s="55">
        <v>1.7</v>
      </c>
      <c r="Q349" s="51">
        <v>2.2</v>
      </c>
      <c r="R349" s="51">
        <v>1</v>
      </c>
      <c r="S349" s="66">
        <f t="shared" si="321"/>
        <v>1992.6</v>
      </c>
      <c r="T349" s="42">
        <f t="shared" si="322"/>
        <v>19245.22</v>
      </c>
      <c r="U349" s="52">
        <v>3.25</v>
      </c>
      <c r="V349" s="51">
        <v>0.98</v>
      </c>
      <c r="W349" s="51">
        <v>2.47</v>
      </c>
      <c r="X349" s="45">
        <f t="shared" si="323"/>
        <v>3.4206</v>
      </c>
      <c r="Y349" s="52">
        <v>1.125</v>
      </c>
      <c r="Z349" s="47">
        <v>0.5882</v>
      </c>
      <c r="AA349" s="54">
        <f t="shared" si="324"/>
        <v>141574.838552266</v>
      </c>
    </row>
    <row r="350" customHeight="1" spans="1:27">
      <c r="A350" s="65">
        <v>4613</v>
      </c>
      <c r="B350" s="50">
        <v>0.59</v>
      </c>
      <c r="C350" s="51">
        <v>2.2</v>
      </c>
      <c r="D350" s="51">
        <v>1</v>
      </c>
      <c r="E350" s="66">
        <f t="shared" si="317"/>
        <v>2240.4</v>
      </c>
      <c r="F350" s="42">
        <f t="shared" si="318"/>
        <v>8228.074</v>
      </c>
      <c r="G350" s="52">
        <v>2.85</v>
      </c>
      <c r="H350" s="51">
        <v>0.98</v>
      </c>
      <c r="I350" s="51">
        <v>2.47</v>
      </c>
      <c r="J350" s="45">
        <f t="shared" si="319"/>
        <v>3.4206</v>
      </c>
      <c r="K350" s="52">
        <v>1.125</v>
      </c>
      <c r="L350" s="47">
        <v>0.5882</v>
      </c>
      <c r="M350" s="54">
        <f t="shared" si="320"/>
        <v>53079.0184178622</v>
      </c>
      <c r="O350" s="65">
        <v>4613</v>
      </c>
      <c r="P350" s="50">
        <v>0.59</v>
      </c>
      <c r="Q350" s="51">
        <v>2.2</v>
      </c>
      <c r="R350" s="51">
        <v>1</v>
      </c>
      <c r="S350" s="66">
        <f t="shared" si="321"/>
        <v>1992.6</v>
      </c>
      <c r="T350" s="42">
        <f t="shared" si="322"/>
        <v>7980.274</v>
      </c>
      <c r="U350" s="52">
        <v>3.25</v>
      </c>
      <c r="V350" s="51">
        <v>0.98</v>
      </c>
      <c r="W350" s="51">
        <v>2.47</v>
      </c>
      <c r="X350" s="45">
        <f t="shared" si="323"/>
        <v>3.4206</v>
      </c>
      <c r="Y350" s="52">
        <v>1.125</v>
      </c>
      <c r="Z350" s="47">
        <v>0.5882</v>
      </c>
      <c r="AA350" s="54">
        <f t="shared" si="324"/>
        <v>58705.7982788894</v>
      </c>
    </row>
    <row r="351" customHeight="1" spans="1:27">
      <c r="A351" s="65">
        <v>4613</v>
      </c>
      <c r="B351" s="50">
        <v>0.8</v>
      </c>
      <c r="C351" s="51">
        <v>2.2</v>
      </c>
      <c r="D351" s="51">
        <v>1</v>
      </c>
      <c r="E351" s="66">
        <f t="shared" si="317"/>
        <v>2240.4</v>
      </c>
      <c r="F351" s="42">
        <f t="shared" si="318"/>
        <v>10359.28</v>
      </c>
      <c r="G351" s="52">
        <v>2.85</v>
      </c>
      <c r="H351" s="51">
        <v>0.98</v>
      </c>
      <c r="I351" s="51">
        <v>2.47</v>
      </c>
      <c r="J351" s="45">
        <f t="shared" si="319"/>
        <v>3.4206</v>
      </c>
      <c r="K351" s="52">
        <v>1.125</v>
      </c>
      <c r="L351" s="47">
        <v>0.5882</v>
      </c>
      <c r="M351" s="54">
        <f t="shared" si="320"/>
        <v>66827.3539975202</v>
      </c>
      <c r="O351" s="65">
        <v>4613</v>
      </c>
      <c r="P351" s="50">
        <v>0.8</v>
      </c>
      <c r="Q351" s="51">
        <v>2.2</v>
      </c>
      <c r="R351" s="51">
        <v>1</v>
      </c>
      <c r="S351" s="66">
        <f t="shared" si="321"/>
        <v>1992.6</v>
      </c>
      <c r="T351" s="42">
        <f t="shared" si="322"/>
        <v>10111.48</v>
      </c>
      <c r="U351" s="52">
        <v>3.25</v>
      </c>
      <c r="V351" s="51">
        <v>0.98</v>
      </c>
      <c r="W351" s="51">
        <v>2.47</v>
      </c>
      <c r="X351" s="45">
        <f t="shared" si="323"/>
        <v>3.4206</v>
      </c>
      <c r="Y351" s="52">
        <v>1.125</v>
      </c>
      <c r="Z351" s="47">
        <v>0.5882</v>
      </c>
      <c r="AA351" s="54">
        <f t="shared" si="324"/>
        <v>74383.7248170959</v>
      </c>
    </row>
    <row r="352" customHeight="1" spans="1:27">
      <c r="A352" s="65">
        <v>4613</v>
      </c>
      <c r="B352" s="50">
        <v>0.74</v>
      </c>
      <c r="C352" s="51">
        <v>2.2</v>
      </c>
      <c r="D352" s="51">
        <v>1</v>
      </c>
      <c r="E352" s="66">
        <f t="shared" si="317"/>
        <v>2240.4</v>
      </c>
      <c r="F352" s="42">
        <f t="shared" si="318"/>
        <v>9750.364</v>
      </c>
      <c r="G352" s="52">
        <v>2.85</v>
      </c>
      <c r="H352" s="51">
        <v>0.98</v>
      </c>
      <c r="I352" s="51">
        <v>2.47</v>
      </c>
      <c r="J352" s="45">
        <f t="shared" si="319"/>
        <v>3.4206</v>
      </c>
      <c r="K352" s="52">
        <v>1.125</v>
      </c>
      <c r="L352" s="47">
        <v>0.5882</v>
      </c>
      <c r="M352" s="54">
        <f t="shared" si="320"/>
        <v>62899.2581176179</v>
      </c>
      <c r="O352" s="65">
        <v>4613</v>
      </c>
      <c r="P352" s="50">
        <v>0.74</v>
      </c>
      <c r="Q352" s="51">
        <v>2.2</v>
      </c>
      <c r="R352" s="51">
        <v>1</v>
      </c>
      <c r="S352" s="66">
        <f t="shared" si="321"/>
        <v>1992.6</v>
      </c>
      <c r="T352" s="42">
        <f t="shared" si="322"/>
        <v>9502.564</v>
      </c>
      <c r="U352" s="52">
        <v>3.25</v>
      </c>
      <c r="V352" s="51">
        <v>0.98</v>
      </c>
      <c r="W352" s="51">
        <v>2.47</v>
      </c>
      <c r="X352" s="45">
        <f t="shared" si="323"/>
        <v>3.4206</v>
      </c>
      <c r="Y352" s="52">
        <v>1.125</v>
      </c>
      <c r="Z352" s="47">
        <v>0.5882</v>
      </c>
      <c r="AA352" s="54">
        <f t="shared" si="324"/>
        <v>69904.3172347512</v>
      </c>
    </row>
    <row r="353" customHeight="1" spans="1:27">
      <c r="A353" s="65">
        <v>4613</v>
      </c>
      <c r="B353" s="50">
        <v>0.92</v>
      </c>
      <c r="C353" s="51">
        <v>2.2</v>
      </c>
      <c r="D353" s="51">
        <v>1</v>
      </c>
      <c r="E353" s="66">
        <f t="shared" si="317"/>
        <v>2240.4</v>
      </c>
      <c r="F353" s="42">
        <f t="shared" si="318"/>
        <v>11577.112</v>
      </c>
      <c r="G353" s="52">
        <v>2.85</v>
      </c>
      <c r="H353" s="51">
        <v>0.98</v>
      </c>
      <c r="I353" s="51">
        <v>2.47</v>
      </c>
      <c r="J353" s="45">
        <f t="shared" si="319"/>
        <v>3.4206</v>
      </c>
      <c r="K353" s="52">
        <v>1.125</v>
      </c>
      <c r="L353" s="47">
        <v>0.5882</v>
      </c>
      <c r="M353" s="54">
        <f t="shared" si="320"/>
        <v>74683.5457573247</v>
      </c>
      <c r="O353" s="65">
        <v>4613</v>
      </c>
      <c r="P353" s="50">
        <v>0.92</v>
      </c>
      <c r="Q353" s="51">
        <v>2.2</v>
      </c>
      <c r="R353" s="51">
        <v>1</v>
      </c>
      <c r="S353" s="66">
        <f t="shared" si="321"/>
        <v>1992.6</v>
      </c>
      <c r="T353" s="42">
        <f t="shared" si="322"/>
        <v>11329.312</v>
      </c>
      <c r="U353" s="52">
        <v>3.25</v>
      </c>
      <c r="V353" s="51">
        <v>0.98</v>
      </c>
      <c r="W353" s="51">
        <v>2.47</v>
      </c>
      <c r="X353" s="45">
        <f t="shared" si="323"/>
        <v>3.4206</v>
      </c>
      <c r="Y353" s="52">
        <v>1.125</v>
      </c>
      <c r="Z353" s="47">
        <v>0.5882</v>
      </c>
      <c r="AA353" s="54">
        <f t="shared" si="324"/>
        <v>83342.5399817852</v>
      </c>
    </row>
    <row r="354" customHeight="1" spans="1:27">
      <c r="A354" s="65">
        <v>4613</v>
      </c>
      <c r="B354" s="55">
        <v>1.7</v>
      </c>
      <c r="C354" s="51">
        <v>2.2</v>
      </c>
      <c r="D354" s="51">
        <v>1</v>
      </c>
      <c r="E354" s="66">
        <f t="shared" si="317"/>
        <v>2240.4</v>
      </c>
      <c r="F354" s="42">
        <f t="shared" si="318"/>
        <v>19493.02</v>
      </c>
      <c r="G354" s="52">
        <v>2.85</v>
      </c>
      <c r="H354" s="51">
        <v>0.98</v>
      </c>
      <c r="I354" s="51">
        <v>2.47</v>
      </c>
      <c r="J354" s="45">
        <f t="shared" si="319"/>
        <v>3.4206</v>
      </c>
      <c r="K354" s="52">
        <v>1.125</v>
      </c>
      <c r="L354" s="47">
        <v>0.5882</v>
      </c>
      <c r="M354" s="54">
        <f t="shared" si="320"/>
        <v>125748.792196054</v>
      </c>
      <c r="O354" s="65">
        <v>4613</v>
      </c>
      <c r="P354" s="55">
        <v>1.7</v>
      </c>
      <c r="Q354" s="51">
        <v>2.2</v>
      </c>
      <c r="R354" s="51">
        <v>1</v>
      </c>
      <c r="S354" s="66">
        <f t="shared" si="321"/>
        <v>1992.6</v>
      </c>
      <c r="T354" s="42">
        <f t="shared" si="322"/>
        <v>19245.22</v>
      </c>
      <c r="U354" s="52">
        <v>3.25</v>
      </c>
      <c r="V354" s="51">
        <v>0.98</v>
      </c>
      <c r="W354" s="51">
        <v>2.47</v>
      </c>
      <c r="X354" s="45">
        <f t="shared" si="323"/>
        <v>3.4206</v>
      </c>
      <c r="Y354" s="52">
        <v>1.125</v>
      </c>
      <c r="Z354" s="47">
        <v>0.5882</v>
      </c>
      <c r="AA354" s="54">
        <f t="shared" si="324"/>
        <v>141574.838552266</v>
      </c>
    </row>
    <row r="355" customHeight="1" spans="1:27">
      <c r="A355" s="68">
        <v>3513</v>
      </c>
      <c r="B355" s="50">
        <v>0.59</v>
      </c>
      <c r="C355" s="51">
        <v>2.2</v>
      </c>
      <c r="D355" s="51">
        <v>1</v>
      </c>
      <c r="E355" s="66">
        <f t="shared" si="317"/>
        <v>2240.4</v>
      </c>
      <c r="F355" s="42">
        <f t="shared" si="318"/>
        <v>6800.274</v>
      </c>
      <c r="G355" s="52">
        <v>2.85</v>
      </c>
      <c r="H355" s="51">
        <v>0.98</v>
      </c>
      <c r="I355" s="51">
        <v>2.47</v>
      </c>
      <c r="J355" s="45">
        <f t="shared" si="319"/>
        <v>3.4206</v>
      </c>
      <c r="K355" s="52">
        <v>1.125</v>
      </c>
      <c r="L355" s="47">
        <v>0.5882</v>
      </c>
      <c r="M355" s="54">
        <f t="shared" si="320"/>
        <v>43868.3304127442</v>
      </c>
      <c r="O355" s="68">
        <v>3513</v>
      </c>
      <c r="P355" s="50">
        <v>0.59</v>
      </c>
      <c r="Q355" s="51">
        <v>2.2</v>
      </c>
      <c r="R355" s="51">
        <v>1</v>
      </c>
      <c r="S355" s="66">
        <f t="shared" si="321"/>
        <v>1992.6</v>
      </c>
      <c r="T355" s="42">
        <f t="shared" si="322"/>
        <v>6552.474</v>
      </c>
      <c r="U355" s="52">
        <v>3.25</v>
      </c>
      <c r="V355" s="51">
        <v>0.98</v>
      </c>
      <c r="W355" s="51">
        <v>2.47</v>
      </c>
      <c r="X355" s="45">
        <f t="shared" si="323"/>
        <v>3.4206</v>
      </c>
      <c r="Y355" s="52">
        <v>1.125</v>
      </c>
      <c r="Z355" s="47">
        <v>0.5882</v>
      </c>
      <c r="AA355" s="54">
        <f t="shared" si="324"/>
        <v>48202.3821327022</v>
      </c>
    </row>
    <row r="356" customHeight="1" spans="1:27">
      <c r="A356" s="68">
        <v>3513</v>
      </c>
      <c r="B356" s="50">
        <v>0.8</v>
      </c>
      <c r="C356" s="51">
        <v>2.2</v>
      </c>
      <c r="D356" s="51">
        <v>1</v>
      </c>
      <c r="E356" s="51">
        <v>0</v>
      </c>
      <c r="F356" s="42">
        <f t="shared" si="318"/>
        <v>6182.88</v>
      </c>
      <c r="G356" s="52">
        <v>2.85</v>
      </c>
      <c r="H356" s="51">
        <v>0.98</v>
      </c>
      <c r="I356" s="51">
        <v>2.47</v>
      </c>
      <c r="J356" s="45">
        <f t="shared" si="319"/>
        <v>3.4206</v>
      </c>
      <c r="K356" s="52">
        <v>1.125</v>
      </c>
      <c r="L356" s="47">
        <v>0.5882</v>
      </c>
      <c r="M356" s="54">
        <f t="shared" si="320"/>
        <v>39885.5432505143</v>
      </c>
      <c r="O356" s="68">
        <v>3513</v>
      </c>
      <c r="P356" s="50">
        <v>0.8</v>
      </c>
      <c r="Q356" s="51">
        <v>2.2</v>
      </c>
      <c r="R356" s="51">
        <v>1</v>
      </c>
      <c r="S356" s="51">
        <v>0</v>
      </c>
      <c r="T356" s="42">
        <f t="shared" si="322"/>
        <v>6182.88</v>
      </c>
      <c r="U356" s="52">
        <v>3.25</v>
      </c>
      <c r="V356" s="51">
        <v>0.98</v>
      </c>
      <c r="W356" s="51">
        <v>2.47</v>
      </c>
      <c r="X356" s="45">
        <f t="shared" si="323"/>
        <v>3.4206</v>
      </c>
      <c r="Y356" s="52">
        <v>1.125</v>
      </c>
      <c r="Z356" s="47">
        <v>0.5882</v>
      </c>
      <c r="AA356" s="54">
        <f t="shared" si="324"/>
        <v>45483.5142330426</v>
      </c>
    </row>
    <row r="357" customHeight="1" spans="1:27">
      <c r="A357" s="68">
        <v>3513</v>
      </c>
      <c r="B357" s="50">
        <v>0.74</v>
      </c>
      <c r="C357" s="51">
        <v>2.2</v>
      </c>
      <c r="D357" s="51">
        <v>1</v>
      </c>
      <c r="E357" s="51">
        <v>0</v>
      </c>
      <c r="F357" s="42">
        <f t="shared" si="318"/>
        <v>5719.164</v>
      </c>
      <c r="G357" s="52">
        <v>2.85</v>
      </c>
      <c r="H357" s="51">
        <v>0.98</v>
      </c>
      <c r="I357" s="51">
        <v>2.47</v>
      </c>
      <c r="J357" s="45">
        <f t="shared" si="319"/>
        <v>3.4206</v>
      </c>
      <c r="K357" s="52">
        <v>1.125</v>
      </c>
      <c r="L357" s="47">
        <v>0.5882</v>
      </c>
      <c r="M357" s="54">
        <f t="shared" si="320"/>
        <v>36894.1275067257</v>
      </c>
      <c r="O357" s="68">
        <v>3513</v>
      </c>
      <c r="P357" s="50">
        <v>0.74</v>
      </c>
      <c r="Q357" s="51">
        <v>2.2</v>
      </c>
      <c r="R357" s="51">
        <v>1</v>
      </c>
      <c r="S357" s="51">
        <v>0</v>
      </c>
      <c r="T357" s="42">
        <f t="shared" si="322"/>
        <v>5719.164</v>
      </c>
      <c r="U357" s="52">
        <v>3.25</v>
      </c>
      <c r="V357" s="51">
        <v>0.98</v>
      </c>
      <c r="W357" s="51">
        <v>2.47</v>
      </c>
      <c r="X357" s="45">
        <f t="shared" si="323"/>
        <v>3.4206</v>
      </c>
      <c r="Y357" s="52">
        <v>1.125</v>
      </c>
      <c r="Z357" s="47">
        <v>0.5882</v>
      </c>
      <c r="AA357" s="54">
        <f t="shared" si="324"/>
        <v>42072.2506655644</v>
      </c>
    </row>
    <row r="358" customHeight="1" spans="1:27">
      <c r="A358" s="68">
        <v>3513</v>
      </c>
      <c r="B358" s="50">
        <v>0.92</v>
      </c>
      <c r="C358" s="51">
        <v>2.2</v>
      </c>
      <c r="D358" s="51">
        <v>1</v>
      </c>
      <c r="E358" s="51">
        <v>0</v>
      </c>
      <c r="F358" s="42">
        <f t="shared" si="318"/>
        <v>7110.312</v>
      </c>
      <c r="G358" s="52">
        <v>2.85</v>
      </c>
      <c r="H358" s="51">
        <v>0.98</v>
      </c>
      <c r="I358" s="51">
        <v>2.47</v>
      </c>
      <c r="J358" s="45">
        <f t="shared" si="319"/>
        <v>3.4206</v>
      </c>
      <c r="K358" s="52">
        <v>1.125</v>
      </c>
      <c r="L358" s="47">
        <v>0.5882</v>
      </c>
      <c r="M358" s="54">
        <f t="shared" si="320"/>
        <v>45868.3747380914</v>
      </c>
      <c r="O358" s="68">
        <v>3513</v>
      </c>
      <c r="P358" s="50">
        <v>0.92</v>
      </c>
      <c r="Q358" s="51">
        <v>2.2</v>
      </c>
      <c r="R358" s="51">
        <v>1</v>
      </c>
      <c r="S358" s="51">
        <v>0</v>
      </c>
      <c r="T358" s="42">
        <f t="shared" si="322"/>
        <v>7110.312</v>
      </c>
      <c r="U358" s="52">
        <v>3.25</v>
      </c>
      <c r="V358" s="51">
        <v>0.98</v>
      </c>
      <c r="W358" s="51">
        <v>2.47</v>
      </c>
      <c r="X358" s="45">
        <f t="shared" si="323"/>
        <v>3.4206</v>
      </c>
      <c r="Y358" s="52">
        <v>1.125</v>
      </c>
      <c r="Z358" s="47">
        <v>0.5882</v>
      </c>
      <c r="AA358" s="54">
        <f t="shared" si="324"/>
        <v>52306.041367999</v>
      </c>
    </row>
    <row r="359" customHeight="1" spans="1:27">
      <c r="A359" s="57">
        <f>SUM(M344:M358)</f>
        <v>1096534.14876989</v>
      </c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9"/>
      <c r="O359" s="57">
        <f>SUM(AA344:AA358)</f>
        <v>1228558.79520825</v>
      </c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9"/>
    </row>
    <row r="360" customHeight="1" spans="1:27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9"/>
      <c r="O360" s="57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9"/>
    </row>
    <row r="361" customHeight="1" spans="1:27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2"/>
      <c r="O361" s="60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2"/>
    </row>
    <row r="362" customHeight="1" spans="1:27">
      <c r="A362" s="25" t="s">
        <v>9</v>
      </c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O362" s="25" t="s">
        <v>9</v>
      </c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7"/>
    </row>
    <row r="363" customHeight="1" spans="1:27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30"/>
    </row>
    <row r="364" customHeight="1" spans="1:27">
      <c r="A364" s="31" t="s">
        <v>14</v>
      </c>
      <c r="B364" s="32"/>
      <c r="C364" s="32"/>
      <c r="D364" s="32"/>
      <c r="E364" s="32"/>
      <c r="F364" s="33"/>
      <c r="G364" s="34" t="s">
        <v>15</v>
      </c>
      <c r="H364" s="35"/>
      <c r="I364" s="35"/>
      <c r="J364" s="36"/>
      <c r="K364" s="37" t="s">
        <v>16</v>
      </c>
      <c r="L364" s="38"/>
      <c r="M364" s="39" t="s">
        <v>17</v>
      </c>
      <c r="O364" s="31" t="s">
        <v>14</v>
      </c>
      <c r="P364" s="32"/>
      <c r="Q364" s="32"/>
      <c r="R364" s="32"/>
      <c r="S364" s="32"/>
      <c r="T364" s="33"/>
      <c r="U364" s="34" t="s">
        <v>15</v>
      </c>
      <c r="V364" s="35"/>
      <c r="W364" s="35"/>
      <c r="X364" s="36"/>
      <c r="Y364" s="37" t="s">
        <v>16</v>
      </c>
      <c r="Z364" s="38"/>
      <c r="AA364" s="39" t="s">
        <v>17</v>
      </c>
    </row>
    <row r="365" customHeight="1" spans="1:27">
      <c r="A365" s="40" t="s">
        <v>18</v>
      </c>
      <c r="B365" s="41" t="s">
        <v>19</v>
      </c>
      <c r="C365" s="41" t="s">
        <v>20</v>
      </c>
      <c r="D365" s="41" t="s">
        <v>21</v>
      </c>
      <c r="E365" s="41" t="s">
        <v>22</v>
      </c>
      <c r="F365" s="42" t="s">
        <v>14</v>
      </c>
      <c r="G365" s="43" t="s">
        <v>23</v>
      </c>
      <c r="H365" s="44" t="s">
        <v>24</v>
      </c>
      <c r="I365" s="44" t="s">
        <v>25</v>
      </c>
      <c r="J365" s="45" t="s">
        <v>26</v>
      </c>
      <c r="K365" s="46" t="s">
        <v>27</v>
      </c>
      <c r="L365" s="47" t="s">
        <v>28</v>
      </c>
      <c r="M365" s="48"/>
      <c r="O365" s="40" t="s">
        <v>18</v>
      </c>
      <c r="P365" s="41" t="s">
        <v>19</v>
      </c>
      <c r="Q365" s="41" t="s">
        <v>20</v>
      </c>
      <c r="R365" s="41" t="s">
        <v>21</v>
      </c>
      <c r="S365" s="41" t="s">
        <v>22</v>
      </c>
      <c r="T365" s="42" t="s">
        <v>14</v>
      </c>
      <c r="U365" s="43" t="s">
        <v>23</v>
      </c>
      <c r="V365" s="44" t="s">
        <v>24</v>
      </c>
      <c r="W365" s="44" t="s">
        <v>25</v>
      </c>
      <c r="X365" s="45" t="s">
        <v>26</v>
      </c>
      <c r="Y365" s="46" t="s">
        <v>27</v>
      </c>
      <c r="Z365" s="47" t="s">
        <v>28</v>
      </c>
      <c r="AA365" s="48"/>
    </row>
    <row r="366" customHeight="1" spans="1:27">
      <c r="A366" s="56">
        <v>3734</v>
      </c>
      <c r="B366" s="51">
        <v>2.53</v>
      </c>
      <c r="C366" s="51">
        <v>1</v>
      </c>
      <c r="D366" s="51">
        <v>1</v>
      </c>
      <c r="E366" s="51">
        <v>0</v>
      </c>
      <c r="F366" s="42">
        <f t="shared" ref="F366:F388" si="325">A366*B366*C366*D366+E366</f>
        <v>9447.02</v>
      </c>
      <c r="G366" s="52">
        <v>2.06</v>
      </c>
      <c r="H366" s="51">
        <v>0.98</v>
      </c>
      <c r="I366" s="51">
        <v>2.33</v>
      </c>
      <c r="J366" s="45">
        <f t="shared" ref="J366:J388" si="326">H366*I366+1</f>
        <v>3.2834</v>
      </c>
      <c r="K366" s="52">
        <v>1.125</v>
      </c>
      <c r="L366" s="47">
        <v>0.6711</v>
      </c>
      <c r="M366" s="54">
        <f t="shared" ref="M366:M388" si="327">F366*G366*J366*K366*L366</f>
        <v>48242.0339839846</v>
      </c>
      <c r="O366" s="56">
        <v>3321</v>
      </c>
      <c r="P366" s="51">
        <v>2.53</v>
      </c>
      <c r="Q366" s="51">
        <v>1</v>
      </c>
      <c r="R366" s="51">
        <v>1</v>
      </c>
      <c r="S366" s="51">
        <v>0</v>
      </c>
      <c r="T366" s="42">
        <f t="shared" ref="T366:T388" si="328">O366*P366*Q366*R366+S366</f>
        <v>8402.13</v>
      </c>
      <c r="U366" s="52">
        <v>2.46</v>
      </c>
      <c r="V366" s="51">
        <v>0.92</v>
      </c>
      <c r="W366" s="51">
        <v>2.03</v>
      </c>
      <c r="X366" s="45">
        <f t="shared" ref="X366:X388" si="329">V366*W366+1</f>
        <v>2.8676</v>
      </c>
      <c r="Y366" s="52">
        <v>1.125</v>
      </c>
      <c r="Z366" s="47">
        <v>0.6711</v>
      </c>
      <c r="AA366" s="54">
        <f t="shared" ref="AA366:AA388" si="330">T366*U366*X366*Y366*Z366</f>
        <v>44748.9487092118</v>
      </c>
    </row>
    <row r="367" customHeight="1" spans="1:27">
      <c r="A367" s="56">
        <v>3734</v>
      </c>
      <c r="B367" s="51">
        <v>2.05</v>
      </c>
      <c r="C367" s="51">
        <v>1</v>
      </c>
      <c r="D367" s="51">
        <v>1</v>
      </c>
      <c r="E367" s="51">
        <v>0</v>
      </c>
      <c r="F367" s="42">
        <f t="shared" si="325"/>
        <v>7654.7</v>
      </c>
      <c r="G367" s="52">
        <v>2.06</v>
      </c>
      <c r="H367" s="51">
        <v>0.98</v>
      </c>
      <c r="I367" s="51">
        <v>2.33</v>
      </c>
      <c r="J367" s="45">
        <f t="shared" si="326"/>
        <v>3.2834</v>
      </c>
      <c r="K367" s="52">
        <v>1.125</v>
      </c>
      <c r="L367" s="47">
        <v>0.6711</v>
      </c>
      <c r="M367" s="54">
        <f t="shared" si="327"/>
        <v>39089.395125363</v>
      </c>
      <c r="O367" s="56">
        <v>3321</v>
      </c>
      <c r="P367" s="51">
        <v>2.05</v>
      </c>
      <c r="Q367" s="51">
        <v>1</v>
      </c>
      <c r="R367" s="51">
        <v>1</v>
      </c>
      <c r="S367" s="51">
        <v>0</v>
      </c>
      <c r="T367" s="42">
        <f t="shared" si="328"/>
        <v>6808.05</v>
      </c>
      <c r="U367" s="52">
        <v>2.46</v>
      </c>
      <c r="V367" s="51">
        <v>0.92</v>
      </c>
      <c r="W367" s="51">
        <v>2.03</v>
      </c>
      <c r="X367" s="45">
        <f t="shared" si="329"/>
        <v>2.8676</v>
      </c>
      <c r="Y367" s="52">
        <v>1.125</v>
      </c>
      <c r="Z367" s="47">
        <v>0.6711</v>
      </c>
      <c r="AA367" s="54">
        <f t="shared" si="330"/>
        <v>36259.0295865155</v>
      </c>
    </row>
    <row r="368" customHeight="1" spans="1:27">
      <c r="A368" s="56">
        <v>3734</v>
      </c>
      <c r="B368" s="66">
        <v>2.38</v>
      </c>
      <c r="C368" s="51">
        <v>1</v>
      </c>
      <c r="D368" s="51">
        <v>1</v>
      </c>
      <c r="E368" s="51">
        <v>0</v>
      </c>
      <c r="F368" s="42">
        <f t="shared" si="325"/>
        <v>8886.92</v>
      </c>
      <c r="G368" s="52">
        <v>2.06</v>
      </c>
      <c r="H368" s="51">
        <v>0.98</v>
      </c>
      <c r="I368" s="51">
        <v>2.33</v>
      </c>
      <c r="J368" s="45">
        <f t="shared" si="326"/>
        <v>3.2834</v>
      </c>
      <c r="K368" s="52">
        <v>1.125</v>
      </c>
      <c r="L368" s="47">
        <v>0.6711</v>
      </c>
      <c r="M368" s="54">
        <f t="shared" si="327"/>
        <v>45381.8343406654</v>
      </c>
      <c r="O368" s="56">
        <v>3321</v>
      </c>
      <c r="P368" s="66">
        <v>2.38</v>
      </c>
      <c r="Q368" s="51">
        <v>1</v>
      </c>
      <c r="R368" s="51">
        <v>1</v>
      </c>
      <c r="S368" s="51">
        <v>0</v>
      </c>
      <c r="T368" s="42">
        <f t="shared" si="328"/>
        <v>7903.98</v>
      </c>
      <c r="U368" s="52">
        <v>2.46</v>
      </c>
      <c r="V368" s="51">
        <v>0.92</v>
      </c>
      <c r="W368" s="51">
        <v>2.03</v>
      </c>
      <c r="X368" s="45">
        <f t="shared" si="329"/>
        <v>2.8676</v>
      </c>
      <c r="Y368" s="52">
        <v>1.125</v>
      </c>
      <c r="Z368" s="47">
        <v>0.6711</v>
      </c>
      <c r="AA368" s="54">
        <f t="shared" si="330"/>
        <v>42095.8489833692</v>
      </c>
    </row>
    <row r="369" customHeight="1" spans="1:27">
      <c r="A369" s="56">
        <v>3734</v>
      </c>
      <c r="B369" s="51">
        <v>2.01</v>
      </c>
      <c r="C369" s="51">
        <v>1.75</v>
      </c>
      <c r="D369" s="51">
        <v>1</v>
      </c>
      <c r="E369" s="51">
        <v>0</v>
      </c>
      <c r="F369" s="42">
        <f t="shared" si="325"/>
        <v>13134.345</v>
      </c>
      <c r="G369" s="52">
        <v>2.06</v>
      </c>
      <c r="H369" s="51">
        <v>0.98</v>
      </c>
      <c r="I369" s="51">
        <v>2.33</v>
      </c>
      <c r="J369" s="45">
        <f t="shared" si="326"/>
        <v>3.2834</v>
      </c>
      <c r="K369" s="52">
        <v>1.125</v>
      </c>
      <c r="L369" s="47">
        <v>0.6711</v>
      </c>
      <c r="M369" s="54">
        <f t="shared" si="327"/>
        <v>67071.6816358363</v>
      </c>
      <c r="O369" s="56">
        <v>3321</v>
      </c>
      <c r="P369" s="51">
        <v>2.01</v>
      </c>
      <c r="Q369" s="51">
        <v>1.75</v>
      </c>
      <c r="R369" s="51">
        <v>1</v>
      </c>
      <c r="S369" s="51">
        <v>0</v>
      </c>
      <c r="T369" s="42">
        <f t="shared" si="328"/>
        <v>11681.6175</v>
      </c>
      <c r="U369" s="52">
        <v>2.46</v>
      </c>
      <c r="V369" s="51">
        <v>0.92</v>
      </c>
      <c r="W369" s="51">
        <v>2.03</v>
      </c>
      <c r="X369" s="45">
        <f t="shared" si="329"/>
        <v>2.8676</v>
      </c>
      <c r="Y369" s="52">
        <v>1.125</v>
      </c>
      <c r="Z369" s="47">
        <v>0.6711</v>
      </c>
      <c r="AA369" s="54">
        <f t="shared" si="330"/>
        <v>62215.1885710088</v>
      </c>
    </row>
    <row r="370" customHeight="1" spans="1:27">
      <c r="A370" s="56">
        <v>3734</v>
      </c>
      <c r="B370" s="51">
        <v>2.01</v>
      </c>
      <c r="C370" s="51">
        <v>1.75</v>
      </c>
      <c r="D370" s="51">
        <v>1</v>
      </c>
      <c r="E370" s="51">
        <v>0</v>
      </c>
      <c r="F370" s="42">
        <f t="shared" si="325"/>
        <v>13134.345</v>
      </c>
      <c r="G370" s="52">
        <v>2.06</v>
      </c>
      <c r="H370" s="51">
        <v>0.98</v>
      </c>
      <c r="I370" s="51">
        <v>2.33</v>
      </c>
      <c r="J370" s="45">
        <f t="shared" si="326"/>
        <v>3.2834</v>
      </c>
      <c r="K370" s="52">
        <v>1.325</v>
      </c>
      <c r="L370" s="47">
        <v>0.6711</v>
      </c>
      <c r="M370" s="54">
        <f t="shared" si="327"/>
        <v>78995.5361488739</v>
      </c>
      <c r="O370" s="56">
        <v>3321</v>
      </c>
      <c r="P370" s="51">
        <v>2.01</v>
      </c>
      <c r="Q370" s="51">
        <v>1.75</v>
      </c>
      <c r="R370" s="51">
        <v>1</v>
      </c>
      <c r="S370" s="51">
        <v>0</v>
      </c>
      <c r="T370" s="42">
        <f t="shared" si="328"/>
        <v>11681.6175</v>
      </c>
      <c r="U370" s="52">
        <v>2.46</v>
      </c>
      <c r="V370" s="51">
        <v>0.92</v>
      </c>
      <c r="W370" s="51">
        <v>2.03</v>
      </c>
      <c r="X370" s="45">
        <f t="shared" si="329"/>
        <v>2.8676</v>
      </c>
      <c r="Y370" s="52">
        <v>1.325</v>
      </c>
      <c r="Z370" s="47">
        <v>0.6711</v>
      </c>
      <c r="AA370" s="54">
        <f t="shared" si="330"/>
        <v>73275.6665391882</v>
      </c>
    </row>
    <row r="371" customHeight="1" spans="1:27">
      <c r="A371" s="56">
        <v>3734</v>
      </c>
      <c r="B371" s="51">
        <v>2.01</v>
      </c>
      <c r="C371" s="51">
        <v>1.75</v>
      </c>
      <c r="D371" s="51">
        <v>1</v>
      </c>
      <c r="E371" s="51">
        <v>0</v>
      </c>
      <c r="F371" s="42">
        <f t="shared" si="325"/>
        <v>13134.345</v>
      </c>
      <c r="G371" s="52">
        <v>2.06</v>
      </c>
      <c r="H371" s="51">
        <v>0.98</v>
      </c>
      <c r="I371" s="51">
        <v>2.33</v>
      </c>
      <c r="J371" s="45">
        <f t="shared" si="326"/>
        <v>3.2834</v>
      </c>
      <c r="K371" s="52">
        <v>1.325</v>
      </c>
      <c r="L371" s="47">
        <v>0.6711</v>
      </c>
      <c r="M371" s="54">
        <f t="shared" si="327"/>
        <v>78995.5361488739</v>
      </c>
      <c r="O371" s="56">
        <v>3321</v>
      </c>
      <c r="P371" s="51">
        <v>2.01</v>
      </c>
      <c r="Q371" s="51">
        <v>1.75</v>
      </c>
      <c r="R371" s="51">
        <v>1</v>
      </c>
      <c r="S371" s="51">
        <v>0</v>
      </c>
      <c r="T371" s="42">
        <f t="shared" si="328"/>
        <v>11681.6175</v>
      </c>
      <c r="U371" s="52">
        <v>2.46</v>
      </c>
      <c r="V371" s="51">
        <v>0.92</v>
      </c>
      <c r="W371" s="51">
        <v>2.03</v>
      </c>
      <c r="X371" s="45">
        <f t="shared" si="329"/>
        <v>2.8676</v>
      </c>
      <c r="Y371" s="52">
        <v>1.325</v>
      </c>
      <c r="Z371" s="47">
        <v>0.6711</v>
      </c>
      <c r="AA371" s="54">
        <f t="shared" si="330"/>
        <v>73275.6665391882</v>
      </c>
    </row>
    <row r="372" customHeight="1" spans="1:27">
      <c r="A372" s="56">
        <v>3734</v>
      </c>
      <c r="B372" s="51">
        <v>2.01</v>
      </c>
      <c r="C372" s="51">
        <v>1.75</v>
      </c>
      <c r="D372" s="51">
        <v>1</v>
      </c>
      <c r="E372" s="51">
        <v>0</v>
      </c>
      <c r="F372" s="42">
        <f t="shared" si="325"/>
        <v>13134.345</v>
      </c>
      <c r="G372" s="52">
        <v>2.06</v>
      </c>
      <c r="H372" s="51">
        <v>0.98</v>
      </c>
      <c r="I372" s="51">
        <v>2.33</v>
      </c>
      <c r="J372" s="45">
        <f t="shared" si="326"/>
        <v>3.2834</v>
      </c>
      <c r="K372" s="52">
        <v>1.325</v>
      </c>
      <c r="L372" s="47">
        <v>0.6711</v>
      </c>
      <c r="M372" s="54">
        <f t="shared" si="327"/>
        <v>78995.5361488739</v>
      </c>
      <c r="O372" s="56">
        <v>3321</v>
      </c>
      <c r="P372" s="51">
        <v>2.01</v>
      </c>
      <c r="Q372" s="51">
        <v>1.75</v>
      </c>
      <c r="R372" s="51">
        <v>1</v>
      </c>
      <c r="S372" s="51">
        <v>0</v>
      </c>
      <c r="T372" s="42">
        <f t="shared" si="328"/>
        <v>11681.6175</v>
      </c>
      <c r="U372" s="52">
        <v>2.46</v>
      </c>
      <c r="V372" s="51">
        <v>0.92</v>
      </c>
      <c r="W372" s="51">
        <v>2.03</v>
      </c>
      <c r="X372" s="45">
        <f t="shared" si="329"/>
        <v>2.8676</v>
      </c>
      <c r="Y372" s="52">
        <v>1.325</v>
      </c>
      <c r="Z372" s="47">
        <v>0.6711</v>
      </c>
      <c r="AA372" s="54">
        <f t="shared" si="330"/>
        <v>73275.6665391882</v>
      </c>
    </row>
    <row r="373" customHeight="1" spans="1:27">
      <c r="A373" s="56">
        <v>3734</v>
      </c>
      <c r="B373" s="51">
        <v>2.01</v>
      </c>
      <c r="C373" s="51">
        <v>1.75</v>
      </c>
      <c r="D373" s="51">
        <v>1</v>
      </c>
      <c r="E373" s="51">
        <v>0</v>
      </c>
      <c r="F373" s="42">
        <f t="shared" si="325"/>
        <v>13134.345</v>
      </c>
      <c r="G373" s="52">
        <v>2.06</v>
      </c>
      <c r="H373" s="51">
        <v>0.98</v>
      </c>
      <c r="I373" s="51">
        <v>2.33</v>
      </c>
      <c r="J373" s="45">
        <f t="shared" si="326"/>
        <v>3.2834</v>
      </c>
      <c r="K373" s="52">
        <v>1.325</v>
      </c>
      <c r="L373" s="47">
        <v>0.6711</v>
      </c>
      <c r="M373" s="54">
        <f t="shared" si="327"/>
        <v>78995.5361488739</v>
      </c>
      <c r="O373" s="56">
        <v>3321</v>
      </c>
      <c r="P373" s="51">
        <v>2.01</v>
      </c>
      <c r="Q373" s="51">
        <v>1.75</v>
      </c>
      <c r="R373" s="51">
        <v>1</v>
      </c>
      <c r="S373" s="51">
        <v>0</v>
      </c>
      <c r="T373" s="42">
        <f t="shared" si="328"/>
        <v>11681.6175</v>
      </c>
      <c r="U373" s="52">
        <v>2.46</v>
      </c>
      <c r="V373" s="51">
        <v>0.92</v>
      </c>
      <c r="W373" s="51">
        <v>2.03</v>
      </c>
      <c r="X373" s="45">
        <f t="shared" si="329"/>
        <v>2.8676</v>
      </c>
      <c r="Y373" s="52">
        <v>1.325</v>
      </c>
      <c r="Z373" s="47">
        <v>0.6711</v>
      </c>
      <c r="AA373" s="54">
        <f t="shared" si="330"/>
        <v>73275.6665391882</v>
      </c>
    </row>
    <row r="374" customHeight="1" spans="1:27">
      <c r="A374" s="56">
        <v>3734</v>
      </c>
      <c r="B374" s="51">
        <v>2.01</v>
      </c>
      <c r="C374" s="51">
        <v>1.75</v>
      </c>
      <c r="D374" s="51">
        <v>1</v>
      </c>
      <c r="E374" s="51">
        <v>0</v>
      </c>
      <c r="F374" s="42">
        <f t="shared" si="325"/>
        <v>13134.345</v>
      </c>
      <c r="G374" s="52">
        <v>2.06</v>
      </c>
      <c r="H374" s="51">
        <v>0.98</v>
      </c>
      <c r="I374" s="51">
        <v>2.33</v>
      </c>
      <c r="J374" s="45">
        <f t="shared" si="326"/>
        <v>3.2834</v>
      </c>
      <c r="K374" s="52">
        <v>1.325</v>
      </c>
      <c r="L374" s="47">
        <v>0.6711</v>
      </c>
      <c r="M374" s="54">
        <f t="shared" si="327"/>
        <v>78995.5361488739</v>
      </c>
      <c r="O374" s="56">
        <v>3321</v>
      </c>
      <c r="P374" s="51">
        <v>2.01</v>
      </c>
      <c r="Q374" s="51">
        <v>1.75</v>
      </c>
      <c r="R374" s="51">
        <v>1</v>
      </c>
      <c r="S374" s="51">
        <v>0</v>
      </c>
      <c r="T374" s="42">
        <f t="shared" si="328"/>
        <v>11681.6175</v>
      </c>
      <c r="U374" s="52">
        <v>2.46</v>
      </c>
      <c r="V374" s="51">
        <v>0.92</v>
      </c>
      <c r="W374" s="51">
        <v>2.03</v>
      </c>
      <c r="X374" s="45">
        <f t="shared" si="329"/>
        <v>2.8676</v>
      </c>
      <c r="Y374" s="52">
        <v>1.325</v>
      </c>
      <c r="Z374" s="47">
        <v>0.6711</v>
      </c>
      <c r="AA374" s="54">
        <f t="shared" si="330"/>
        <v>73275.6665391882</v>
      </c>
    </row>
    <row r="375" customHeight="1" spans="1:27">
      <c r="A375" s="56">
        <v>3734</v>
      </c>
      <c r="B375" s="51">
        <v>2.01</v>
      </c>
      <c r="C375" s="51">
        <v>1.75</v>
      </c>
      <c r="D375" s="51">
        <v>1</v>
      </c>
      <c r="E375" s="51">
        <v>0</v>
      </c>
      <c r="F375" s="42">
        <f t="shared" si="325"/>
        <v>13134.345</v>
      </c>
      <c r="G375" s="52">
        <v>2.06</v>
      </c>
      <c r="H375" s="51">
        <v>0.98</v>
      </c>
      <c r="I375" s="51">
        <v>2.33</v>
      </c>
      <c r="J375" s="45">
        <f t="shared" si="326"/>
        <v>3.2834</v>
      </c>
      <c r="K375" s="52">
        <v>1.325</v>
      </c>
      <c r="L375" s="47">
        <v>0.6711</v>
      </c>
      <c r="M375" s="54">
        <f t="shared" si="327"/>
        <v>78995.5361488739</v>
      </c>
      <c r="O375" s="56">
        <v>3321</v>
      </c>
      <c r="P375" s="51">
        <v>2.01</v>
      </c>
      <c r="Q375" s="51">
        <v>1.75</v>
      </c>
      <c r="R375" s="51">
        <v>1</v>
      </c>
      <c r="S375" s="51">
        <v>0</v>
      </c>
      <c r="T375" s="42">
        <f t="shared" si="328"/>
        <v>11681.6175</v>
      </c>
      <c r="U375" s="52">
        <v>2.46</v>
      </c>
      <c r="V375" s="51">
        <v>0.92</v>
      </c>
      <c r="W375" s="51">
        <v>2.03</v>
      </c>
      <c r="X375" s="45">
        <f t="shared" si="329"/>
        <v>2.8676</v>
      </c>
      <c r="Y375" s="52">
        <v>1.325</v>
      </c>
      <c r="Z375" s="47">
        <v>0.6711</v>
      </c>
      <c r="AA375" s="54">
        <f t="shared" si="330"/>
        <v>73275.6665391882</v>
      </c>
    </row>
    <row r="376" customHeight="1" spans="1:27">
      <c r="A376" s="56">
        <v>3734</v>
      </c>
      <c r="B376" s="51">
        <v>2.01</v>
      </c>
      <c r="C376" s="51">
        <v>1.75</v>
      </c>
      <c r="D376" s="51">
        <v>1</v>
      </c>
      <c r="E376" s="51">
        <v>0</v>
      </c>
      <c r="F376" s="42">
        <f t="shared" si="325"/>
        <v>13134.345</v>
      </c>
      <c r="G376" s="52">
        <v>2.06</v>
      </c>
      <c r="H376" s="51">
        <v>0.98</v>
      </c>
      <c r="I376" s="51">
        <v>2.33</v>
      </c>
      <c r="J376" s="45">
        <f t="shared" si="326"/>
        <v>3.2834</v>
      </c>
      <c r="K376" s="52">
        <v>1.325</v>
      </c>
      <c r="L376" s="47">
        <v>0.6711</v>
      </c>
      <c r="M376" s="54">
        <f t="shared" si="327"/>
        <v>78995.5361488739</v>
      </c>
      <c r="O376" s="56">
        <v>3321</v>
      </c>
      <c r="P376" s="51">
        <v>2.01</v>
      </c>
      <c r="Q376" s="51">
        <v>1.75</v>
      </c>
      <c r="R376" s="51">
        <v>1</v>
      </c>
      <c r="S376" s="51">
        <v>0</v>
      </c>
      <c r="T376" s="42">
        <f t="shared" si="328"/>
        <v>11681.6175</v>
      </c>
      <c r="U376" s="52">
        <v>2.46</v>
      </c>
      <c r="V376" s="51">
        <v>0.92</v>
      </c>
      <c r="W376" s="51">
        <v>2.03</v>
      </c>
      <c r="X376" s="45">
        <f t="shared" si="329"/>
        <v>2.8676</v>
      </c>
      <c r="Y376" s="52">
        <v>1.325</v>
      </c>
      <c r="Z376" s="47">
        <v>0.6711</v>
      </c>
      <c r="AA376" s="54">
        <f t="shared" si="330"/>
        <v>73275.6665391882</v>
      </c>
    </row>
    <row r="377" customHeight="1" spans="1:27">
      <c r="A377" s="56">
        <v>3734</v>
      </c>
      <c r="B377" s="51">
        <v>2.01</v>
      </c>
      <c r="C377" s="51">
        <v>1.75</v>
      </c>
      <c r="D377" s="51">
        <v>1</v>
      </c>
      <c r="E377" s="51">
        <v>0</v>
      </c>
      <c r="F377" s="42">
        <f t="shared" si="325"/>
        <v>13134.345</v>
      </c>
      <c r="G377" s="52">
        <v>2.06</v>
      </c>
      <c r="H377" s="51">
        <v>0.98</v>
      </c>
      <c r="I377" s="51">
        <v>2.33</v>
      </c>
      <c r="J377" s="45">
        <f t="shared" si="326"/>
        <v>3.2834</v>
      </c>
      <c r="K377" s="52">
        <v>1.325</v>
      </c>
      <c r="L377" s="47">
        <v>0.6711</v>
      </c>
      <c r="M377" s="54">
        <f t="shared" si="327"/>
        <v>78995.5361488739</v>
      </c>
      <c r="O377" s="56">
        <v>3321</v>
      </c>
      <c r="P377" s="51">
        <v>2.01</v>
      </c>
      <c r="Q377" s="51">
        <v>1.75</v>
      </c>
      <c r="R377" s="51">
        <v>1</v>
      </c>
      <c r="S377" s="51">
        <v>0</v>
      </c>
      <c r="T377" s="42">
        <f t="shared" si="328"/>
        <v>11681.6175</v>
      </c>
      <c r="U377" s="52">
        <v>2.46</v>
      </c>
      <c r="V377" s="51">
        <v>0.92</v>
      </c>
      <c r="W377" s="51">
        <v>2.03</v>
      </c>
      <c r="X377" s="45">
        <f t="shared" si="329"/>
        <v>2.8676</v>
      </c>
      <c r="Y377" s="52">
        <v>1.325</v>
      </c>
      <c r="Z377" s="47">
        <v>0.6711</v>
      </c>
      <c r="AA377" s="54">
        <f t="shared" si="330"/>
        <v>73275.6665391882</v>
      </c>
    </row>
    <row r="378" customHeight="1" spans="1:27">
      <c r="A378" s="56">
        <v>3734</v>
      </c>
      <c r="B378" s="51">
        <v>2.01</v>
      </c>
      <c r="C378" s="51">
        <v>1.75</v>
      </c>
      <c r="D378" s="51">
        <v>1</v>
      </c>
      <c r="E378" s="51">
        <v>0</v>
      </c>
      <c r="F378" s="42">
        <f t="shared" si="325"/>
        <v>13134.345</v>
      </c>
      <c r="G378" s="52">
        <v>2.06</v>
      </c>
      <c r="H378" s="51">
        <v>0.98</v>
      </c>
      <c r="I378" s="51">
        <v>2.33</v>
      </c>
      <c r="J378" s="45">
        <f t="shared" si="326"/>
        <v>3.2834</v>
      </c>
      <c r="K378" s="52">
        <v>1.325</v>
      </c>
      <c r="L378" s="47">
        <v>0.6711</v>
      </c>
      <c r="M378" s="54">
        <f t="shared" si="327"/>
        <v>78995.5361488739</v>
      </c>
      <c r="O378" s="56">
        <v>3321</v>
      </c>
      <c r="P378" s="51">
        <v>2.01</v>
      </c>
      <c r="Q378" s="51">
        <v>1.75</v>
      </c>
      <c r="R378" s="51">
        <v>1</v>
      </c>
      <c r="S378" s="51">
        <v>0</v>
      </c>
      <c r="T378" s="42">
        <f t="shared" si="328"/>
        <v>11681.6175</v>
      </c>
      <c r="U378" s="52">
        <v>2.46</v>
      </c>
      <c r="V378" s="51">
        <v>0.92</v>
      </c>
      <c r="W378" s="51">
        <v>2.03</v>
      </c>
      <c r="X378" s="45">
        <f t="shared" si="329"/>
        <v>2.8676</v>
      </c>
      <c r="Y378" s="52">
        <v>1.325</v>
      </c>
      <c r="Z378" s="47">
        <v>0.6711</v>
      </c>
      <c r="AA378" s="54">
        <f t="shared" si="330"/>
        <v>73275.6665391882</v>
      </c>
    </row>
    <row r="379" customHeight="1" spans="1:27">
      <c r="A379" s="56">
        <v>3734</v>
      </c>
      <c r="B379" s="51">
        <v>2.01</v>
      </c>
      <c r="C379" s="51">
        <v>1</v>
      </c>
      <c r="D379" s="51">
        <v>1</v>
      </c>
      <c r="E379" s="51">
        <v>0</v>
      </c>
      <c r="F379" s="42">
        <f t="shared" si="325"/>
        <v>7505.34</v>
      </c>
      <c r="G379" s="52">
        <v>2.06</v>
      </c>
      <c r="H379" s="51">
        <v>0.98</v>
      </c>
      <c r="I379" s="51">
        <v>2.33</v>
      </c>
      <c r="J379" s="45">
        <f t="shared" si="326"/>
        <v>3.2834</v>
      </c>
      <c r="K379" s="52">
        <v>1.325</v>
      </c>
      <c r="L379" s="47">
        <v>0.6711</v>
      </c>
      <c r="M379" s="54">
        <f t="shared" si="327"/>
        <v>45140.3063707851</v>
      </c>
      <c r="O379" s="56">
        <v>3321</v>
      </c>
      <c r="P379" s="51">
        <v>2.01</v>
      </c>
      <c r="Q379" s="51">
        <v>1</v>
      </c>
      <c r="R379" s="51">
        <v>1</v>
      </c>
      <c r="S379" s="51">
        <v>0</v>
      </c>
      <c r="T379" s="42">
        <f t="shared" si="328"/>
        <v>6675.21</v>
      </c>
      <c r="U379" s="52">
        <v>2.46</v>
      </c>
      <c r="V379" s="51">
        <v>0.92</v>
      </c>
      <c r="W379" s="51">
        <v>2.03</v>
      </c>
      <c r="X379" s="45">
        <f t="shared" si="329"/>
        <v>2.8676</v>
      </c>
      <c r="Y379" s="52">
        <v>1.325</v>
      </c>
      <c r="Z379" s="47">
        <v>0.6711</v>
      </c>
      <c r="AA379" s="54">
        <f t="shared" si="330"/>
        <v>41871.8094509647</v>
      </c>
    </row>
    <row r="380" customHeight="1" spans="1:27">
      <c r="A380" s="56">
        <v>3734</v>
      </c>
      <c r="B380" s="51">
        <v>2.01</v>
      </c>
      <c r="C380" s="51">
        <v>1</v>
      </c>
      <c r="D380" s="51">
        <v>1</v>
      </c>
      <c r="E380" s="51">
        <v>0</v>
      </c>
      <c r="F380" s="42">
        <f t="shared" si="325"/>
        <v>7505.34</v>
      </c>
      <c r="G380" s="52">
        <v>2.06</v>
      </c>
      <c r="H380" s="51">
        <v>0.98</v>
      </c>
      <c r="I380" s="51">
        <v>2.33</v>
      </c>
      <c r="J380" s="45">
        <f t="shared" si="326"/>
        <v>3.2834</v>
      </c>
      <c r="K380" s="52">
        <v>1.325</v>
      </c>
      <c r="L380" s="47">
        <v>0.6711</v>
      </c>
      <c r="M380" s="54">
        <f t="shared" si="327"/>
        <v>45140.3063707851</v>
      </c>
      <c r="O380" s="56">
        <v>3321</v>
      </c>
      <c r="P380" s="51">
        <v>2.01</v>
      </c>
      <c r="Q380" s="51">
        <v>1</v>
      </c>
      <c r="R380" s="51">
        <v>1</v>
      </c>
      <c r="S380" s="51">
        <v>0</v>
      </c>
      <c r="T380" s="42">
        <f t="shared" si="328"/>
        <v>6675.21</v>
      </c>
      <c r="U380" s="52">
        <v>2.46</v>
      </c>
      <c r="V380" s="51">
        <v>0.92</v>
      </c>
      <c r="W380" s="51">
        <v>2.03</v>
      </c>
      <c r="X380" s="45">
        <f t="shared" si="329"/>
        <v>2.8676</v>
      </c>
      <c r="Y380" s="52">
        <v>1.325</v>
      </c>
      <c r="Z380" s="47">
        <v>0.6711</v>
      </c>
      <c r="AA380" s="54">
        <f t="shared" si="330"/>
        <v>41871.8094509647</v>
      </c>
    </row>
    <row r="381" customHeight="1" spans="1:27">
      <c r="A381" s="56">
        <v>3734</v>
      </c>
      <c r="B381" s="51">
        <v>2.01</v>
      </c>
      <c r="C381" s="51">
        <v>1</v>
      </c>
      <c r="D381" s="51">
        <v>1</v>
      </c>
      <c r="E381" s="51">
        <v>0</v>
      </c>
      <c r="F381" s="42">
        <f t="shared" si="325"/>
        <v>7505.34</v>
      </c>
      <c r="G381" s="52">
        <v>2.06</v>
      </c>
      <c r="H381" s="51">
        <v>0.98</v>
      </c>
      <c r="I381" s="51">
        <v>2.33</v>
      </c>
      <c r="J381" s="45">
        <f t="shared" si="326"/>
        <v>3.2834</v>
      </c>
      <c r="K381" s="52">
        <v>1.325</v>
      </c>
      <c r="L381" s="47">
        <v>0.6711</v>
      </c>
      <c r="M381" s="54">
        <f t="shared" si="327"/>
        <v>45140.3063707851</v>
      </c>
      <c r="O381" s="56">
        <v>3321</v>
      </c>
      <c r="P381" s="51">
        <v>2.01</v>
      </c>
      <c r="Q381" s="51">
        <v>1</v>
      </c>
      <c r="R381" s="51">
        <v>1</v>
      </c>
      <c r="S381" s="51">
        <v>0</v>
      </c>
      <c r="T381" s="42">
        <f t="shared" si="328"/>
        <v>6675.21</v>
      </c>
      <c r="U381" s="52">
        <v>2.46</v>
      </c>
      <c r="V381" s="51">
        <v>0.92</v>
      </c>
      <c r="W381" s="51">
        <v>2.03</v>
      </c>
      <c r="X381" s="45">
        <f t="shared" si="329"/>
        <v>2.8676</v>
      </c>
      <c r="Y381" s="52">
        <v>1.325</v>
      </c>
      <c r="Z381" s="47">
        <v>0.6711</v>
      </c>
      <c r="AA381" s="54">
        <f t="shared" si="330"/>
        <v>41871.8094509647</v>
      </c>
    </row>
    <row r="382" customHeight="1" spans="1:27">
      <c r="A382" s="56">
        <v>3734</v>
      </c>
      <c r="B382" s="51">
        <v>2.01</v>
      </c>
      <c r="C382" s="51">
        <v>1</v>
      </c>
      <c r="D382" s="51">
        <v>1</v>
      </c>
      <c r="E382" s="51">
        <v>0</v>
      </c>
      <c r="F382" s="42">
        <f t="shared" si="325"/>
        <v>7505.34</v>
      </c>
      <c r="G382" s="52">
        <v>2.06</v>
      </c>
      <c r="H382" s="51">
        <v>0.98</v>
      </c>
      <c r="I382" s="51">
        <v>2.33</v>
      </c>
      <c r="J382" s="45">
        <f t="shared" si="326"/>
        <v>3.2834</v>
      </c>
      <c r="K382" s="52">
        <v>1.125</v>
      </c>
      <c r="L382" s="47">
        <v>0.6711</v>
      </c>
      <c r="M382" s="54">
        <f t="shared" si="327"/>
        <v>38326.6752204779</v>
      </c>
      <c r="O382" s="56">
        <v>3321</v>
      </c>
      <c r="P382" s="51">
        <v>2.01</v>
      </c>
      <c r="Q382" s="51">
        <v>1</v>
      </c>
      <c r="R382" s="51">
        <v>1</v>
      </c>
      <c r="S382" s="51">
        <v>0</v>
      </c>
      <c r="T382" s="42">
        <f t="shared" si="328"/>
        <v>6675.21</v>
      </c>
      <c r="U382" s="52">
        <v>2.46</v>
      </c>
      <c r="V382" s="51">
        <v>0.92</v>
      </c>
      <c r="W382" s="51">
        <v>2.03</v>
      </c>
      <c r="X382" s="45">
        <f t="shared" si="329"/>
        <v>2.8676</v>
      </c>
      <c r="Y382" s="52">
        <v>1.125</v>
      </c>
      <c r="Z382" s="47">
        <v>0.6711</v>
      </c>
      <c r="AA382" s="54">
        <f t="shared" si="330"/>
        <v>35551.5363262908</v>
      </c>
    </row>
    <row r="383" customHeight="1" spans="1:27">
      <c r="A383" s="56">
        <v>3734</v>
      </c>
      <c r="B383" s="51">
        <v>2.01</v>
      </c>
      <c r="C383" s="51">
        <v>1</v>
      </c>
      <c r="D383" s="51">
        <v>1</v>
      </c>
      <c r="E383" s="51">
        <v>0</v>
      </c>
      <c r="F383" s="42">
        <f t="shared" si="325"/>
        <v>7505.34</v>
      </c>
      <c r="G383" s="52">
        <v>2.06</v>
      </c>
      <c r="H383" s="51">
        <v>0.98</v>
      </c>
      <c r="I383" s="51">
        <v>2.33</v>
      </c>
      <c r="J383" s="45">
        <f t="shared" si="326"/>
        <v>3.2834</v>
      </c>
      <c r="K383" s="52">
        <v>1.125</v>
      </c>
      <c r="L383" s="47">
        <v>0.6711</v>
      </c>
      <c r="M383" s="54">
        <f t="shared" si="327"/>
        <v>38326.6752204779</v>
      </c>
      <c r="O383" s="56">
        <v>3321</v>
      </c>
      <c r="P383" s="51">
        <v>2.01</v>
      </c>
      <c r="Q383" s="51">
        <v>1</v>
      </c>
      <c r="R383" s="51">
        <v>1</v>
      </c>
      <c r="S383" s="51">
        <v>0</v>
      </c>
      <c r="T383" s="42">
        <f t="shared" si="328"/>
        <v>6675.21</v>
      </c>
      <c r="U383" s="52">
        <v>2.46</v>
      </c>
      <c r="V383" s="51">
        <v>0.92</v>
      </c>
      <c r="W383" s="51">
        <v>2.03</v>
      </c>
      <c r="X383" s="45">
        <f t="shared" si="329"/>
        <v>2.8676</v>
      </c>
      <c r="Y383" s="52">
        <v>1.125</v>
      </c>
      <c r="Z383" s="47">
        <v>0.6711</v>
      </c>
      <c r="AA383" s="54">
        <f t="shared" si="330"/>
        <v>35551.5363262908</v>
      </c>
    </row>
    <row r="384" customHeight="1" spans="1:27">
      <c r="A384" s="56">
        <v>3734</v>
      </c>
      <c r="B384" s="51">
        <v>2.01</v>
      </c>
      <c r="C384" s="51">
        <v>1</v>
      </c>
      <c r="D384" s="51">
        <v>1</v>
      </c>
      <c r="E384" s="51">
        <v>0</v>
      </c>
      <c r="F384" s="42">
        <f t="shared" si="325"/>
        <v>7505.34</v>
      </c>
      <c r="G384" s="52">
        <v>2.06</v>
      </c>
      <c r="H384" s="51">
        <v>0.98</v>
      </c>
      <c r="I384" s="51">
        <v>2.33</v>
      </c>
      <c r="J384" s="45">
        <f t="shared" si="326"/>
        <v>3.2834</v>
      </c>
      <c r="K384" s="52">
        <v>1.125</v>
      </c>
      <c r="L384" s="47">
        <v>0.6711</v>
      </c>
      <c r="M384" s="54">
        <f t="shared" si="327"/>
        <v>38326.6752204779</v>
      </c>
      <c r="O384" s="56">
        <v>3321</v>
      </c>
      <c r="P384" s="51">
        <v>2.01</v>
      </c>
      <c r="Q384" s="51">
        <v>1</v>
      </c>
      <c r="R384" s="51">
        <v>1</v>
      </c>
      <c r="S384" s="51">
        <v>0</v>
      </c>
      <c r="T384" s="42">
        <f t="shared" si="328"/>
        <v>6675.21</v>
      </c>
      <c r="U384" s="52">
        <v>2.46</v>
      </c>
      <c r="V384" s="51">
        <v>0.92</v>
      </c>
      <c r="W384" s="51">
        <v>2.03</v>
      </c>
      <c r="X384" s="45">
        <f t="shared" si="329"/>
        <v>2.8676</v>
      </c>
      <c r="Y384" s="52">
        <v>1.125</v>
      </c>
      <c r="Z384" s="47">
        <v>0.6711</v>
      </c>
      <c r="AA384" s="54">
        <f t="shared" si="330"/>
        <v>35551.5363262908</v>
      </c>
    </row>
    <row r="385" customHeight="1" spans="1:27">
      <c r="A385" s="56">
        <v>3734</v>
      </c>
      <c r="B385" s="51">
        <v>2.01</v>
      </c>
      <c r="C385" s="51">
        <v>1</v>
      </c>
      <c r="D385" s="51">
        <v>1</v>
      </c>
      <c r="E385" s="51">
        <v>0</v>
      </c>
      <c r="F385" s="42">
        <f t="shared" si="325"/>
        <v>7505.34</v>
      </c>
      <c r="G385" s="52">
        <v>2.06</v>
      </c>
      <c r="H385" s="51">
        <v>0.98</v>
      </c>
      <c r="I385" s="51">
        <v>2.33</v>
      </c>
      <c r="J385" s="45">
        <f t="shared" si="326"/>
        <v>3.2834</v>
      </c>
      <c r="K385" s="52">
        <v>1.125</v>
      </c>
      <c r="L385" s="47">
        <v>0.6711</v>
      </c>
      <c r="M385" s="54">
        <f t="shared" si="327"/>
        <v>38326.6752204779</v>
      </c>
      <c r="O385" s="56">
        <v>3321</v>
      </c>
      <c r="P385" s="51">
        <v>2.01</v>
      </c>
      <c r="Q385" s="51">
        <v>1</v>
      </c>
      <c r="R385" s="51">
        <v>1</v>
      </c>
      <c r="S385" s="51">
        <v>0</v>
      </c>
      <c r="T385" s="42">
        <f t="shared" si="328"/>
        <v>6675.21</v>
      </c>
      <c r="U385" s="52">
        <v>2.46</v>
      </c>
      <c r="V385" s="51">
        <v>0.92</v>
      </c>
      <c r="W385" s="51">
        <v>2.03</v>
      </c>
      <c r="X385" s="45">
        <f t="shared" si="329"/>
        <v>2.8676</v>
      </c>
      <c r="Y385" s="52">
        <v>1.125</v>
      </c>
      <c r="Z385" s="47">
        <v>0.6711</v>
      </c>
      <c r="AA385" s="54">
        <f t="shared" si="330"/>
        <v>35551.5363262908</v>
      </c>
    </row>
    <row r="386" customHeight="1" spans="1:27">
      <c r="A386" s="56">
        <v>3734</v>
      </c>
      <c r="B386" s="51">
        <v>2.01</v>
      </c>
      <c r="C386" s="51">
        <v>1</v>
      </c>
      <c r="D386" s="51">
        <v>1</v>
      </c>
      <c r="E386" s="51">
        <v>0</v>
      </c>
      <c r="F386" s="42">
        <f t="shared" si="325"/>
        <v>7505.34</v>
      </c>
      <c r="G386" s="52">
        <v>2.06</v>
      </c>
      <c r="H386" s="51">
        <v>0.98</v>
      </c>
      <c r="I386" s="51">
        <v>2.33</v>
      </c>
      <c r="J386" s="45">
        <f t="shared" si="326"/>
        <v>3.2834</v>
      </c>
      <c r="K386" s="52">
        <v>1.125</v>
      </c>
      <c r="L386" s="47">
        <v>0.6711</v>
      </c>
      <c r="M386" s="54">
        <f t="shared" si="327"/>
        <v>38326.6752204779</v>
      </c>
      <c r="O386" s="56">
        <v>3321</v>
      </c>
      <c r="P386" s="51">
        <v>2.01</v>
      </c>
      <c r="Q386" s="51">
        <v>1</v>
      </c>
      <c r="R386" s="51">
        <v>1</v>
      </c>
      <c r="S386" s="51">
        <v>0</v>
      </c>
      <c r="T386" s="42">
        <f t="shared" si="328"/>
        <v>6675.21</v>
      </c>
      <c r="U386" s="52">
        <v>2.46</v>
      </c>
      <c r="V386" s="51">
        <v>0.92</v>
      </c>
      <c r="W386" s="51">
        <v>2.03</v>
      </c>
      <c r="X386" s="45">
        <f t="shared" si="329"/>
        <v>2.8676</v>
      </c>
      <c r="Y386" s="52">
        <v>1.125</v>
      </c>
      <c r="Z386" s="47">
        <v>0.6711</v>
      </c>
      <c r="AA386" s="54">
        <f t="shared" si="330"/>
        <v>35551.5363262908</v>
      </c>
    </row>
    <row r="387" customHeight="1" spans="1:27">
      <c r="A387" s="56">
        <v>3734</v>
      </c>
      <c r="B387" s="51">
        <v>2.01</v>
      </c>
      <c r="C387" s="51">
        <v>1</v>
      </c>
      <c r="D387" s="51">
        <v>1</v>
      </c>
      <c r="E387" s="51">
        <v>0</v>
      </c>
      <c r="F387" s="42">
        <f t="shared" si="325"/>
        <v>7505.34</v>
      </c>
      <c r="G387" s="52">
        <v>2.06</v>
      </c>
      <c r="H387" s="51">
        <v>0.98</v>
      </c>
      <c r="I387" s="51">
        <v>2.33</v>
      </c>
      <c r="J387" s="45">
        <f t="shared" si="326"/>
        <v>3.2834</v>
      </c>
      <c r="K387" s="52">
        <v>1.125</v>
      </c>
      <c r="L387" s="47">
        <v>0.6711</v>
      </c>
      <c r="M387" s="54">
        <f t="shared" si="327"/>
        <v>38326.6752204779</v>
      </c>
      <c r="O387" s="56">
        <v>3321</v>
      </c>
      <c r="P387" s="51">
        <v>2.01</v>
      </c>
      <c r="Q387" s="51">
        <v>1</v>
      </c>
      <c r="R387" s="51">
        <v>1</v>
      </c>
      <c r="S387" s="51">
        <v>0</v>
      </c>
      <c r="T387" s="42">
        <f t="shared" si="328"/>
        <v>6675.21</v>
      </c>
      <c r="U387" s="52">
        <v>2.46</v>
      </c>
      <c r="V387" s="51">
        <v>0.92</v>
      </c>
      <c r="W387" s="51">
        <v>2.03</v>
      </c>
      <c r="X387" s="45">
        <f t="shared" si="329"/>
        <v>2.8676</v>
      </c>
      <c r="Y387" s="52">
        <v>1.125</v>
      </c>
      <c r="Z387" s="47">
        <v>0.6711</v>
      </c>
      <c r="AA387" s="54">
        <f t="shared" si="330"/>
        <v>35551.5363262908</v>
      </c>
    </row>
    <row r="388" customHeight="1" spans="1:27">
      <c r="A388" s="56">
        <v>3734</v>
      </c>
      <c r="B388" s="51">
        <v>2.01</v>
      </c>
      <c r="C388" s="51">
        <v>1</v>
      </c>
      <c r="D388" s="51">
        <v>1</v>
      </c>
      <c r="E388" s="51">
        <v>0</v>
      </c>
      <c r="F388" s="42">
        <f t="shared" si="325"/>
        <v>7505.34</v>
      </c>
      <c r="G388" s="52">
        <v>2.06</v>
      </c>
      <c r="H388" s="51">
        <v>0.98</v>
      </c>
      <c r="I388" s="51">
        <v>2.33</v>
      </c>
      <c r="J388" s="45">
        <f t="shared" si="326"/>
        <v>3.2834</v>
      </c>
      <c r="K388" s="52">
        <v>1.125</v>
      </c>
      <c r="L388" s="47">
        <v>0.6711</v>
      </c>
      <c r="M388" s="54">
        <f t="shared" si="327"/>
        <v>38326.6752204779</v>
      </c>
      <c r="O388" s="56">
        <v>3321</v>
      </c>
      <c r="P388" s="51">
        <v>2.01</v>
      </c>
      <c r="Q388" s="51">
        <v>1</v>
      </c>
      <c r="R388" s="51">
        <v>1</v>
      </c>
      <c r="S388" s="51">
        <v>0</v>
      </c>
      <c r="T388" s="42">
        <f t="shared" si="328"/>
        <v>6675.21</v>
      </c>
      <c r="U388" s="52">
        <v>2.46</v>
      </c>
      <c r="V388" s="51">
        <v>0.92</v>
      </c>
      <c r="W388" s="51">
        <v>2.03</v>
      </c>
      <c r="X388" s="45">
        <f t="shared" si="329"/>
        <v>2.8676</v>
      </c>
      <c r="Y388" s="52">
        <v>1.125</v>
      </c>
      <c r="Z388" s="47">
        <v>0.6711</v>
      </c>
      <c r="AA388" s="54">
        <f t="shared" si="330"/>
        <v>35551.5363262908</v>
      </c>
    </row>
    <row r="389" customHeight="1" spans="1:27">
      <c r="A389" s="57">
        <f>SUM(M366:M388)</f>
        <v>1314452.41608141</v>
      </c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9"/>
      <c r="O389" s="57">
        <f>SUM(AA366:AA388)</f>
        <v>1219276.19733973</v>
      </c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9"/>
    </row>
    <row r="390" customHeight="1" spans="1:27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9"/>
      <c r="O390" s="57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9"/>
    </row>
    <row r="391" customHeight="1" spans="1:27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2"/>
      <c r="O391" s="60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2"/>
    </row>
    <row r="392" customHeight="1" spans="1:27">
      <c r="A392" s="25" t="s">
        <v>42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O392" s="25" t="s">
        <v>42</v>
      </c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7"/>
    </row>
    <row r="393" customHeight="1" spans="1:27">
      <c r="A393" s="2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O393" s="28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30"/>
    </row>
    <row r="394" customHeight="1" spans="1:27">
      <c r="A394" s="31" t="s">
        <v>14</v>
      </c>
      <c r="B394" s="32"/>
      <c r="C394" s="32"/>
      <c r="D394" s="32"/>
      <c r="E394" s="32"/>
      <c r="F394" s="33"/>
      <c r="G394" s="34" t="s">
        <v>15</v>
      </c>
      <c r="H394" s="35"/>
      <c r="I394" s="35"/>
      <c r="J394" s="36"/>
      <c r="K394" s="37" t="s">
        <v>16</v>
      </c>
      <c r="L394" s="38"/>
      <c r="M394" s="39" t="s">
        <v>17</v>
      </c>
      <c r="O394" s="31" t="s">
        <v>14</v>
      </c>
      <c r="P394" s="32"/>
      <c r="Q394" s="32"/>
      <c r="R394" s="32"/>
      <c r="S394" s="32"/>
      <c r="T394" s="33"/>
      <c r="U394" s="34" t="s">
        <v>15</v>
      </c>
      <c r="V394" s="35"/>
      <c r="W394" s="35"/>
      <c r="X394" s="36"/>
      <c r="Y394" s="37" t="s">
        <v>16</v>
      </c>
      <c r="Z394" s="38"/>
      <c r="AA394" s="39" t="s">
        <v>17</v>
      </c>
    </row>
    <row r="395" customHeight="1" spans="1:27">
      <c r="A395" s="40" t="s">
        <v>18</v>
      </c>
      <c r="B395" s="41" t="s">
        <v>19</v>
      </c>
      <c r="C395" s="41" t="s">
        <v>20</v>
      </c>
      <c r="D395" s="41" t="s">
        <v>21</v>
      </c>
      <c r="E395" s="41" t="s">
        <v>22</v>
      </c>
      <c r="F395" s="42" t="s">
        <v>14</v>
      </c>
      <c r="G395" s="43" t="s">
        <v>23</v>
      </c>
      <c r="H395" s="44" t="s">
        <v>24</v>
      </c>
      <c r="I395" s="44" t="s">
        <v>25</v>
      </c>
      <c r="J395" s="45" t="s">
        <v>26</v>
      </c>
      <c r="K395" s="46" t="s">
        <v>27</v>
      </c>
      <c r="L395" s="47" t="s">
        <v>28</v>
      </c>
      <c r="M395" s="48"/>
      <c r="O395" s="40" t="s">
        <v>18</v>
      </c>
      <c r="P395" s="41" t="s">
        <v>19</v>
      </c>
      <c r="Q395" s="41" t="s">
        <v>20</v>
      </c>
      <c r="R395" s="41" t="s">
        <v>21</v>
      </c>
      <c r="S395" s="41" t="s">
        <v>22</v>
      </c>
      <c r="T395" s="42" t="s">
        <v>14</v>
      </c>
      <c r="U395" s="43" t="s">
        <v>23</v>
      </c>
      <c r="V395" s="44" t="s">
        <v>24</v>
      </c>
      <c r="W395" s="44" t="s">
        <v>25</v>
      </c>
      <c r="X395" s="45" t="s">
        <v>26</v>
      </c>
      <c r="Y395" s="46" t="s">
        <v>27</v>
      </c>
      <c r="Z395" s="47" t="s">
        <v>28</v>
      </c>
      <c r="AA395" s="48"/>
    </row>
    <row r="396" customHeight="1" spans="1:27">
      <c r="A396" s="56">
        <v>2556</v>
      </c>
      <c r="B396" s="51">
        <v>4.97</v>
      </c>
      <c r="C396" s="51">
        <v>1</v>
      </c>
      <c r="D396" s="51">
        <v>1</v>
      </c>
      <c r="E396" s="51">
        <v>0</v>
      </c>
      <c r="F396" s="42">
        <f t="shared" ref="F396:F416" si="331">A396*B396*C396*D396+E396</f>
        <v>12703.32</v>
      </c>
      <c r="G396" s="52">
        <v>1.65</v>
      </c>
      <c r="H396" s="51">
        <v>0.76</v>
      </c>
      <c r="I396" s="51">
        <v>1.54</v>
      </c>
      <c r="J396" s="45">
        <f t="shared" ref="J396:J416" si="332">H396*I396+1</f>
        <v>2.1704</v>
      </c>
      <c r="K396" s="52">
        <v>1.125</v>
      </c>
      <c r="L396" s="47">
        <v>0.5882</v>
      </c>
      <c r="M396" s="54">
        <f t="shared" ref="M396:M416" si="333">F396*G396*J396*K396*L396</f>
        <v>30103.6049297953</v>
      </c>
      <c r="O396" s="56">
        <v>2556</v>
      </c>
      <c r="P396" s="51">
        <v>4.97</v>
      </c>
      <c r="Q396" s="51">
        <v>1</v>
      </c>
      <c r="R396" s="51">
        <v>1</v>
      </c>
      <c r="S396" s="51">
        <v>0</v>
      </c>
      <c r="T396" s="42">
        <f t="shared" ref="T396:T416" si="334">O396*P396*Q396*R396+S396</f>
        <v>12703.32</v>
      </c>
      <c r="U396" s="52">
        <v>2.05</v>
      </c>
      <c r="V396" s="51">
        <v>0.76</v>
      </c>
      <c r="W396" s="51">
        <v>1.54</v>
      </c>
      <c r="X396" s="45">
        <f t="shared" ref="X396:X416" si="335">V396*W396+1</f>
        <v>2.1704</v>
      </c>
      <c r="Y396" s="52">
        <v>1.125</v>
      </c>
      <c r="Z396" s="47">
        <v>0.5882</v>
      </c>
      <c r="AA396" s="54">
        <f t="shared" ref="AA396:AA416" si="336">T396*U396*X396*Y396*Z396</f>
        <v>37401.4485491396</v>
      </c>
    </row>
    <row r="397" customHeight="1" spans="1:27">
      <c r="A397" s="56">
        <v>2556</v>
      </c>
      <c r="B397" s="51">
        <f t="shared" ref="B397:B416" si="337">0.677+0.338</f>
        <v>1.015</v>
      </c>
      <c r="C397" s="51">
        <v>1.35</v>
      </c>
      <c r="D397" s="51">
        <v>1</v>
      </c>
      <c r="E397" s="51">
        <v>0</v>
      </c>
      <c r="F397" s="42">
        <f t="shared" si="331"/>
        <v>3502.359</v>
      </c>
      <c r="G397" s="52">
        <v>1.65</v>
      </c>
      <c r="H397" s="51">
        <v>0.76</v>
      </c>
      <c r="I397" s="51">
        <v>1.54</v>
      </c>
      <c r="J397" s="45">
        <f t="shared" si="332"/>
        <v>2.1704</v>
      </c>
      <c r="K397" s="52">
        <v>1.125</v>
      </c>
      <c r="L397" s="47">
        <v>0.5882</v>
      </c>
      <c r="M397" s="54">
        <f t="shared" si="333"/>
        <v>8299.69107747526</v>
      </c>
      <c r="O397" s="56">
        <v>2556</v>
      </c>
      <c r="P397" s="51">
        <f t="shared" ref="P397:P416" si="338">0.677+0.338</f>
        <v>1.015</v>
      </c>
      <c r="Q397" s="51">
        <v>1.35</v>
      </c>
      <c r="R397" s="51">
        <v>1</v>
      </c>
      <c r="S397" s="51">
        <v>0</v>
      </c>
      <c r="T397" s="42">
        <f t="shared" si="334"/>
        <v>3502.359</v>
      </c>
      <c r="U397" s="52">
        <v>2.05</v>
      </c>
      <c r="V397" s="51">
        <v>0.76</v>
      </c>
      <c r="W397" s="51">
        <v>1.54</v>
      </c>
      <c r="X397" s="45">
        <f t="shared" si="335"/>
        <v>2.1704</v>
      </c>
      <c r="Y397" s="52">
        <v>1.125</v>
      </c>
      <c r="Z397" s="47">
        <v>0.5882</v>
      </c>
      <c r="AA397" s="54">
        <f t="shared" si="336"/>
        <v>10311.7373992874</v>
      </c>
    </row>
    <row r="398" customHeight="1" spans="1:27">
      <c r="A398" s="56">
        <v>2556</v>
      </c>
      <c r="B398" s="51">
        <f t="shared" si="337"/>
        <v>1.015</v>
      </c>
      <c r="C398" s="51">
        <v>1.35</v>
      </c>
      <c r="D398" s="51">
        <v>1</v>
      </c>
      <c r="E398" s="51">
        <v>0</v>
      </c>
      <c r="F398" s="42">
        <f t="shared" si="331"/>
        <v>3502.359</v>
      </c>
      <c r="G398" s="52">
        <v>1.65</v>
      </c>
      <c r="H398" s="51">
        <v>0.76</v>
      </c>
      <c r="I398" s="51">
        <v>1.54</v>
      </c>
      <c r="J398" s="45">
        <f t="shared" si="332"/>
        <v>2.1704</v>
      </c>
      <c r="K398" s="52">
        <v>1.125</v>
      </c>
      <c r="L398" s="47">
        <v>0.5882</v>
      </c>
      <c r="M398" s="54">
        <f t="shared" si="333"/>
        <v>8299.69107747526</v>
      </c>
      <c r="O398" s="56">
        <v>2556</v>
      </c>
      <c r="P398" s="51">
        <f t="shared" si="338"/>
        <v>1.015</v>
      </c>
      <c r="Q398" s="51">
        <v>1.35</v>
      </c>
      <c r="R398" s="51">
        <v>1</v>
      </c>
      <c r="S398" s="51">
        <v>0</v>
      </c>
      <c r="T398" s="42">
        <f t="shared" si="334"/>
        <v>3502.359</v>
      </c>
      <c r="U398" s="52">
        <v>2.05</v>
      </c>
      <c r="V398" s="51">
        <v>0.76</v>
      </c>
      <c r="W398" s="51">
        <v>1.54</v>
      </c>
      <c r="X398" s="45">
        <f t="shared" si="335"/>
        <v>2.1704</v>
      </c>
      <c r="Y398" s="52">
        <v>1.125</v>
      </c>
      <c r="Z398" s="47">
        <v>0.5882</v>
      </c>
      <c r="AA398" s="54">
        <f t="shared" si="336"/>
        <v>10311.7373992874</v>
      </c>
    </row>
    <row r="399" customHeight="1" spans="1:27">
      <c r="A399" s="56">
        <v>2556</v>
      </c>
      <c r="B399" s="51">
        <f t="shared" si="337"/>
        <v>1.015</v>
      </c>
      <c r="C399" s="51">
        <v>1.35</v>
      </c>
      <c r="D399" s="51">
        <v>1</v>
      </c>
      <c r="E399" s="51">
        <v>0</v>
      </c>
      <c r="F399" s="42">
        <f t="shared" si="331"/>
        <v>3502.359</v>
      </c>
      <c r="G399" s="52">
        <v>1.65</v>
      </c>
      <c r="H399" s="51">
        <v>0.76</v>
      </c>
      <c r="I399" s="51">
        <v>1.54</v>
      </c>
      <c r="J399" s="45">
        <f t="shared" si="332"/>
        <v>2.1704</v>
      </c>
      <c r="K399" s="52">
        <v>1.125</v>
      </c>
      <c r="L399" s="47">
        <v>0.5882</v>
      </c>
      <c r="M399" s="54">
        <f t="shared" si="333"/>
        <v>8299.69107747526</v>
      </c>
      <c r="O399" s="56">
        <v>2556</v>
      </c>
      <c r="P399" s="51">
        <f t="shared" si="338"/>
        <v>1.015</v>
      </c>
      <c r="Q399" s="51">
        <v>1.35</v>
      </c>
      <c r="R399" s="51">
        <v>1</v>
      </c>
      <c r="S399" s="51">
        <v>0</v>
      </c>
      <c r="T399" s="42">
        <f t="shared" si="334"/>
        <v>3502.359</v>
      </c>
      <c r="U399" s="52">
        <v>2.05</v>
      </c>
      <c r="V399" s="51">
        <v>0.76</v>
      </c>
      <c r="W399" s="51">
        <v>1.54</v>
      </c>
      <c r="X399" s="45">
        <f t="shared" si="335"/>
        <v>2.1704</v>
      </c>
      <c r="Y399" s="52">
        <v>1.125</v>
      </c>
      <c r="Z399" s="47">
        <v>0.5882</v>
      </c>
      <c r="AA399" s="54">
        <f t="shared" si="336"/>
        <v>10311.7373992874</v>
      </c>
    </row>
    <row r="400" customHeight="1" spans="1:27">
      <c r="A400" s="56">
        <v>2556</v>
      </c>
      <c r="B400" s="51">
        <f t="shared" si="337"/>
        <v>1.015</v>
      </c>
      <c r="C400" s="51">
        <v>1.35</v>
      </c>
      <c r="D400" s="51">
        <v>1</v>
      </c>
      <c r="E400" s="51">
        <v>0</v>
      </c>
      <c r="F400" s="42">
        <f t="shared" si="331"/>
        <v>3502.359</v>
      </c>
      <c r="G400" s="52">
        <v>1.65</v>
      </c>
      <c r="H400" s="51">
        <v>0.76</v>
      </c>
      <c r="I400" s="51">
        <v>1.54</v>
      </c>
      <c r="J400" s="45">
        <f t="shared" si="332"/>
        <v>2.1704</v>
      </c>
      <c r="K400" s="52">
        <v>1.125</v>
      </c>
      <c r="L400" s="47">
        <v>0.5882</v>
      </c>
      <c r="M400" s="54">
        <f t="shared" si="333"/>
        <v>8299.69107747526</v>
      </c>
      <c r="O400" s="56">
        <v>2556</v>
      </c>
      <c r="P400" s="51">
        <f t="shared" si="338"/>
        <v>1.015</v>
      </c>
      <c r="Q400" s="51">
        <v>1.35</v>
      </c>
      <c r="R400" s="51">
        <v>1</v>
      </c>
      <c r="S400" s="51">
        <v>0</v>
      </c>
      <c r="T400" s="42">
        <f t="shared" si="334"/>
        <v>3502.359</v>
      </c>
      <c r="U400" s="52">
        <v>2.05</v>
      </c>
      <c r="V400" s="51">
        <v>0.76</v>
      </c>
      <c r="W400" s="51">
        <v>1.54</v>
      </c>
      <c r="X400" s="45">
        <f t="shared" si="335"/>
        <v>2.1704</v>
      </c>
      <c r="Y400" s="52">
        <v>1.125</v>
      </c>
      <c r="Z400" s="47">
        <v>0.5882</v>
      </c>
      <c r="AA400" s="54">
        <f t="shared" si="336"/>
        <v>10311.7373992874</v>
      </c>
    </row>
    <row r="401" customHeight="1" spans="1:27">
      <c r="A401" s="56">
        <v>2556</v>
      </c>
      <c r="B401" s="51">
        <f t="shared" si="337"/>
        <v>1.015</v>
      </c>
      <c r="C401" s="51">
        <v>1.35</v>
      </c>
      <c r="D401" s="51">
        <v>1</v>
      </c>
      <c r="E401" s="51">
        <v>0</v>
      </c>
      <c r="F401" s="42">
        <f t="shared" si="331"/>
        <v>3502.359</v>
      </c>
      <c r="G401" s="52">
        <v>1.65</v>
      </c>
      <c r="H401" s="51">
        <v>0.76</v>
      </c>
      <c r="I401" s="51">
        <v>1.54</v>
      </c>
      <c r="J401" s="45">
        <f t="shared" si="332"/>
        <v>2.1704</v>
      </c>
      <c r="K401" s="52">
        <v>1.125</v>
      </c>
      <c r="L401" s="47">
        <v>0.5882</v>
      </c>
      <c r="M401" s="54">
        <f t="shared" si="333"/>
        <v>8299.69107747526</v>
      </c>
      <c r="O401" s="56">
        <v>2556</v>
      </c>
      <c r="P401" s="51">
        <f t="shared" si="338"/>
        <v>1.015</v>
      </c>
      <c r="Q401" s="51">
        <v>1.35</v>
      </c>
      <c r="R401" s="51">
        <v>1</v>
      </c>
      <c r="S401" s="51">
        <v>0</v>
      </c>
      <c r="T401" s="42">
        <f t="shared" si="334"/>
        <v>3502.359</v>
      </c>
      <c r="U401" s="52">
        <v>2.05</v>
      </c>
      <c r="V401" s="51">
        <v>0.76</v>
      </c>
      <c r="W401" s="51">
        <v>1.54</v>
      </c>
      <c r="X401" s="45">
        <f t="shared" si="335"/>
        <v>2.1704</v>
      </c>
      <c r="Y401" s="52">
        <v>1.125</v>
      </c>
      <c r="Z401" s="47">
        <v>0.5882</v>
      </c>
      <c r="AA401" s="54">
        <f t="shared" si="336"/>
        <v>10311.7373992874</v>
      </c>
    </row>
    <row r="402" customHeight="1" spans="1:27">
      <c r="A402" s="56">
        <v>2556</v>
      </c>
      <c r="B402" s="51">
        <f t="shared" si="337"/>
        <v>1.015</v>
      </c>
      <c r="C402" s="51">
        <v>1.35</v>
      </c>
      <c r="D402" s="51">
        <v>1</v>
      </c>
      <c r="E402" s="51">
        <v>0</v>
      </c>
      <c r="F402" s="42">
        <f t="shared" si="331"/>
        <v>3502.359</v>
      </c>
      <c r="G402" s="52">
        <v>1.65</v>
      </c>
      <c r="H402" s="51">
        <v>0.76</v>
      </c>
      <c r="I402" s="51">
        <v>1.54</v>
      </c>
      <c r="J402" s="45">
        <f t="shared" si="332"/>
        <v>2.1704</v>
      </c>
      <c r="K402" s="52">
        <v>1.125</v>
      </c>
      <c r="L402" s="47">
        <v>0.5882</v>
      </c>
      <c r="M402" s="54">
        <f t="shared" si="333"/>
        <v>8299.69107747526</v>
      </c>
      <c r="O402" s="56">
        <v>2556</v>
      </c>
      <c r="P402" s="51">
        <f t="shared" si="338"/>
        <v>1.015</v>
      </c>
      <c r="Q402" s="51">
        <v>1.35</v>
      </c>
      <c r="R402" s="51">
        <v>1</v>
      </c>
      <c r="S402" s="51">
        <v>0</v>
      </c>
      <c r="T402" s="42">
        <f t="shared" si="334"/>
        <v>3502.359</v>
      </c>
      <c r="U402" s="52">
        <v>2.05</v>
      </c>
      <c r="V402" s="51">
        <v>0.76</v>
      </c>
      <c r="W402" s="51">
        <v>1.54</v>
      </c>
      <c r="X402" s="45">
        <f t="shared" si="335"/>
        <v>2.1704</v>
      </c>
      <c r="Y402" s="52">
        <v>1.125</v>
      </c>
      <c r="Z402" s="47">
        <v>0.5882</v>
      </c>
      <c r="AA402" s="54">
        <f t="shared" si="336"/>
        <v>10311.7373992874</v>
      </c>
    </row>
    <row r="403" customHeight="1" spans="1:27">
      <c r="A403" s="56">
        <v>2556</v>
      </c>
      <c r="B403" s="51">
        <f t="shared" si="337"/>
        <v>1.015</v>
      </c>
      <c r="C403" s="51">
        <v>1.35</v>
      </c>
      <c r="D403" s="51">
        <v>1</v>
      </c>
      <c r="E403" s="51">
        <v>0</v>
      </c>
      <c r="F403" s="42">
        <f t="shared" si="331"/>
        <v>3502.359</v>
      </c>
      <c r="G403" s="52">
        <v>1.65</v>
      </c>
      <c r="H403" s="51">
        <v>0.76</v>
      </c>
      <c r="I403" s="51">
        <v>1.54</v>
      </c>
      <c r="J403" s="45">
        <f t="shared" si="332"/>
        <v>2.1704</v>
      </c>
      <c r="K403" s="52">
        <v>1.125</v>
      </c>
      <c r="L403" s="47">
        <v>0.5882</v>
      </c>
      <c r="M403" s="54">
        <f t="shared" si="333"/>
        <v>8299.69107747526</v>
      </c>
      <c r="O403" s="56">
        <v>2556</v>
      </c>
      <c r="P403" s="51">
        <f t="shared" si="338"/>
        <v>1.015</v>
      </c>
      <c r="Q403" s="51">
        <v>1.35</v>
      </c>
      <c r="R403" s="51">
        <v>1</v>
      </c>
      <c r="S403" s="51">
        <v>0</v>
      </c>
      <c r="T403" s="42">
        <f t="shared" si="334"/>
        <v>3502.359</v>
      </c>
      <c r="U403" s="52">
        <v>2.05</v>
      </c>
      <c r="V403" s="51">
        <v>0.76</v>
      </c>
      <c r="W403" s="51">
        <v>1.54</v>
      </c>
      <c r="X403" s="45">
        <f t="shared" si="335"/>
        <v>2.1704</v>
      </c>
      <c r="Y403" s="52">
        <v>1.125</v>
      </c>
      <c r="Z403" s="47">
        <v>0.5882</v>
      </c>
      <c r="AA403" s="54">
        <f t="shared" si="336"/>
        <v>10311.7373992874</v>
      </c>
    </row>
    <row r="404" customHeight="1" spans="1:27">
      <c r="A404" s="56">
        <v>2556</v>
      </c>
      <c r="B404" s="51">
        <f t="shared" si="337"/>
        <v>1.015</v>
      </c>
      <c r="C404" s="51">
        <v>1.35</v>
      </c>
      <c r="D404" s="51">
        <v>1</v>
      </c>
      <c r="E404" s="51">
        <v>0</v>
      </c>
      <c r="F404" s="42">
        <f t="shared" si="331"/>
        <v>3502.359</v>
      </c>
      <c r="G404" s="52">
        <v>1.65</v>
      </c>
      <c r="H404" s="51">
        <v>0.76</v>
      </c>
      <c r="I404" s="51">
        <v>1.54</v>
      </c>
      <c r="J404" s="45">
        <f t="shared" si="332"/>
        <v>2.1704</v>
      </c>
      <c r="K404" s="52">
        <v>1.125</v>
      </c>
      <c r="L404" s="47">
        <v>0.5882</v>
      </c>
      <c r="M404" s="54">
        <f t="shared" si="333"/>
        <v>8299.69107747526</v>
      </c>
      <c r="O404" s="56">
        <v>2556</v>
      </c>
      <c r="P404" s="51">
        <f t="shared" si="338"/>
        <v>1.015</v>
      </c>
      <c r="Q404" s="51">
        <v>1.35</v>
      </c>
      <c r="R404" s="51">
        <v>1</v>
      </c>
      <c r="S404" s="51">
        <v>0</v>
      </c>
      <c r="T404" s="42">
        <f t="shared" si="334"/>
        <v>3502.359</v>
      </c>
      <c r="U404" s="52">
        <v>2.05</v>
      </c>
      <c r="V404" s="51">
        <v>0.76</v>
      </c>
      <c r="W404" s="51">
        <v>1.54</v>
      </c>
      <c r="X404" s="45">
        <f t="shared" si="335"/>
        <v>2.1704</v>
      </c>
      <c r="Y404" s="52">
        <v>1.125</v>
      </c>
      <c r="Z404" s="47">
        <v>0.5882</v>
      </c>
      <c r="AA404" s="54">
        <f t="shared" si="336"/>
        <v>10311.7373992874</v>
      </c>
    </row>
    <row r="405" customHeight="1" spans="1:27">
      <c r="A405" s="56">
        <v>2556</v>
      </c>
      <c r="B405" s="51">
        <f t="shared" si="337"/>
        <v>1.015</v>
      </c>
      <c r="C405" s="51">
        <v>1.35</v>
      </c>
      <c r="D405" s="51">
        <v>1</v>
      </c>
      <c r="E405" s="51">
        <v>0</v>
      </c>
      <c r="F405" s="42">
        <f t="shared" si="331"/>
        <v>3502.359</v>
      </c>
      <c r="G405" s="52">
        <v>1.65</v>
      </c>
      <c r="H405" s="51">
        <v>0.76</v>
      </c>
      <c r="I405" s="51">
        <v>1.54</v>
      </c>
      <c r="J405" s="45">
        <f t="shared" si="332"/>
        <v>2.1704</v>
      </c>
      <c r="K405" s="52">
        <v>1.125</v>
      </c>
      <c r="L405" s="47">
        <v>0.5882</v>
      </c>
      <c r="M405" s="54">
        <f t="shared" si="333"/>
        <v>8299.69107747526</v>
      </c>
      <c r="O405" s="56">
        <v>2556</v>
      </c>
      <c r="P405" s="51">
        <f t="shared" si="338"/>
        <v>1.015</v>
      </c>
      <c r="Q405" s="51">
        <v>1.35</v>
      </c>
      <c r="R405" s="51">
        <v>1</v>
      </c>
      <c r="S405" s="51">
        <v>0</v>
      </c>
      <c r="T405" s="42">
        <f t="shared" si="334"/>
        <v>3502.359</v>
      </c>
      <c r="U405" s="52">
        <v>2.05</v>
      </c>
      <c r="V405" s="51">
        <v>0.76</v>
      </c>
      <c r="W405" s="51">
        <v>1.54</v>
      </c>
      <c r="X405" s="45">
        <f t="shared" si="335"/>
        <v>2.1704</v>
      </c>
      <c r="Y405" s="52">
        <v>1.125</v>
      </c>
      <c r="Z405" s="47">
        <v>0.5882</v>
      </c>
      <c r="AA405" s="54">
        <f t="shared" si="336"/>
        <v>10311.7373992874</v>
      </c>
    </row>
    <row r="406" customHeight="1" spans="1:27">
      <c r="A406" s="56">
        <v>2556</v>
      </c>
      <c r="B406" s="51">
        <f t="shared" si="337"/>
        <v>1.015</v>
      </c>
      <c r="C406" s="51">
        <v>1.35</v>
      </c>
      <c r="D406" s="51">
        <v>1</v>
      </c>
      <c r="E406" s="51">
        <v>0</v>
      </c>
      <c r="F406" s="42">
        <f t="shared" si="331"/>
        <v>3502.359</v>
      </c>
      <c r="G406" s="52">
        <v>1.65</v>
      </c>
      <c r="H406" s="51">
        <v>0.76</v>
      </c>
      <c r="I406" s="51">
        <v>1.54</v>
      </c>
      <c r="J406" s="45">
        <f t="shared" si="332"/>
        <v>2.1704</v>
      </c>
      <c r="K406" s="52">
        <v>1.125</v>
      </c>
      <c r="L406" s="47">
        <v>0.5882</v>
      </c>
      <c r="M406" s="54">
        <f t="shared" si="333"/>
        <v>8299.69107747526</v>
      </c>
      <c r="O406" s="56">
        <v>2556</v>
      </c>
      <c r="P406" s="51">
        <f t="shared" si="338"/>
        <v>1.015</v>
      </c>
      <c r="Q406" s="51">
        <v>1.35</v>
      </c>
      <c r="R406" s="51">
        <v>1</v>
      </c>
      <c r="S406" s="51">
        <v>0</v>
      </c>
      <c r="T406" s="42">
        <f t="shared" si="334"/>
        <v>3502.359</v>
      </c>
      <c r="U406" s="52">
        <v>2.05</v>
      </c>
      <c r="V406" s="51">
        <v>0.76</v>
      </c>
      <c r="W406" s="51">
        <v>1.54</v>
      </c>
      <c r="X406" s="45">
        <f t="shared" si="335"/>
        <v>2.1704</v>
      </c>
      <c r="Y406" s="52">
        <v>1.125</v>
      </c>
      <c r="Z406" s="47">
        <v>0.5882</v>
      </c>
      <c r="AA406" s="54">
        <f t="shared" si="336"/>
        <v>10311.7373992874</v>
      </c>
    </row>
    <row r="407" customHeight="1" spans="1:27">
      <c r="A407" s="56">
        <v>2556</v>
      </c>
      <c r="B407" s="51">
        <f t="shared" si="337"/>
        <v>1.015</v>
      </c>
      <c r="C407" s="51">
        <v>1.35</v>
      </c>
      <c r="D407" s="51">
        <v>1</v>
      </c>
      <c r="E407" s="51">
        <v>0</v>
      </c>
      <c r="F407" s="42">
        <f t="shared" si="331"/>
        <v>3502.359</v>
      </c>
      <c r="G407" s="52">
        <v>1.65</v>
      </c>
      <c r="H407" s="51">
        <v>0.76</v>
      </c>
      <c r="I407" s="51">
        <v>1.54</v>
      </c>
      <c r="J407" s="45">
        <f t="shared" si="332"/>
        <v>2.1704</v>
      </c>
      <c r="K407" s="52">
        <v>1.125</v>
      </c>
      <c r="L407" s="47">
        <v>0.5882</v>
      </c>
      <c r="M407" s="54">
        <f t="shared" si="333"/>
        <v>8299.69107747526</v>
      </c>
      <c r="O407" s="56">
        <v>2556</v>
      </c>
      <c r="P407" s="51">
        <f t="shared" si="338"/>
        <v>1.015</v>
      </c>
      <c r="Q407" s="51">
        <v>1.35</v>
      </c>
      <c r="R407" s="51">
        <v>1</v>
      </c>
      <c r="S407" s="51">
        <v>0</v>
      </c>
      <c r="T407" s="42">
        <f t="shared" si="334"/>
        <v>3502.359</v>
      </c>
      <c r="U407" s="52">
        <v>2.05</v>
      </c>
      <c r="V407" s="51">
        <v>0.76</v>
      </c>
      <c r="W407" s="51">
        <v>1.54</v>
      </c>
      <c r="X407" s="45">
        <f t="shared" si="335"/>
        <v>2.1704</v>
      </c>
      <c r="Y407" s="52">
        <v>1.125</v>
      </c>
      <c r="Z407" s="47">
        <v>0.5882</v>
      </c>
      <c r="AA407" s="54">
        <f t="shared" si="336"/>
        <v>10311.7373992874</v>
      </c>
    </row>
    <row r="408" customHeight="1" spans="1:27">
      <c r="A408" s="56">
        <v>2556</v>
      </c>
      <c r="B408" s="51">
        <f t="shared" si="337"/>
        <v>1.015</v>
      </c>
      <c r="C408" s="51">
        <v>1.35</v>
      </c>
      <c r="D408" s="51">
        <v>1</v>
      </c>
      <c r="E408" s="51">
        <v>0</v>
      </c>
      <c r="F408" s="42">
        <f t="shared" si="331"/>
        <v>3502.359</v>
      </c>
      <c r="G408" s="52">
        <v>1.65</v>
      </c>
      <c r="H408" s="51">
        <v>0.76</v>
      </c>
      <c r="I408" s="51">
        <v>1.54</v>
      </c>
      <c r="J408" s="45">
        <f t="shared" si="332"/>
        <v>2.1704</v>
      </c>
      <c r="K408" s="52">
        <v>1.125</v>
      </c>
      <c r="L408" s="47">
        <v>0.5882</v>
      </c>
      <c r="M408" s="54">
        <f t="shared" si="333"/>
        <v>8299.69107747526</v>
      </c>
      <c r="O408" s="56">
        <v>2556</v>
      </c>
      <c r="P408" s="51">
        <f t="shared" si="338"/>
        <v>1.015</v>
      </c>
      <c r="Q408" s="51">
        <v>1.35</v>
      </c>
      <c r="R408" s="51">
        <v>1</v>
      </c>
      <c r="S408" s="51">
        <v>0</v>
      </c>
      <c r="T408" s="42">
        <f t="shared" si="334"/>
        <v>3502.359</v>
      </c>
      <c r="U408" s="52">
        <v>2.05</v>
      </c>
      <c r="V408" s="51">
        <v>0.76</v>
      </c>
      <c r="W408" s="51">
        <v>1.54</v>
      </c>
      <c r="X408" s="45">
        <f t="shared" si="335"/>
        <v>2.1704</v>
      </c>
      <c r="Y408" s="52">
        <v>1.125</v>
      </c>
      <c r="Z408" s="47">
        <v>0.5882</v>
      </c>
      <c r="AA408" s="54">
        <f t="shared" si="336"/>
        <v>10311.7373992874</v>
      </c>
    </row>
    <row r="409" customHeight="1" spans="1:27">
      <c r="A409" s="56">
        <v>2556</v>
      </c>
      <c r="B409" s="51">
        <f t="shared" si="337"/>
        <v>1.015</v>
      </c>
      <c r="C409" s="51">
        <v>1.35</v>
      </c>
      <c r="D409" s="51">
        <v>1</v>
      </c>
      <c r="E409" s="51">
        <v>0</v>
      </c>
      <c r="F409" s="42">
        <f t="shared" si="331"/>
        <v>3502.359</v>
      </c>
      <c r="G409" s="52">
        <v>1.65</v>
      </c>
      <c r="H409" s="51">
        <v>0.76</v>
      </c>
      <c r="I409" s="51">
        <v>1.54</v>
      </c>
      <c r="J409" s="45">
        <f t="shared" si="332"/>
        <v>2.1704</v>
      </c>
      <c r="K409" s="52">
        <v>1.125</v>
      </c>
      <c r="L409" s="47">
        <v>0.5882</v>
      </c>
      <c r="M409" s="54">
        <f t="shared" si="333"/>
        <v>8299.69107747526</v>
      </c>
      <c r="O409" s="56">
        <v>2556</v>
      </c>
      <c r="P409" s="51">
        <f t="shared" si="338"/>
        <v>1.015</v>
      </c>
      <c r="Q409" s="51">
        <v>1.35</v>
      </c>
      <c r="R409" s="51">
        <v>1</v>
      </c>
      <c r="S409" s="51">
        <v>0</v>
      </c>
      <c r="T409" s="42">
        <f t="shared" si="334"/>
        <v>3502.359</v>
      </c>
      <c r="U409" s="52">
        <v>2.05</v>
      </c>
      <c r="V409" s="51">
        <v>0.76</v>
      </c>
      <c r="W409" s="51">
        <v>1.54</v>
      </c>
      <c r="X409" s="45">
        <f t="shared" si="335"/>
        <v>2.1704</v>
      </c>
      <c r="Y409" s="52">
        <v>1.125</v>
      </c>
      <c r="Z409" s="47">
        <v>0.5882</v>
      </c>
      <c r="AA409" s="54">
        <f t="shared" si="336"/>
        <v>10311.7373992874</v>
      </c>
    </row>
    <row r="410" customHeight="1" spans="1:27">
      <c r="A410" s="56">
        <v>2556</v>
      </c>
      <c r="B410" s="51">
        <f t="shared" si="337"/>
        <v>1.015</v>
      </c>
      <c r="C410" s="51">
        <v>1.35</v>
      </c>
      <c r="D410" s="51">
        <v>1</v>
      </c>
      <c r="E410" s="51">
        <v>0</v>
      </c>
      <c r="F410" s="42">
        <f t="shared" si="331"/>
        <v>3502.359</v>
      </c>
      <c r="G410" s="52">
        <v>1.65</v>
      </c>
      <c r="H410" s="51">
        <v>0.76</v>
      </c>
      <c r="I410" s="51">
        <v>1.54</v>
      </c>
      <c r="J410" s="45">
        <f t="shared" si="332"/>
        <v>2.1704</v>
      </c>
      <c r="K410" s="52">
        <v>1.125</v>
      </c>
      <c r="L410" s="47">
        <v>0.5882</v>
      </c>
      <c r="M410" s="54">
        <f t="shared" si="333"/>
        <v>8299.69107747526</v>
      </c>
      <c r="O410" s="56">
        <v>2556</v>
      </c>
      <c r="P410" s="51">
        <f t="shared" si="338"/>
        <v>1.015</v>
      </c>
      <c r="Q410" s="51">
        <v>1.35</v>
      </c>
      <c r="R410" s="51">
        <v>1</v>
      </c>
      <c r="S410" s="51">
        <v>0</v>
      </c>
      <c r="T410" s="42">
        <f t="shared" si="334"/>
        <v>3502.359</v>
      </c>
      <c r="U410" s="52">
        <v>2.05</v>
      </c>
      <c r="V410" s="51">
        <v>0.76</v>
      </c>
      <c r="W410" s="51">
        <v>1.54</v>
      </c>
      <c r="X410" s="45">
        <f t="shared" si="335"/>
        <v>2.1704</v>
      </c>
      <c r="Y410" s="52">
        <v>1.125</v>
      </c>
      <c r="Z410" s="47">
        <v>0.5882</v>
      </c>
      <c r="AA410" s="54">
        <f t="shared" si="336"/>
        <v>10311.7373992874</v>
      </c>
    </row>
    <row r="411" customHeight="1" spans="1:27">
      <c r="A411" s="56">
        <v>2556</v>
      </c>
      <c r="B411" s="51">
        <f t="shared" si="337"/>
        <v>1.015</v>
      </c>
      <c r="C411" s="51">
        <v>1.35</v>
      </c>
      <c r="D411" s="51">
        <v>1</v>
      </c>
      <c r="E411" s="51">
        <v>0</v>
      </c>
      <c r="F411" s="42">
        <f t="shared" si="331"/>
        <v>3502.359</v>
      </c>
      <c r="G411" s="52">
        <v>1.65</v>
      </c>
      <c r="H411" s="51">
        <v>0.76</v>
      </c>
      <c r="I411" s="51">
        <v>1.54</v>
      </c>
      <c r="J411" s="45">
        <f t="shared" si="332"/>
        <v>2.1704</v>
      </c>
      <c r="K411" s="52">
        <v>1.125</v>
      </c>
      <c r="L411" s="47">
        <v>0.5882</v>
      </c>
      <c r="M411" s="54">
        <f t="shared" si="333"/>
        <v>8299.69107747526</v>
      </c>
      <c r="O411" s="56">
        <v>2556</v>
      </c>
      <c r="P411" s="51">
        <f t="shared" si="338"/>
        <v>1.015</v>
      </c>
      <c r="Q411" s="51">
        <v>1.35</v>
      </c>
      <c r="R411" s="51">
        <v>1</v>
      </c>
      <c r="S411" s="51">
        <v>0</v>
      </c>
      <c r="T411" s="42">
        <f t="shared" si="334"/>
        <v>3502.359</v>
      </c>
      <c r="U411" s="52">
        <v>2.05</v>
      </c>
      <c r="V411" s="51">
        <v>0.76</v>
      </c>
      <c r="W411" s="51">
        <v>1.54</v>
      </c>
      <c r="X411" s="45">
        <f t="shared" si="335"/>
        <v>2.1704</v>
      </c>
      <c r="Y411" s="52">
        <v>1.125</v>
      </c>
      <c r="Z411" s="47">
        <v>0.5882</v>
      </c>
      <c r="AA411" s="54">
        <f t="shared" si="336"/>
        <v>10311.7373992874</v>
      </c>
    </row>
    <row r="412" customHeight="1" spans="1:27">
      <c r="A412" s="56">
        <v>2556</v>
      </c>
      <c r="B412" s="51">
        <f t="shared" si="337"/>
        <v>1.015</v>
      </c>
      <c r="C412" s="51">
        <v>1.35</v>
      </c>
      <c r="D412" s="51">
        <v>1</v>
      </c>
      <c r="E412" s="51">
        <v>0</v>
      </c>
      <c r="F412" s="42">
        <f t="shared" si="331"/>
        <v>3502.359</v>
      </c>
      <c r="G412" s="52">
        <v>1.65</v>
      </c>
      <c r="H412" s="51">
        <v>0.76</v>
      </c>
      <c r="I412" s="51">
        <v>1.54</v>
      </c>
      <c r="J412" s="45">
        <f t="shared" si="332"/>
        <v>2.1704</v>
      </c>
      <c r="K412" s="52">
        <v>1.125</v>
      </c>
      <c r="L412" s="47">
        <v>0.5882</v>
      </c>
      <c r="M412" s="54">
        <f t="shared" si="333"/>
        <v>8299.69107747526</v>
      </c>
      <c r="O412" s="56">
        <v>2556</v>
      </c>
      <c r="P412" s="51">
        <f t="shared" si="338"/>
        <v>1.015</v>
      </c>
      <c r="Q412" s="51">
        <v>1.35</v>
      </c>
      <c r="R412" s="51">
        <v>1</v>
      </c>
      <c r="S412" s="51">
        <v>0</v>
      </c>
      <c r="T412" s="42">
        <f t="shared" si="334"/>
        <v>3502.359</v>
      </c>
      <c r="U412" s="52">
        <v>2.05</v>
      </c>
      <c r="V412" s="51">
        <v>0.76</v>
      </c>
      <c r="W412" s="51">
        <v>1.54</v>
      </c>
      <c r="X412" s="45">
        <f t="shared" si="335"/>
        <v>2.1704</v>
      </c>
      <c r="Y412" s="52">
        <v>1.125</v>
      </c>
      <c r="Z412" s="47">
        <v>0.5882</v>
      </c>
      <c r="AA412" s="54">
        <f t="shared" si="336"/>
        <v>10311.7373992874</v>
      </c>
    </row>
    <row r="413" customHeight="1" spans="1:27">
      <c r="A413" s="56">
        <v>2556</v>
      </c>
      <c r="B413" s="51">
        <f t="shared" si="337"/>
        <v>1.015</v>
      </c>
      <c r="C413" s="51">
        <v>1.35</v>
      </c>
      <c r="D413" s="51">
        <v>1</v>
      </c>
      <c r="E413" s="51">
        <v>0</v>
      </c>
      <c r="F413" s="42">
        <f t="shared" si="331"/>
        <v>3502.359</v>
      </c>
      <c r="G413" s="52">
        <v>1.65</v>
      </c>
      <c r="H413" s="51">
        <v>0.76</v>
      </c>
      <c r="I413" s="51">
        <v>1.54</v>
      </c>
      <c r="J413" s="45">
        <f t="shared" si="332"/>
        <v>2.1704</v>
      </c>
      <c r="K413" s="52">
        <v>1.125</v>
      </c>
      <c r="L413" s="47">
        <v>0.5882</v>
      </c>
      <c r="M413" s="54">
        <f t="shared" si="333"/>
        <v>8299.69107747526</v>
      </c>
      <c r="O413" s="56">
        <v>2556</v>
      </c>
      <c r="P413" s="51">
        <f t="shared" si="338"/>
        <v>1.015</v>
      </c>
      <c r="Q413" s="51">
        <v>1.35</v>
      </c>
      <c r="R413" s="51">
        <v>1</v>
      </c>
      <c r="S413" s="51">
        <v>0</v>
      </c>
      <c r="T413" s="42">
        <f t="shared" si="334"/>
        <v>3502.359</v>
      </c>
      <c r="U413" s="52">
        <v>2.05</v>
      </c>
      <c r="V413" s="51">
        <v>0.76</v>
      </c>
      <c r="W413" s="51">
        <v>1.54</v>
      </c>
      <c r="X413" s="45">
        <f t="shared" si="335"/>
        <v>2.1704</v>
      </c>
      <c r="Y413" s="52">
        <v>1.125</v>
      </c>
      <c r="Z413" s="47">
        <v>0.5882</v>
      </c>
      <c r="AA413" s="54">
        <f t="shared" si="336"/>
        <v>10311.7373992874</v>
      </c>
    </row>
    <row r="414" customHeight="1" spans="1:27">
      <c r="A414" s="56">
        <v>2556</v>
      </c>
      <c r="B414" s="51">
        <f t="shared" si="337"/>
        <v>1.015</v>
      </c>
      <c r="C414" s="51">
        <v>1.35</v>
      </c>
      <c r="D414" s="51">
        <v>1</v>
      </c>
      <c r="E414" s="51">
        <v>0</v>
      </c>
      <c r="F414" s="42">
        <f t="shared" si="331"/>
        <v>3502.359</v>
      </c>
      <c r="G414" s="52">
        <v>1.65</v>
      </c>
      <c r="H414" s="51">
        <v>0.76</v>
      </c>
      <c r="I414" s="51">
        <v>1.54</v>
      </c>
      <c r="J414" s="45">
        <f t="shared" si="332"/>
        <v>2.1704</v>
      </c>
      <c r="K414" s="52">
        <v>1.125</v>
      </c>
      <c r="L414" s="47">
        <v>0.5882</v>
      </c>
      <c r="M414" s="54">
        <f t="shared" si="333"/>
        <v>8299.69107747526</v>
      </c>
      <c r="O414" s="56">
        <v>2556</v>
      </c>
      <c r="P414" s="51">
        <f t="shared" si="338"/>
        <v>1.015</v>
      </c>
      <c r="Q414" s="51">
        <v>1.35</v>
      </c>
      <c r="R414" s="51">
        <v>1</v>
      </c>
      <c r="S414" s="51">
        <v>0</v>
      </c>
      <c r="T414" s="42">
        <f t="shared" si="334"/>
        <v>3502.359</v>
      </c>
      <c r="U414" s="52">
        <v>2.05</v>
      </c>
      <c r="V414" s="51">
        <v>0.76</v>
      </c>
      <c r="W414" s="51">
        <v>1.54</v>
      </c>
      <c r="X414" s="45">
        <f t="shared" si="335"/>
        <v>2.1704</v>
      </c>
      <c r="Y414" s="52">
        <v>1.125</v>
      </c>
      <c r="Z414" s="47">
        <v>0.5882</v>
      </c>
      <c r="AA414" s="54">
        <f t="shared" si="336"/>
        <v>10311.7373992874</v>
      </c>
    </row>
    <row r="415" customHeight="1" spans="1:27">
      <c r="A415" s="56">
        <v>2556</v>
      </c>
      <c r="B415" s="51">
        <f t="shared" si="337"/>
        <v>1.015</v>
      </c>
      <c r="C415" s="51">
        <v>1.35</v>
      </c>
      <c r="D415" s="51">
        <v>1</v>
      </c>
      <c r="E415" s="51">
        <v>0</v>
      </c>
      <c r="F415" s="42">
        <f t="shared" si="331"/>
        <v>3502.359</v>
      </c>
      <c r="G415" s="52">
        <v>1.65</v>
      </c>
      <c r="H415" s="51">
        <v>0.76</v>
      </c>
      <c r="I415" s="51">
        <v>1.54</v>
      </c>
      <c r="J415" s="45">
        <f t="shared" si="332"/>
        <v>2.1704</v>
      </c>
      <c r="K415" s="52">
        <v>1.125</v>
      </c>
      <c r="L415" s="47">
        <v>0.5882</v>
      </c>
      <c r="M415" s="54">
        <f t="shared" si="333"/>
        <v>8299.69107747526</v>
      </c>
      <c r="O415" s="56">
        <v>2556</v>
      </c>
      <c r="P415" s="51">
        <f t="shared" si="338"/>
        <v>1.015</v>
      </c>
      <c r="Q415" s="51">
        <v>1.35</v>
      </c>
      <c r="R415" s="51">
        <v>1</v>
      </c>
      <c r="S415" s="51">
        <v>0</v>
      </c>
      <c r="T415" s="42">
        <f t="shared" si="334"/>
        <v>3502.359</v>
      </c>
      <c r="U415" s="52">
        <v>2.05</v>
      </c>
      <c r="V415" s="51">
        <v>0.76</v>
      </c>
      <c r="W415" s="51">
        <v>1.54</v>
      </c>
      <c r="X415" s="45">
        <f t="shared" si="335"/>
        <v>2.1704</v>
      </c>
      <c r="Y415" s="52">
        <v>1.125</v>
      </c>
      <c r="Z415" s="47">
        <v>0.5882</v>
      </c>
      <c r="AA415" s="54">
        <f t="shared" si="336"/>
        <v>10311.7373992874</v>
      </c>
    </row>
    <row r="416" customHeight="1" spans="1:27">
      <c r="A416" s="56">
        <v>2556</v>
      </c>
      <c r="B416" s="51">
        <f t="shared" si="337"/>
        <v>1.015</v>
      </c>
      <c r="C416" s="51">
        <v>1.35</v>
      </c>
      <c r="D416" s="51">
        <v>1</v>
      </c>
      <c r="E416" s="51">
        <v>0</v>
      </c>
      <c r="F416" s="42">
        <f t="shared" si="331"/>
        <v>3502.359</v>
      </c>
      <c r="G416" s="52">
        <v>1.65</v>
      </c>
      <c r="H416" s="51">
        <v>0.76</v>
      </c>
      <c r="I416" s="51">
        <v>1.54</v>
      </c>
      <c r="J416" s="45">
        <f t="shared" si="332"/>
        <v>2.1704</v>
      </c>
      <c r="K416" s="52">
        <v>1.125</v>
      </c>
      <c r="L416" s="47">
        <v>0.5882</v>
      </c>
      <c r="M416" s="54">
        <f t="shared" si="333"/>
        <v>8299.69107747526</v>
      </c>
      <c r="O416" s="56">
        <v>2556</v>
      </c>
      <c r="P416" s="51">
        <f t="shared" si="338"/>
        <v>1.015</v>
      </c>
      <c r="Q416" s="51">
        <v>1.35</v>
      </c>
      <c r="R416" s="51">
        <v>1</v>
      </c>
      <c r="S416" s="51">
        <v>0</v>
      </c>
      <c r="T416" s="42">
        <f t="shared" si="334"/>
        <v>3502.359</v>
      </c>
      <c r="U416" s="52">
        <v>2.05</v>
      </c>
      <c r="V416" s="51">
        <v>0.76</v>
      </c>
      <c r="W416" s="51">
        <v>1.54</v>
      </c>
      <c r="X416" s="45">
        <f t="shared" si="335"/>
        <v>2.1704</v>
      </c>
      <c r="Y416" s="52">
        <v>1.125</v>
      </c>
      <c r="Z416" s="47">
        <v>0.5882</v>
      </c>
      <c r="AA416" s="54">
        <f t="shared" si="336"/>
        <v>10311.7373992874</v>
      </c>
    </row>
    <row r="417" customHeight="1" spans="1:27">
      <c r="A417" s="57">
        <f>SUM(M396:M416)</f>
        <v>196097.426479301</v>
      </c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9"/>
      <c r="O417" s="57">
        <f>SUM(AA396:AA416)</f>
        <v>243636.196534888</v>
      </c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9"/>
    </row>
    <row r="418" customHeight="1" spans="1:27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9"/>
      <c r="O418" s="57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9"/>
    </row>
    <row r="419" customHeight="1" spans="1:27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2"/>
      <c r="O419" s="60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2"/>
    </row>
    <row r="422" customHeight="1" spans="1:27">
      <c r="A422" s="2" t="s">
        <v>0</v>
      </c>
      <c r="B422" s="3"/>
      <c r="C422" s="3"/>
      <c r="D422" s="3"/>
      <c r="E422" s="4"/>
      <c r="F422" s="2" t="s">
        <v>43</v>
      </c>
      <c r="G422" s="3"/>
      <c r="H422" s="3"/>
      <c r="I422" s="3"/>
      <c r="J422" s="3"/>
      <c r="K422" s="3"/>
      <c r="L422" s="3"/>
      <c r="M422" s="4"/>
      <c r="O422" s="2" t="s">
        <v>0</v>
      </c>
      <c r="P422" s="3"/>
      <c r="Q422" s="3"/>
      <c r="R422" s="3"/>
      <c r="S422" s="4"/>
      <c r="T422" s="2" t="s">
        <v>43</v>
      </c>
      <c r="U422" s="3"/>
      <c r="V422" s="3"/>
      <c r="W422" s="3"/>
      <c r="X422" s="3"/>
      <c r="Y422" s="3"/>
      <c r="Z422" s="3"/>
      <c r="AA422" s="4"/>
    </row>
    <row r="423" customHeight="1" spans="1:27">
      <c r="A423" s="5"/>
      <c r="B423" s="6"/>
      <c r="C423" s="6"/>
      <c r="D423" s="6"/>
      <c r="E423" s="7"/>
      <c r="F423" s="5"/>
      <c r="G423" s="6"/>
      <c r="H423" s="6"/>
      <c r="I423" s="6"/>
      <c r="J423" s="6"/>
      <c r="K423" s="6"/>
      <c r="L423" s="6"/>
      <c r="M423" s="7"/>
      <c r="O423" s="5"/>
      <c r="P423" s="6"/>
      <c r="Q423" s="6"/>
      <c r="R423" s="6"/>
      <c r="S423" s="7"/>
      <c r="T423" s="5"/>
      <c r="U423" s="6"/>
      <c r="V423" s="6"/>
      <c r="W423" s="6"/>
      <c r="X423" s="6"/>
      <c r="Y423" s="6"/>
      <c r="Z423" s="6"/>
      <c r="AA423" s="7"/>
    </row>
    <row r="424" customHeight="1" spans="1:27">
      <c r="A424" s="8"/>
      <c r="B424" s="9"/>
      <c r="C424" s="9"/>
      <c r="D424" s="9"/>
      <c r="E424" s="10"/>
      <c r="F424" s="8"/>
      <c r="G424" s="9"/>
      <c r="H424" s="9"/>
      <c r="I424" s="9"/>
      <c r="J424" s="9"/>
      <c r="K424" s="9"/>
      <c r="L424" s="9"/>
      <c r="M424" s="10"/>
      <c r="O424" s="8"/>
      <c r="P424" s="9"/>
      <c r="Q424" s="9"/>
      <c r="R424" s="9"/>
      <c r="S424" s="10"/>
      <c r="T424" s="8"/>
      <c r="U424" s="9"/>
      <c r="V424" s="9"/>
      <c r="W424" s="9"/>
      <c r="X424" s="9"/>
      <c r="Y424" s="9"/>
      <c r="Z424" s="9"/>
      <c r="AA424" s="10"/>
    </row>
    <row r="425" customHeight="1" spans="1:27">
      <c r="A425" s="11" t="s">
        <v>6</v>
      </c>
      <c r="B425" s="11"/>
      <c r="C425" s="12">
        <f>H425+H427</f>
        <v>6189980.42045335</v>
      </c>
      <c r="D425" s="12"/>
      <c r="E425" s="12"/>
      <c r="F425" s="13" t="s">
        <v>7</v>
      </c>
      <c r="G425" s="13"/>
      <c r="H425" s="14">
        <f>A453+A479</f>
        <v>4875528.00437194</v>
      </c>
      <c r="I425" s="14"/>
      <c r="J425" s="15">
        <f>H425/C425</f>
        <v>0.787648372563811</v>
      </c>
      <c r="K425" s="15"/>
      <c r="L425" s="16" t="s">
        <v>8</v>
      </c>
      <c r="M425" s="16"/>
      <c r="O425" s="11" t="s">
        <v>6</v>
      </c>
      <c r="P425" s="11"/>
      <c r="Q425" s="12">
        <f>V425+V427</f>
        <v>6706162.71066843</v>
      </c>
      <c r="R425" s="12"/>
      <c r="S425" s="12"/>
      <c r="T425" s="13" t="s">
        <v>7</v>
      </c>
      <c r="U425" s="13"/>
      <c r="V425" s="14">
        <f>O453+O479</f>
        <v>5486886.5133287</v>
      </c>
      <c r="W425" s="14"/>
      <c r="X425" s="15">
        <f>V425/Q425</f>
        <v>0.818185712165908</v>
      </c>
      <c r="Y425" s="15"/>
      <c r="Z425" s="16" t="s">
        <v>8</v>
      </c>
      <c r="AA425" s="16"/>
    </row>
    <row r="426" customHeight="1" spans="1:27">
      <c r="A426" s="11"/>
      <c r="B426" s="11"/>
      <c r="C426" s="12"/>
      <c r="D426" s="12"/>
      <c r="E426" s="12"/>
      <c r="F426" s="13"/>
      <c r="G426" s="13"/>
      <c r="H426" s="14"/>
      <c r="I426" s="14"/>
      <c r="J426" s="15"/>
      <c r="K426" s="15"/>
      <c r="L426" s="16"/>
      <c r="M426" s="16"/>
      <c r="O426" s="11"/>
      <c r="P426" s="11"/>
      <c r="Q426" s="12"/>
      <c r="R426" s="12"/>
      <c r="S426" s="12"/>
      <c r="T426" s="13"/>
      <c r="U426" s="13"/>
      <c r="V426" s="14"/>
      <c r="W426" s="14"/>
      <c r="X426" s="15"/>
      <c r="Y426" s="15"/>
      <c r="Z426" s="16"/>
      <c r="AA426" s="16"/>
    </row>
    <row r="427" customHeight="1" spans="1:27">
      <c r="A427" s="11"/>
      <c r="B427" s="11"/>
      <c r="C427" s="12"/>
      <c r="D427" s="12"/>
      <c r="E427" s="12"/>
      <c r="F427" s="13" t="s">
        <v>9</v>
      </c>
      <c r="G427" s="13"/>
      <c r="H427" s="14">
        <f>A509</f>
        <v>1314452.41608141</v>
      </c>
      <c r="I427" s="14"/>
      <c r="J427" s="15">
        <f>H427/C425</f>
        <v>0.212351627436189</v>
      </c>
      <c r="K427" s="15"/>
      <c r="L427" s="16">
        <v>21</v>
      </c>
      <c r="M427" s="16"/>
      <c r="O427" s="11"/>
      <c r="P427" s="11"/>
      <c r="Q427" s="12"/>
      <c r="R427" s="12"/>
      <c r="S427" s="12"/>
      <c r="T427" s="13" t="s">
        <v>9</v>
      </c>
      <c r="U427" s="13"/>
      <c r="V427" s="14">
        <f>O509</f>
        <v>1219276.19733973</v>
      </c>
      <c r="W427" s="14"/>
      <c r="X427" s="15">
        <f>V427/Q425</f>
        <v>0.181814287834093</v>
      </c>
      <c r="Y427" s="15"/>
      <c r="Z427" s="16">
        <v>21</v>
      </c>
      <c r="AA427" s="16"/>
    </row>
    <row r="428" customHeight="1" spans="1:27">
      <c r="A428" s="17" t="s">
        <v>10</v>
      </c>
      <c r="B428" s="17"/>
      <c r="C428" s="18">
        <f>C425/L427</f>
        <v>294760.972402541</v>
      </c>
      <c r="D428" s="18"/>
      <c r="E428" s="18"/>
      <c r="F428" s="13"/>
      <c r="G428" s="13"/>
      <c r="H428" s="14"/>
      <c r="I428" s="14"/>
      <c r="J428" s="15"/>
      <c r="K428" s="15"/>
      <c r="L428" s="16"/>
      <c r="M428" s="16"/>
      <c r="O428" s="17" t="s">
        <v>10</v>
      </c>
      <c r="P428" s="17"/>
      <c r="Q428" s="18">
        <f>Q425/Z427</f>
        <v>319341.081460402</v>
      </c>
      <c r="R428" s="18"/>
      <c r="S428" s="18"/>
      <c r="T428" s="13"/>
      <c r="U428" s="13"/>
      <c r="V428" s="14"/>
      <c r="W428" s="14"/>
      <c r="X428" s="15"/>
      <c r="Y428" s="15"/>
      <c r="Z428" s="16"/>
      <c r="AA428" s="16"/>
    </row>
    <row r="429" customHeight="1" spans="1:27">
      <c r="A429" s="17"/>
      <c r="B429" s="17"/>
      <c r="C429" s="18"/>
      <c r="D429" s="18"/>
      <c r="E429" s="18"/>
      <c r="F429" s="13" t="s">
        <v>42</v>
      </c>
      <c r="G429" s="13"/>
      <c r="H429" s="14">
        <f>A537</f>
        <v>196097.426479301</v>
      </c>
      <c r="I429" s="14"/>
      <c r="J429" s="15">
        <f>H429/C425</f>
        <v>0.0316798136923571</v>
      </c>
      <c r="K429" s="15"/>
      <c r="L429" s="16"/>
      <c r="M429" s="16"/>
      <c r="O429" s="17"/>
      <c r="P429" s="17"/>
      <c r="Q429" s="18"/>
      <c r="R429" s="18"/>
      <c r="S429" s="18"/>
      <c r="T429" s="13" t="s">
        <v>42</v>
      </c>
      <c r="U429" s="13"/>
      <c r="V429" s="14">
        <f>O537</f>
        <v>243636.196534888</v>
      </c>
      <c r="W429" s="14"/>
      <c r="X429" s="15">
        <f>V429/Q425</f>
        <v>0.0363301946353467</v>
      </c>
      <c r="Y429" s="15"/>
      <c r="Z429" s="16"/>
      <c r="AA429" s="16"/>
    </row>
    <row r="430" customHeight="1" spans="1:27">
      <c r="A430" s="19"/>
      <c r="B430" s="19"/>
      <c r="C430" s="20"/>
      <c r="D430" s="20"/>
      <c r="E430" s="20"/>
      <c r="F430" s="21"/>
      <c r="G430" s="21"/>
      <c r="H430" s="22"/>
      <c r="I430" s="22"/>
      <c r="J430" s="15"/>
      <c r="K430" s="15"/>
      <c r="L430" s="24"/>
      <c r="M430" s="24"/>
      <c r="O430" s="19"/>
      <c r="P430" s="19"/>
      <c r="Q430" s="20"/>
      <c r="R430" s="20"/>
      <c r="S430" s="20"/>
      <c r="T430" s="21"/>
      <c r="U430" s="21"/>
      <c r="V430" s="22"/>
      <c r="W430" s="22"/>
      <c r="X430" s="15"/>
      <c r="Y430" s="15"/>
      <c r="Z430" s="24"/>
      <c r="AA430" s="24"/>
    </row>
    <row r="431" customHeight="1" spans="1:27">
      <c r="A431" s="25" t="s">
        <v>13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O431" s="25" t="s">
        <v>13</v>
      </c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7"/>
    </row>
    <row r="432" customHeight="1" spans="1:27">
      <c r="A432" s="2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O432" s="28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30"/>
    </row>
    <row r="433" customHeight="1" spans="1:27">
      <c r="A433" s="31" t="s">
        <v>14</v>
      </c>
      <c r="B433" s="32"/>
      <c r="C433" s="32"/>
      <c r="D433" s="32"/>
      <c r="E433" s="32"/>
      <c r="F433" s="33"/>
      <c r="G433" s="34" t="s">
        <v>15</v>
      </c>
      <c r="H433" s="35"/>
      <c r="I433" s="35"/>
      <c r="J433" s="36"/>
      <c r="K433" s="37" t="s">
        <v>16</v>
      </c>
      <c r="L433" s="38"/>
      <c r="M433" s="39" t="s">
        <v>17</v>
      </c>
      <c r="O433" s="31" t="s">
        <v>14</v>
      </c>
      <c r="P433" s="32"/>
      <c r="Q433" s="32"/>
      <c r="R433" s="32"/>
      <c r="S433" s="32"/>
      <c r="T433" s="33"/>
      <c r="U433" s="34" t="s">
        <v>15</v>
      </c>
      <c r="V433" s="35"/>
      <c r="W433" s="35"/>
      <c r="X433" s="36"/>
      <c r="Y433" s="37" t="s">
        <v>16</v>
      </c>
      <c r="Z433" s="38"/>
      <c r="AA433" s="39" t="s">
        <v>17</v>
      </c>
    </row>
    <row r="434" customHeight="1" spans="1:27">
      <c r="A434" s="40" t="s">
        <v>18</v>
      </c>
      <c r="B434" s="41" t="s">
        <v>19</v>
      </c>
      <c r="C434" s="41" t="s">
        <v>20</v>
      </c>
      <c r="D434" s="41" t="s">
        <v>21</v>
      </c>
      <c r="E434" s="41" t="s">
        <v>22</v>
      </c>
      <c r="F434" s="42" t="s">
        <v>14</v>
      </c>
      <c r="G434" s="43" t="s">
        <v>23</v>
      </c>
      <c r="H434" s="44" t="s">
        <v>24</v>
      </c>
      <c r="I434" s="44" t="s">
        <v>25</v>
      </c>
      <c r="J434" s="45" t="s">
        <v>26</v>
      </c>
      <c r="K434" s="46" t="s">
        <v>27</v>
      </c>
      <c r="L434" s="47" t="s">
        <v>28</v>
      </c>
      <c r="M434" s="48"/>
      <c r="O434" s="40" t="s">
        <v>18</v>
      </c>
      <c r="P434" s="41" t="s">
        <v>19</v>
      </c>
      <c r="Q434" s="41" t="s">
        <v>20</v>
      </c>
      <c r="R434" s="41" t="s">
        <v>21</v>
      </c>
      <c r="S434" s="41" t="s">
        <v>22</v>
      </c>
      <c r="T434" s="42" t="s">
        <v>14</v>
      </c>
      <c r="U434" s="43" t="s">
        <v>23</v>
      </c>
      <c r="V434" s="44" t="s">
        <v>24</v>
      </c>
      <c r="W434" s="44" t="s">
        <v>25</v>
      </c>
      <c r="X434" s="45" t="s">
        <v>26</v>
      </c>
      <c r="Y434" s="46" t="s">
        <v>27</v>
      </c>
      <c r="Z434" s="47" t="s">
        <v>28</v>
      </c>
      <c r="AA434" s="48"/>
    </row>
    <row r="435" customHeight="1" spans="1:27">
      <c r="A435" s="65">
        <v>4613</v>
      </c>
      <c r="B435" s="55">
        <v>3.16</v>
      </c>
      <c r="C435" s="51">
        <v>2.2</v>
      </c>
      <c r="D435" s="51">
        <v>2</v>
      </c>
      <c r="E435" s="66">
        <f t="shared" ref="E435:E448" si="339">3734*0.6</f>
        <v>2240.4</v>
      </c>
      <c r="F435" s="42">
        <f t="shared" ref="F435:F452" si="340">A435*B435*C435*D435+E435</f>
        <v>66379.552</v>
      </c>
      <c r="G435" s="52">
        <v>3</v>
      </c>
      <c r="H435" s="51">
        <v>0.98</v>
      </c>
      <c r="I435" s="51">
        <v>2.47</v>
      </c>
      <c r="J435" s="45">
        <f t="shared" ref="J435:J452" si="341">H435*I435+1</f>
        <v>3.4206</v>
      </c>
      <c r="K435" s="53">
        <v>1.325</v>
      </c>
      <c r="L435" s="47">
        <v>0.5882</v>
      </c>
      <c r="M435" s="54">
        <f t="shared" ref="M435:M452" si="342">F435*G435*J435*K435*L435</f>
        <v>530882.930345545</v>
      </c>
      <c r="O435" s="65">
        <v>4613</v>
      </c>
      <c r="P435" s="55">
        <v>3.16</v>
      </c>
      <c r="Q435" s="51">
        <v>2.2</v>
      </c>
      <c r="R435" s="51">
        <v>2</v>
      </c>
      <c r="S435" s="66">
        <f t="shared" ref="S435:S448" si="343">3321*0.6</f>
        <v>1992.6</v>
      </c>
      <c r="T435" s="42">
        <f t="shared" ref="T435:T452" si="344">O435*P435*Q435*R435+S435</f>
        <v>66131.752</v>
      </c>
      <c r="U435" s="52">
        <v>3.4</v>
      </c>
      <c r="V435" s="51">
        <v>0.98</v>
      </c>
      <c r="W435" s="51">
        <v>2.47</v>
      </c>
      <c r="X435" s="45">
        <f t="shared" ref="X435:X452" si="345">V435*W435+1</f>
        <v>3.4206</v>
      </c>
      <c r="Y435" s="53">
        <v>1.325</v>
      </c>
      <c r="Z435" s="47">
        <v>0.5882</v>
      </c>
      <c r="AA435" s="54">
        <f t="shared" ref="AA435:AA452" si="346">T435*U435*X435*Y435*Z435</f>
        <v>599421.250428608</v>
      </c>
    </row>
    <row r="436" customHeight="1" spans="1:27">
      <c r="A436" s="65">
        <v>4613</v>
      </c>
      <c r="B436" s="50">
        <v>1.62</v>
      </c>
      <c r="C436" s="51">
        <v>2.2</v>
      </c>
      <c r="D436" s="51">
        <v>1</v>
      </c>
      <c r="E436" s="66">
        <f t="shared" si="339"/>
        <v>2240.4</v>
      </c>
      <c r="F436" s="42">
        <f t="shared" si="340"/>
        <v>18681.132</v>
      </c>
      <c r="G436" s="52">
        <v>3</v>
      </c>
      <c r="H436" s="51">
        <v>0.98</v>
      </c>
      <c r="I436" s="51">
        <v>2.47</v>
      </c>
      <c r="J436" s="45">
        <f t="shared" si="341"/>
        <v>3.4206</v>
      </c>
      <c r="K436" s="53">
        <v>1.325</v>
      </c>
      <c r="L436" s="47">
        <v>0.5882</v>
      </c>
      <c r="M436" s="54">
        <f t="shared" si="342"/>
        <v>149405.860683301</v>
      </c>
      <c r="O436" s="65">
        <v>4613</v>
      </c>
      <c r="P436" s="50">
        <v>1.62</v>
      </c>
      <c r="Q436" s="51">
        <v>2.2</v>
      </c>
      <c r="R436" s="51">
        <v>1</v>
      </c>
      <c r="S436" s="66">
        <f t="shared" si="343"/>
        <v>1992.6</v>
      </c>
      <c r="T436" s="42">
        <f t="shared" si="344"/>
        <v>18433.332</v>
      </c>
      <c r="U436" s="52">
        <v>3.4</v>
      </c>
      <c r="V436" s="51">
        <v>0.98</v>
      </c>
      <c r="W436" s="51">
        <v>2.47</v>
      </c>
      <c r="X436" s="45">
        <f t="shared" si="345"/>
        <v>3.4206</v>
      </c>
      <c r="Y436" s="53">
        <v>1.325</v>
      </c>
      <c r="Z436" s="47">
        <v>0.5882</v>
      </c>
      <c r="AA436" s="54">
        <f t="shared" si="346"/>
        <v>167080.571478065</v>
      </c>
    </row>
    <row r="437" customHeight="1" spans="1:27">
      <c r="A437" s="65">
        <v>4613</v>
      </c>
      <c r="B437" s="50">
        <v>1.1</v>
      </c>
      <c r="C437" s="51">
        <v>2.2</v>
      </c>
      <c r="D437" s="51">
        <v>1</v>
      </c>
      <c r="E437" s="66">
        <f t="shared" si="339"/>
        <v>2240.4</v>
      </c>
      <c r="F437" s="42">
        <f t="shared" si="340"/>
        <v>13403.86</v>
      </c>
      <c r="G437" s="52">
        <v>3</v>
      </c>
      <c r="H437" s="51">
        <v>0.98</v>
      </c>
      <c r="I437" s="51">
        <v>2.47</v>
      </c>
      <c r="J437" s="45">
        <f t="shared" si="341"/>
        <v>3.4206</v>
      </c>
      <c r="K437" s="53">
        <v>1.325</v>
      </c>
      <c r="L437" s="47">
        <v>0.5882</v>
      </c>
      <c r="M437" s="54">
        <f t="shared" si="342"/>
        <v>107199.887018542</v>
      </c>
      <c r="O437" s="65">
        <v>4613</v>
      </c>
      <c r="P437" s="50">
        <v>1.1</v>
      </c>
      <c r="Q437" s="51">
        <v>2.2</v>
      </c>
      <c r="R437" s="51">
        <v>1</v>
      </c>
      <c r="S437" s="66">
        <f t="shared" si="343"/>
        <v>1992.6</v>
      </c>
      <c r="T437" s="42">
        <f t="shared" si="344"/>
        <v>13156.06</v>
      </c>
      <c r="U437" s="52">
        <v>3.4</v>
      </c>
      <c r="V437" s="51">
        <v>0.98</v>
      </c>
      <c r="W437" s="51">
        <v>2.47</v>
      </c>
      <c r="X437" s="45">
        <f t="shared" si="345"/>
        <v>3.4206</v>
      </c>
      <c r="Y437" s="53">
        <v>1.325</v>
      </c>
      <c r="Z437" s="47">
        <v>0.5882</v>
      </c>
      <c r="AA437" s="54">
        <f t="shared" si="346"/>
        <v>119247.134658005</v>
      </c>
    </row>
    <row r="438" customHeight="1" spans="1:27">
      <c r="A438" s="65">
        <v>4613</v>
      </c>
      <c r="B438" s="50">
        <v>1.49</v>
      </c>
      <c r="C438" s="51">
        <v>2.2</v>
      </c>
      <c r="D438" s="51">
        <v>1</v>
      </c>
      <c r="E438" s="66">
        <f t="shared" si="339"/>
        <v>2240.4</v>
      </c>
      <c r="F438" s="42">
        <f t="shared" si="340"/>
        <v>17361.814</v>
      </c>
      <c r="G438" s="52">
        <v>3</v>
      </c>
      <c r="H438" s="51">
        <v>0.98</v>
      </c>
      <c r="I438" s="51">
        <v>2.47</v>
      </c>
      <c r="J438" s="45">
        <f t="shared" si="341"/>
        <v>3.4206</v>
      </c>
      <c r="K438" s="53">
        <v>1.325</v>
      </c>
      <c r="L438" s="47">
        <v>0.5882</v>
      </c>
      <c r="M438" s="54">
        <f t="shared" si="342"/>
        <v>138854.367267111</v>
      </c>
      <c r="O438" s="65">
        <v>4613</v>
      </c>
      <c r="P438" s="50">
        <v>1.49</v>
      </c>
      <c r="Q438" s="51">
        <v>2.2</v>
      </c>
      <c r="R438" s="51">
        <v>1</v>
      </c>
      <c r="S438" s="66">
        <f t="shared" si="343"/>
        <v>1992.6</v>
      </c>
      <c r="T438" s="42">
        <f t="shared" si="344"/>
        <v>17114.014</v>
      </c>
      <c r="U438" s="52">
        <v>3.4</v>
      </c>
      <c r="V438" s="51">
        <v>0.98</v>
      </c>
      <c r="W438" s="51">
        <v>2.47</v>
      </c>
      <c r="X438" s="45">
        <f t="shared" si="345"/>
        <v>3.4206</v>
      </c>
      <c r="Y438" s="53">
        <v>1.325</v>
      </c>
      <c r="Z438" s="47">
        <v>0.5882</v>
      </c>
      <c r="AA438" s="54">
        <f t="shared" si="346"/>
        <v>155122.21227305</v>
      </c>
    </row>
    <row r="439" customHeight="1" spans="1:27">
      <c r="A439" s="65">
        <v>4613</v>
      </c>
      <c r="B439" s="50">
        <v>1.37</v>
      </c>
      <c r="C439" s="51">
        <v>2.2</v>
      </c>
      <c r="D439" s="51">
        <v>1</v>
      </c>
      <c r="E439" s="66">
        <f t="shared" si="339"/>
        <v>2240.4</v>
      </c>
      <c r="F439" s="42">
        <f t="shared" si="340"/>
        <v>16143.982</v>
      </c>
      <c r="G439" s="52">
        <v>3</v>
      </c>
      <c r="H439" s="51">
        <v>0.98</v>
      </c>
      <c r="I439" s="51">
        <v>2.47</v>
      </c>
      <c r="J439" s="45">
        <f t="shared" si="341"/>
        <v>3.4206</v>
      </c>
      <c r="K439" s="53">
        <v>1.325</v>
      </c>
      <c r="L439" s="47">
        <v>0.5882</v>
      </c>
      <c r="M439" s="54">
        <f t="shared" si="342"/>
        <v>129114.527190628</v>
      </c>
      <c r="O439" s="65">
        <v>4613</v>
      </c>
      <c r="P439" s="50">
        <v>1.37</v>
      </c>
      <c r="Q439" s="51">
        <v>2.2</v>
      </c>
      <c r="R439" s="51">
        <v>1</v>
      </c>
      <c r="S439" s="66">
        <f t="shared" si="343"/>
        <v>1992.6</v>
      </c>
      <c r="T439" s="42">
        <f t="shared" si="344"/>
        <v>15896.182</v>
      </c>
      <c r="U439" s="52">
        <v>3.4</v>
      </c>
      <c r="V439" s="51">
        <v>0.98</v>
      </c>
      <c r="W439" s="51">
        <v>2.47</v>
      </c>
      <c r="X439" s="45">
        <f t="shared" si="345"/>
        <v>3.4206</v>
      </c>
      <c r="Y439" s="53">
        <v>1.325</v>
      </c>
      <c r="Z439" s="47">
        <v>0.5882</v>
      </c>
      <c r="AA439" s="54">
        <f t="shared" si="346"/>
        <v>144083.726853036</v>
      </c>
    </row>
    <row r="440" customHeight="1" spans="1:27">
      <c r="A440" s="65">
        <v>4613</v>
      </c>
      <c r="B440" s="50">
        <v>1.72</v>
      </c>
      <c r="C440" s="51">
        <v>2.2</v>
      </c>
      <c r="D440" s="51">
        <v>1</v>
      </c>
      <c r="E440" s="66">
        <f t="shared" si="339"/>
        <v>2240.4</v>
      </c>
      <c r="F440" s="42">
        <f t="shared" si="340"/>
        <v>19695.992</v>
      </c>
      <c r="G440" s="52">
        <v>3</v>
      </c>
      <c r="H440" s="51">
        <v>0.98</v>
      </c>
      <c r="I440" s="51">
        <v>2.47</v>
      </c>
      <c r="J440" s="45">
        <f t="shared" si="341"/>
        <v>3.4206</v>
      </c>
      <c r="K440" s="53">
        <v>1.325</v>
      </c>
      <c r="L440" s="47">
        <v>0.5882</v>
      </c>
      <c r="M440" s="54">
        <f t="shared" si="342"/>
        <v>157522.39408037</v>
      </c>
      <c r="O440" s="65">
        <v>4613</v>
      </c>
      <c r="P440" s="50">
        <v>1.72</v>
      </c>
      <c r="Q440" s="51">
        <v>2.2</v>
      </c>
      <c r="R440" s="51">
        <v>1</v>
      </c>
      <c r="S440" s="66">
        <f t="shared" si="343"/>
        <v>1992.6</v>
      </c>
      <c r="T440" s="42">
        <f t="shared" si="344"/>
        <v>19448.192</v>
      </c>
      <c r="U440" s="52">
        <v>3.4</v>
      </c>
      <c r="V440" s="51">
        <v>0.98</v>
      </c>
      <c r="W440" s="51">
        <v>2.47</v>
      </c>
      <c r="X440" s="45">
        <f t="shared" si="345"/>
        <v>3.4206</v>
      </c>
      <c r="Y440" s="53">
        <v>1.325</v>
      </c>
      <c r="Z440" s="47">
        <v>0.5882</v>
      </c>
      <c r="AA440" s="54">
        <f t="shared" si="346"/>
        <v>176279.309328077</v>
      </c>
    </row>
    <row r="441" customHeight="1" spans="1:27">
      <c r="A441" s="65">
        <v>4613</v>
      </c>
      <c r="B441" s="55">
        <v>3.16</v>
      </c>
      <c r="C441" s="51">
        <v>2.2</v>
      </c>
      <c r="D441" s="51">
        <v>1</v>
      </c>
      <c r="E441" s="66">
        <f t="shared" si="339"/>
        <v>2240.4</v>
      </c>
      <c r="F441" s="42">
        <f t="shared" si="340"/>
        <v>34309.976</v>
      </c>
      <c r="G441" s="52">
        <v>3</v>
      </c>
      <c r="H441" s="51">
        <v>0.98</v>
      </c>
      <c r="I441" s="51">
        <v>2.47</v>
      </c>
      <c r="J441" s="45">
        <f t="shared" si="341"/>
        <v>3.4206</v>
      </c>
      <c r="K441" s="53">
        <v>1.325</v>
      </c>
      <c r="L441" s="47">
        <v>0.5882</v>
      </c>
      <c r="M441" s="54">
        <f t="shared" si="342"/>
        <v>274400.474998164</v>
      </c>
      <c r="O441" s="65">
        <v>4613</v>
      </c>
      <c r="P441" s="55">
        <v>3.16</v>
      </c>
      <c r="Q441" s="51">
        <v>2.2</v>
      </c>
      <c r="R441" s="51">
        <v>1</v>
      </c>
      <c r="S441" s="66">
        <f t="shared" si="343"/>
        <v>1992.6</v>
      </c>
      <c r="T441" s="42">
        <f t="shared" si="344"/>
        <v>34062.176</v>
      </c>
      <c r="U441" s="52">
        <v>3.4</v>
      </c>
      <c r="V441" s="51">
        <v>0.98</v>
      </c>
      <c r="W441" s="51">
        <v>2.47</v>
      </c>
      <c r="X441" s="45">
        <f t="shared" si="345"/>
        <v>3.4206</v>
      </c>
      <c r="Y441" s="53">
        <v>1.325</v>
      </c>
      <c r="Z441" s="47">
        <v>0.5882</v>
      </c>
      <c r="AA441" s="54">
        <f t="shared" si="346"/>
        <v>308741.134368243</v>
      </c>
    </row>
    <row r="442" customHeight="1" spans="1:27">
      <c r="A442" s="65">
        <v>4613</v>
      </c>
      <c r="B442" s="50">
        <v>1.62</v>
      </c>
      <c r="C442" s="51">
        <v>2.2</v>
      </c>
      <c r="D442" s="51">
        <v>1</v>
      </c>
      <c r="E442" s="66">
        <f t="shared" si="339"/>
        <v>2240.4</v>
      </c>
      <c r="F442" s="42">
        <f t="shared" si="340"/>
        <v>18681.132</v>
      </c>
      <c r="G442" s="52">
        <v>3</v>
      </c>
      <c r="H442" s="51">
        <v>0.98</v>
      </c>
      <c r="I442" s="51">
        <v>2.47</v>
      </c>
      <c r="J442" s="45">
        <f t="shared" si="341"/>
        <v>3.4206</v>
      </c>
      <c r="K442" s="53">
        <v>1.325</v>
      </c>
      <c r="L442" s="47">
        <v>0.5882</v>
      </c>
      <c r="M442" s="54">
        <f t="shared" si="342"/>
        <v>149405.860683301</v>
      </c>
      <c r="O442" s="65">
        <v>4613</v>
      </c>
      <c r="P442" s="50">
        <v>1.62</v>
      </c>
      <c r="Q442" s="51">
        <v>2.2</v>
      </c>
      <c r="R442" s="51">
        <v>1</v>
      </c>
      <c r="S442" s="66">
        <f t="shared" si="343"/>
        <v>1992.6</v>
      </c>
      <c r="T442" s="42">
        <f t="shared" si="344"/>
        <v>18433.332</v>
      </c>
      <c r="U442" s="52">
        <v>3.4</v>
      </c>
      <c r="V442" s="51">
        <v>0.98</v>
      </c>
      <c r="W442" s="51">
        <v>2.47</v>
      </c>
      <c r="X442" s="45">
        <f t="shared" si="345"/>
        <v>3.4206</v>
      </c>
      <c r="Y442" s="53">
        <v>1.325</v>
      </c>
      <c r="Z442" s="47">
        <v>0.5882</v>
      </c>
      <c r="AA442" s="54">
        <f t="shared" si="346"/>
        <v>167080.571478065</v>
      </c>
    </row>
    <row r="443" customHeight="1" spans="1:27">
      <c r="A443" s="65">
        <v>4613</v>
      </c>
      <c r="B443" s="50">
        <v>1.1</v>
      </c>
      <c r="C443" s="51">
        <v>2.2</v>
      </c>
      <c r="D443" s="51">
        <v>1</v>
      </c>
      <c r="E443" s="66">
        <f t="shared" si="339"/>
        <v>2240.4</v>
      </c>
      <c r="F443" s="42">
        <f t="shared" si="340"/>
        <v>13403.86</v>
      </c>
      <c r="G443" s="52">
        <v>3</v>
      </c>
      <c r="H443" s="51">
        <v>0.98</v>
      </c>
      <c r="I443" s="51">
        <v>2.47</v>
      </c>
      <c r="J443" s="45">
        <f t="shared" si="341"/>
        <v>3.4206</v>
      </c>
      <c r="K443" s="53">
        <v>1.325</v>
      </c>
      <c r="L443" s="47">
        <v>0.5882</v>
      </c>
      <c r="M443" s="54">
        <f t="shared" si="342"/>
        <v>107199.887018542</v>
      </c>
      <c r="O443" s="65">
        <v>4613</v>
      </c>
      <c r="P443" s="50">
        <v>1.1</v>
      </c>
      <c r="Q443" s="51">
        <v>2.2</v>
      </c>
      <c r="R443" s="51">
        <v>1</v>
      </c>
      <c r="S443" s="66">
        <f t="shared" si="343"/>
        <v>1992.6</v>
      </c>
      <c r="T443" s="42">
        <f t="shared" si="344"/>
        <v>13156.06</v>
      </c>
      <c r="U443" s="52">
        <v>3.4</v>
      </c>
      <c r="V443" s="51">
        <v>0.98</v>
      </c>
      <c r="W443" s="51">
        <v>2.47</v>
      </c>
      <c r="X443" s="45">
        <f t="shared" si="345"/>
        <v>3.4206</v>
      </c>
      <c r="Y443" s="53">
        <v>1.325</v>
      </c>
      <c r="Z443" s="47">
        <v>0.5882</v>
      </c>
      <c r="AA443" s="54">
        <f t="shared" si="346"/>
        <v>119247.134658005</v>
      </c>
    </row>
    <row r="444" customHeight="1" spans="1:27">
      <c r="A444" s="65">
        <v>4613</v>
      </c>
      <c r="B444" s="50">
        <v>1.49</v>
      </c>
      <c r="C444" s="51">
        <v>2.2</v>
      </c>
      <c r="D444" s="51">
        <v>1</v>
      </c>
      <c r="E444" s="66">
        <f t="shared" si="339"/>
        <v>2240.4</v>
      </c>
      <c r="F444" s="42">
        <f t="shared" si="340"/>
        <v>17361.814</v>
      </c>
      <c r="G444" s="52">
        <v>3</v>
      </c>
      <c r="H444" s="51">
        <v>0.98</v>
      </c>
      <c r="I444" s="51">
        <v>2.47</v>
      </c>
      <c r="J444" s="45">
        <f t="shared" si="341"/>
        <v>3.4206</v>
      </c>
      <c r="K444" s="53">
        <v>1.325</v>
      </c>
      <c r="L444" s="47">
        <v>0.5882</v>
      </c>
      <c r="M444" s="54">
        <f t="shared" si="342"/>
        <v>138854.367267111</v>
      </c>
      <c r="O444" s="65">
        <v>4613</v>
      </c>
      <c r="P444" s="50">
        <v>1.49</v>
      </c>
      <c r="Q444" s="51">
        <v>2.2</v>
      </c>
      <c r="R444" s="51">
        <v>1</v>
      </c>
      <c r="S444" s="66">
        <f t="shared" si="343"/>
        <v>1992.6</v>
      </c>
      <c r="T444" s="42">
        <f t="shared" si="344"/>
        <v>17114.014</v>
      </c>
      <c r="U444" s="52">
        <v>3.4</v>
      </c>
      <c r="V444" s="51">
        <v>0.98</v>
      </c>
      <c r="W444" s="51">
        <v>2.47</v>
      </c>
      <c r="X444" s="45">
        <f t="shared" si="345"/>
        <v>3.4206</v>
      </c>
      <c r="Y444" s="53">
        <v>1.325</v>
      </c>
      <c r="Z444" s="47">
        <v>0.5882</v>
      </c>
      <c r="AA444" s="54">
        <f t="shared" si="346"/>
        <v>155122.21227305</v>
      </c>
    </row>
    <row r="445" customHeight="1" spans="1:27">
      <c r="A445" s="65">
        <v>4613</v>
      </c>
      <c r="B445" s="50">
        <v>1.37</v>
      </c>
      <c r="C445" s="51">
        <v>2.2</v>
      </c>
      <c r="D445" s="51">
        <v>1</v>
      </c>
      <c r="E445" s="66">
        <f t="shared" si="339"/>
        <v>2240.4</v>
      </c>
      <c r="F445" s="42">
        <f t="shared" si="340"/>
        <v>16143.982</v>
      </c>
      <c r="G445" s="52">
        <v>3</v>
      </c>
      <c r="H445" s="51">
        <v>0.98</v>
      </c>
      <c r="I445" s="51">
        <v>2.47</v>
      </c>
      <c r="J445" s="45">
        <f t="shared" si="341"/>
        <v>3.4206</v>
      </c>
      <c r="K445" s="53">
        <v>1.325</v>
      </c>
      <c r="L445" s="47">
        <v>0.5882</v>
      </c>
      <c r="M445" s="54">
        <f t="shared" si="342"/>
        <v>129114.527190628</v>
      </c>
      <c r="O445" s="65">
        <v>4613</v>
      </c>
      <c r="P445" s="50">
        <v>1.37</v>
      </c>
      <c r="Q445" s="51">
        <v>2.2</v>
      </c>
      <c r="R445" s="51">
        <v>1</v>
      </c>
      <c r="S445" s="66">
        <f t="shared" si="343"/>
        <v>1992.6</v>
      </c>
      <c r="T445" s="42">
        <f t="shared" si="344"/>
        <v>15896.182</v>
      </c>
      <c r="U445" s="52">
        <v>3.4</v>
      </c>
      <c r="V445" s="51">
        <v>0.98</v>
      </c>
      <c r="W445" s="51">
        <v>2.47</v>
      </c>
      <c r="X445" s="45">
        <f t="shared" si="345"/>
        <v>3.4206</v>
      </c>
      <c r="Y445" s="53">
        <v>1.325</v>
      </c>
      <c r="Z445" s="47">
        <v>0.5882</v>
      </c>
      <c r="AA445" s="54">
        <f t="shared" si="346"/>
        <v>144083.726853036</v>
      </c>
    </row>
    <row r="446" customHeight="1" spans="1:27">
      <c r="A446" s="65">
        <v>4613</v>
      </c>
      <c r="B446" s="50">
        <v>1.72</v>
      </c>
      <c r="C446" s="51">
        <v>2.2</v>
      </c>
      <c r="D446" s="51">
        <v>1</v>
      </c>
      <c r="E446" s="66">
        <f t="shared" si="339"/>
        <v>2240.4</v>
      </c>
      <c r="F446" s="42">
        <f t="shared" si="340"/>
        <v>19695.992</v>
      </c>
      <c r="G446" s="52">
        <v>3</v>
      </c>
      <c r="H446" s="51">
        <v>0.98</v>
      </c>
      <c r="I446" s="51">
        <v>2.47</v>
      </c>
      <c r="J446" s="45">
        <f t="shared" si="341"/>
        <v>3.4206</v>
      </c>
      <c r="K446" s="53">
        <v>1.325</v>
      </c>
      <c r="L446" s="47">
        <v>0.5882</v>
      </c>
      <c r="M446" s="54">
        <f t="shared" si="342"/>
        <v>157522.39408037</v>
      </c>
      <c r="O446" s="65">
        <v>4613</v>
      </c>
      <c r="P446" s="50">
        <v>1.72</v>
      </c>
      <c r="Q446" s="51">
        <v>2.2</v>
      </c>
      <c r="R446" s="51">
        <v>1</v>
      </c>
      <c r="S446" s="66">
        <f t="shared" si="343"/>
        <v>1992.6</v>
      </c>
      <c r="T446" s="42">
        <f t="shared" si="344"/>
        <v>19448.192</v>
      </c>
      <c r="U446" s="52">
        <v>3.4</v>
      </c>
      <c r="V446" s="51">
        <v>0.98</v>
      </c>
      <c r="W446" s="51">
        <v>2.47</v>
      </c>
      <c r="X446" s="45">
        <f t="shared" si="345"/>
        <v>3.4206</v>
      </c>
      <c r="Y446" s="53">
        <v>1.325</v>
      </c>
      <c r="Z446" s="47">
        <v>0.5882</v>
      </c>
      <c r="AA446" s="54">
        <f t="shared" si="346"/>
        <v>176279.309328077</v>
      </c>
    </row>
    <row r="447" customHeight="1" spans="1:27">
      <c r="A447" s="65">
        <v>4613</v>
      </c>
      <c r="B447" s="55">
        <v>3.16</v>
      </c>
      <c r="C447" s="51">
        <v>2.2</v>
      </c>
      <c r="D447" s="51">
        <v>1</v>
      </c>
      <c r="E447" s="66">
        <f t="shared" si="339"/>
        <v>2240.4</v>
      </c>
      <c r="F447" s="42">
        <f t="shared" si="340"/>
        <v>34309.976</v>
      </c>
      <c r="G447" s="52">
        <v>3</v>
      </c>
      <c r="H447" s="51">
        <v>0.98</v>
      </c>
      <c r="I447" s="51">
        <v>2.47</v>
      </c>
      <c r="J447" s="45">
        <f t="shared" si="341"/>
        <v>3.4206</v>
      </c>
      <c r="K447" s="53">
        <v>1.325</v>
      </c>
      <c r="L447" s="47">
        <v>0.5882</v>
      </c>
      <c r="M447" s="54">
        <f t="shared" si="342"/>
        <v>274400.474998164</v>
      </c>
      <c r="O447" s="65">
        <v>4613</v>
      </c>
      <c r="P447" s="55">
        <v>3.16</v>
      </c>
      <c r="Q447" s="51">
        <v>2.2</v>
      </c>
      <c r="R447" s="51">
        <v>1</v>
      </c>
      <c r="S447" s="66">
        <f t="shared" si="343"/>
        <v>1992.6</v>
      </c>
      <c r="T447" s="42">
        <f t="shared" si="344"/>
        <v>34062.176</v>
      </c>
      <c r="U447" s="52">
        <v>3.4</v>
      </c>
      <c r="V447" s="51">
        <v>0.98</v>
      </c>
      <c r="W447" s="51">
        <v>2.47</v>
      </c>
      <c r="X447" s="45">
        <f t="shared" si="345"/>
        <v>3.4206</v>
      </c>
      <c r="Y447" s="53">
        <v>1.325</v>
      </c>
      <c r="Z447" s="47">
        <v>0.5882</v>
      </c>
      <c r="AA447" s="54">
        <f t="shared" si="346"/>
        <v>308741.134368243</v>
      </c>
    </row>
    <row r="448" customHeight="1" spans="1:27">
      <c r="A448" s="68">
        <v>3513</v>
      </c>
      <c r="B448" s="50">
        <v>1.62</v>
      </c>
      <c r="C448" s="51">
        <v>2.2</v>
      </c>
      <c r="D448" s="51">
        <v>1</v>
      </c>
      <c r="E448" s="66">
        <f t="shared" si="339"/>
        <v>2240.4</v>
      </c>
      <c r="F448" s="42">
        <f t="shared" si="340"/>
        <v>14760.732</v>
      </c>
      <c r="G448" s="52">
        <v>3</v>
      </c>
      <c r="H448" s="51">
        <v>0.98</v>
      </c>
      <c r="I448" s="51">
        <v>2.47</v>
      </c>
      <c r="J448" s="45">
        <f t="shared" si="341"/>
        <v>3.4206</v>
      </c>
      <c r="K448" s="52">
        <v>1.125</v>
      </c>
      <c r="L448" s="47">
        <v>0.5882</v>
      </c>
      <c r="M448" s="54">
        <f t="shared" si="342"/>
        <v>100232.597208191</v>
      </c>
      <c r="O448" s="68">
        <v>3513</v>
      </c>
      <c r="P448" s="50">
        <v>1.62</v>
      </c>
      <c r="Q448" s="51">
        <v>2.2</v>
      </c>
      <c r="R448" s="51">
        <v>1</v>
      </c>
      <c r="S448" s="66">
        <f t="shared" si="343"/>
        <v>1992.6</v>
      </c>
      <c r="T448" s="42">
        <f t="shared" si="344"/>
        <v>14512.932</v>
      </c>
      <c r="U448" s="52">
        <v>3.4</v>
      </c>
      <c r="V448" s="51">
        <v>0.98</v>
      </c>
      <c r="W448" s="51">
        <v>2.47</v>
      </c>
      <c r="X448" s="45">
        <f t="shared" si="345"/>
        <v>3.4206</v>
      </c>
      <c r="Y448" s="52">
        <v>1.125</v>
      </c>
      <c r="Z448" s="47">
        <v>0.5882</v>
      </c>
      <c r="AA448" s="54">
        <f t="shared" si="346"/>
        <v>111689.902401948</v>
      </c>
    </row>
    <row r="449" customHeight="1" spans="1:27">
      <c r="A449" s="68">
        <v>3513</v>
      </c>
      <c r="B449" s="50">
        <v>1.1</v>
      </c>
      <c r="C449" s="51">
        <v>2.2</v>
      </c>
      <c r="D449" s="51">
        <v>1</v>
      </c>
      <c r="E449" s="51">
        <v>0</v>
      </c>
      <c r="F449" s="42">
        <f t="shared" si="340"/>
        <v>8501.46</v>
      </c>
      <c r="G449" s="52">
        <v>3</v>
      </c>
      <c r="H449" s="51">
        <v>0.98</v>
      </c>
      <c r="I449" s="51">
        <v>2.47</v>
      </c>
      <c r="J449" s="45">
        <f t="shared" si="341"/>
        <v>3.4206</v>
      </c>
      <c r="K449" s="52">
        <v>1.125</v>
      </c>
      <c r="L449" s="47">
        <v>0.5882</v>
      </c>
      <c r="M449" s="54">
        <f t="shared" si="342"/>
        <v>57729.0757573233</v>
      </c>
      <c r="O449" s="68">
        <v>3513</v>
      </c>
      <c r="P449" s="50">
        <v>1.1</v>
      </c>
      <c r="Q449" s="51">
        <v>2.2</v>
      </c>
      <c r="R449" s="51">
        <v>1</v>
      </c>
      <c r="S449" s="51">
        <v>0</v>
      </c>
      <c r="T449" s="42">
        <f t="shared" si="344"/>
        <v>8501.46</v>
      </c>
      <c r="U449" s="52">
        <v>3.4</v>
      </c>
      <c r="V449" s="51">
        <v>0.98</v>
      </c>
      <c r="W449" s="51">
        <v>2.47</v>
      </c>
      <c r="X449" s="45">
        <f t="shared" si="345"/>
        <v>3.4206</v>
      </c>
      <c r="Y449" s="52">
        <v>1.125</v>
      </c>
      <c r="Z449" s="47">
        <v>0.5882</v>
      </c>
      <c r="AA449" s="54">
        <f t="shared" si="346"/>
        <v>65426.2858582998</v>
      </c>
    </row>
    <row r="450" customHeight="1" spans="1:27">
      <c r="A450" s="68">
        <v>3513</v>
      </c>
      <c r="B450" s="50">
        <v>1.49</v>
      </c>
      <c r="C450" s="51">
        <v>2.2</v>
      </c>
      <c r="D450" s="51">
        <v>1</v>
      </c>
      <c r="E450" s="51">
        <v>0</v>
      </c>
      <c r="F450" s="42">
        <f t="shared" si="340"/>
        <v>11515.614</v>
      </c>
      <c r="G450" s="52">
        <v>3</v>
      </c>
      <c r="H450" s="51">
        <v>0.98</v>
      </c>
      <c r="I450" s="51">
        <v>2.47</v>
      </c>
      <c r="J450" s="45">
        <f t="shared" si="341"/>
        <v>3.4206</v>
      </c>
      <c r="K450" s="52">
        <v>1.125</v>
      </c>
      <c r="L450" s="47">
        <v>0.5882</v>
      </c>
      <c r="M450" s="54">
        <f t="shared" si="342"/>
        <v>78196.6571621925</v>
      </c>
      <c r="O450" s="68">
        <v>3513</v>
      </c>
      <c r="P450" s="50">
        <v>1.49</v>
      </c>
      <c r="Q450" s="51">
        <v>2.2</v>
      </c>
      <c r="R450" s="51">
        <v>1</v>
      </c>
      <c r="S450" s="51">
        <v>0</v>
      </c>
      <c r="T450" s="42">
        <f t="shared" si="344"/>
        <v>11515.614</v>
      </c>
      <c r="U450" s="52">
        <v>3.4</v>
      </c>
      <c r="V450" s="51">
        <v>0.98</v>
      </c>
      <c r="W450" s="51">
        <v>2.47</v>
      </c>
      <c r="X450" s="45">
        <f t="shared" si="345"/>
        <v>3.4206</v>
      </c>
      <c r="Y450" s="52">
        <v>1.125</v>
      </c>
      <c r="Z450" s="47">
        <v>0.5882</v>
      </c>
      <c r="AA450" s="54">
        <f t="shared" si="346"/>
        <v>88622.8781171515</v>
      </c>
    </row>
    <row r="451" customHeight="1" spans="1:27">
      <c r="A451" s="68">
        <v>3513</v>
      </c>
      <c r="B451" s="50">
        <v>1.37</v>
      </c>
      <c r="C451" s="51">
        <v>2.2</v>
      </c>
      <c r="D451" s="51">
        <v>1</v>
      </c>
      <c r="E451" s="51">
        <v>0</v>
      </c>
      <c r="F451" s="42">
        <f t="shared" si="340"/>
        <v>10588.182</v>
      </c>
      <c r="G451" s="52">
        <v>3</v>
      </c>
      <c r="H451" s="51">
        <v>0.98</v>
      </c>
      <c r="I451" s="51">
        <v>2.47</v>
      </c>
      <c r="J451" s="45">
        <f t="shared" si="341"/>
        <v>3.4206</v>
      </c>
      <c r="K451" s="52">
        <v>1.125</v>
      </c>
      <c r="L451" s="47">
        <v>0.5882</v>
      </c>
      <c r="M451" s="54">
        <f t="shared" si="342"/>
        <v>71898.9398068481</v>
      </c>
      <c r="O451" s="68">
        <v>3513</v>
      </c>
      <c r="P451" s="50">
        <v>1.37</v>
      </c>
      <c r="Q451" s="51">
        <v>2.2</v>
      </c>
      <c r="R451" s="51">
        <v>1</v>
      </c>
      <c r="S451" s="51">
        <v>0</v>
      </c>
      <c r="T451" s="42">
        <f t="shared" si="344"/>
        <v>10588.182</v>
      </c>
      <c r="U451" s="52">
        <v>3.4</v>
      </c>
      <c r="V451" s="51">
        <v>0.98</v>
      </c>
      <c r="W451" s="51">
        <v>2.47</v>
      </c>
      <c r="X451" s="45">
        <f t="shared" si="345"/>
        <v>3.4206</v>
      </c>
      <c r="Y451" s="52">
        <v>1.125</v>
      </c>
      <c r="Z451" s="47">
        <v>0.5882</v>
      </c>
      <c r="AA451" s="54">
        <f t="shared" si="346"/>
        <v>81485.4651144279</v>
      </c>
    </row>
    <row r="452" customHeight="1" spans="1:27">
      <c r="A452" s="68">
        <v>3513</v>
      </c>
      <c r="B452" s="50">
        <v>1.72</v>
      </c>
      <c r="C452" s="51">
        <v>2.2</v>
      </c>
      <c r="D452" s="51">
        <v>1</v>
      </c>
      <c r="E452" s="51">
        <v>0</v>
      </c>
      <c r="F452" s="42">
        <f t="shared" si="340"/>
        <v>13293.192</v>
      </c>
      <c r="G452" s="52">
        <v>3</v>
      </c>
      <c r="H452" s="51">
        <v>0.98</v>
      </c>
      <c r="I452" s="51">
        <v>2.47</v>
      </c>
      <c r="J452" s="45">
        <f t="shared" si="341"/>
        <v>3.4206</v>
      </c>
      <c r="K452" s="52">
        <v>1.125</v>
      </c>
      <c r="L452" s="47">
        <v>0.5882</v>
      </c>
      <c r="M452" s="54">
        <f t="shared" si="342"/>
        <v>90267.2820932692</v>
      </c>
      <c r="O452" s="68">
        <v>3513</v>
      </c>
      <c r="P452" s="50">
        <v>1.72</v>
      </c>
      <c r="Q452" s="51">
        <v>2.2</v>
      </c>
      <c r="R452" s="51">
        <v>1</v>
      </c>
      <c r="S452" s="51">
        <v>0</v>
      </c>
      <c r="T452" s="42">
        <f t="shared" si="344"/>
        <v>13293.192</v>
      </c>
      <c r="U452" s="52">
        <v>3.4</v>
      </c>
      <c r="V452" s="51">
        <v>0.98</v>
      </c>
      <c r="W452" s="51">
        <v>2.47</v>
      </c>
      <c r="X452" s="45">
        <f t="shared" si="345"/>
        <v>3.4206</v>
      </c>
      <c r="Y452" s="52">
        <v>1.125</v>
      </c>
      <c r="Z452" s="47">
        <v>0.5882</v>
      </c>
      <c r="AA452" s="54">
        <f t="shared" si="346"/>
        <v>102302.919705705</v>
      </c>
    </row>
    <row r="453" customHeight="1" spans="1:27">
      <c r="A453" s="57">
        <f>SUM(M435:M452)</f>
        <v>2842202.5048496</v>
      </c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9"/>
      <c r="O453" s="57">
        <f>SUM(AA435:AA452)</f>
        <v>3190056.87954309</v>
      </c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9"/>
    </row>
    <row r="454" customHeight="1" spans="1:27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9"/>
      <c r="O454" s="57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9"/>
    </row>
    <row r="455" customHeight="1" spans="1:27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2"/>
      <c r="O455" s="60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2"/>
    </row>
    <row r="456" customHeight="1" spans="1:27">
      <c r="A456" s="25" t="s">
        <v>29</v>
      </c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O456" s="25" t="s">
        <v>29</v>
      </c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7"/>
    </row>
    <row r="457" customHeight="1" spans="1:27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O457" s="28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30"/>
    </row>
    <row r="458" customHeight="1" spans="1:27">
      <c r="A458" s="31" t="s">
        <v>14</v>
      </c>
      <c r="B458" s="32"/>
      <c r="C458" s="32"/>
      <c r="D458" s="32"/>
      <c r="E458" s="32"/>
      <c r="F458" s="33"/>
      <c r="G458" s="34" t="s">
        <v>15</v>
      </c>
      <c r="H458" s="35"/>
      <c r="I458" s="35"/>
      <c r="J458" s="36"/>
      <c r="K458" s="37" t="s">
        <v>16</v>
      </c>
      <c r="L458" s="38"/>
      <c r="M458" s="39" t="s">
        <v>17</v>
      </c>
      <c r="O458" s="31" t="s">
        <v>14</v>
      </c>
      <c r="P458" s="32"/>
      <c r="Q458" s="32"/>
      <c r="R458" s="32"/>
      <c r="S458" s="32"/>
      <c r="T458" s="33"/>
      <c r="U458" s="34" t="s">
        <v>15</v>
      </c>
      <c r="V458" s="35"/>
      <c r="W458" s="35"/>
      <c r="X458" s="36"/>
      <c r="Y458" s="37" t="s">
        <v>16</v>
      </c>
      <c r="Z458" s="38"/>
      <c r="AA458" s="39" t="s">
        <v>17</v>
      </c>
    </row>
    <row r="459" customHeight="1" spans="1:27">
      <c r="A459" s="40" t="s">
        <v>18</v>
      </c>
      <c r="B459" s="41" t="s">
        <v>19</v>
      </c>
      <c r="C459" s="41" t="s">
        <v>20</v>
      </c>
      <c r="D459" s="41" t="s">
        <v>21</v>
      </c>
      <c r="E459" s="41" t="s">
        <v>22</v>
      </c>
      <c r="F459" s="42" t="s">
        <v>14</v>
      </c>
      <c r="G459" s="43" t="s">
        <v>23</v>
      </c>
      <c r="H459" s="44" t="s">
        <v>24</v>
      </c>
      <c r="I459" s="44" t="s">
        <v>25</v>
      </c>
      <c r="J459" s="45" t="s">
        <v>26</v>
      </c>
      <c r="K459" s="46" t="s">
        <v>27</v>
      </c>
      <c r="L459" s="47" t="s">
        <v>28</v>
      </c>
      <c r="M459" s="48"/>
      <c r="O459" s="40" t="s">
        <v>18</v>
      </c>
      <c r="P459" s="41" t="s">
        <v>19</v>
      </c>
      <c r="Q459" s="41" t="s">
        <v>20</v>
      </c>
      <c r="R459" s="41" t="s">
        <v>21</v>
      </c>
      <c r="S459" s="41" t="s">
        <v>22</v>
      </c>
      <c r="T459" s="42" t="s">
        <v>14</v>
      </c>
      <c r="U459" s="43" t="s">
        <v>23</v>
      </c>
      <c r="V459" s="44" t="s">
        <v>24</v>
      </c>
      <c r="W459" s="44" t="s">
        <v>25</v>
      </c>
      <c r="X459" s="45" t="s">
        <v>26</v>
      </c>
      <c r="Y459" s="46" t="s">
        <v>27</v>
      </c>
      <c r="Z459" s="47" t="s">
        <v>28</v>
      </c>
      <c r="AA459" s="48"/>
    </row>
    <row r="460" customHeight="1" spans="1:27">
      <c r="A460" s="65">
        <v>4613</v>
      </c>
      <c r="B460" s="44">
        <v>5.01</v>
      </c>
      <c r="C460" s="51">
        <v>1</v>
      </c>
      <c r="D460" s="51">
        <v>1</v>
      </c>
      <c r="E460" s="66">
        <f t="shared" ref="E460:E471" si="347">3734*0.6</f>
        <v>2240.4</v>
      </c>
      <c r="F460" s="42">
        <f t="shared" ref="F460:F478" si="348">A460*B460*C460*D460+E460</f>
        <v>25351.53</v>
      </c>
      <c r="G460" s="52">
        <v>2.85</v>
      </c>
      <c r="H460" s="51">
        <v>0.98</v>
      </c>
      <c r="I460" s="51">
        <v>2.47</v>
      </c>
      <c r="J460" s="45">
        <f t="shared" ref="J460:J478" si="349">H460*I460+1</f>
        <v>3.4206</v>
      </c>
      <c r="K460" s="52">
        <v>1.125</v>
      </c>
      <c r="L460" s="47">
        <v>0.5882</v>
      </c>
      <c r="M460" s="54">
        <f t="shared" ref="M460:M478" si="350">F460*G460*J460*K460*L460</f>
        <v>163541.835889053</v>
      </c>
      <c r="O460" s="65">
        <v>4613</v>
      </c>
      <c r="P460" s="44">
        <v>5.01</v>
      </c>
      <c r="Q460" s="51">
        <v>1</v>
      </c>
      <c r="R460" s="51">
        <v>1</v>
      </c>
      <c r="S460" s="66">
        <f t="shared" ref="S460:S471" si="351">3321*0.6</f>
        <v>1992.6</v>
      </c>
      <c r="T460" s="42">
        <f t="shared" ref="T460:T478" si="352">O460*P460*Q460*R460+S460</f>
        <v>25103.73</v>
      </c>
      <c r="U460" s="52">
        <v>3.25</v>
      </c>
      <c r="V460" s="51">
        <v>0.98</v>
      </c>
      <c r="W460" s="51">
        <v>2.47</v>
      </c>
      <c r="X460" s="45">
        <f t="shared" ref="X460:X478" si="353">V460*W460+1</f>
        <v>3.4206</v>
      </c>
      <c r="Y460" s="52">
        <v>1.125</v>
      </c>
      <c r="Z460" s="47">
        <v>0.5882</v>
      </c>
      <c r="AA460" s="54">
        <f t="shared" ref="AA460:AA478" si="354">T460*U460*X460*Y460*Z460</f>
        <v>184672.169079371</v>
      </c>
    </row>
    <row r="461" customHeight="1" spans="1:27">
      <c r="A461" s="65">
        <v>4613</v>
      </c>
      <c r="B461" s="55">
        <v>1.7</v>
      </c>
      <c r="C461" s="51">
        <v>2.2</v>
      </c>
      <c r="D461" s="51">
        <v>2</v>
      </c>
      <c r="E461" s="66">
        <f t="shared" si="347"/>
        <v>2240.4</v>
      </c>
      <c r="F461" s="42">
        <f t="shared" si="348"/>
        <v>36745.64</v>
      </c>
      <c r="G461" s="52">
        <v>2.85</v>
      </c>
      <c r="H461" s="51">
        <v>0.98</v>
      </c>
      <c r="I461" s="51">
        <v>2.47</v>
      </c>
      <c r="J461" s="45">
        <f t="shared" si="349"/>
        <v>3.4206</v>
      </c>
      <c r="K461" s="52">
        <v>1.125</v>
      </c>
      <c r="L461" s="47">
        <v>0.5882</v>
      </c>
      <c r="M461" s="54">
        <f t="shared" si="350"/>
        <v>237044.842126619</v>
      </c>
      <c r="O461" s="65">
        <v>4613</v>
      </c>
      <c r="P461" s="55">
        <v>1.7</v>
      </c>
      <c r="Q461" s="51">
        <v>2.2</v>
      </c>
      <c r="R461" s="51">
        <v>2</v>
      </c>
      <c r="S461" s="66">
        <f t="shared" si="351"/>
        <v>1992.6</v>
      </c>
      <c r="T461" s="42">
        <f t="shared" si="352"/>
        <v>36497.84</v>
      </c>
      <c r="U461" s="52">
        <v>3.25</v>
      </c>
      <c r="V461" s="51">
        <v>0.98</v>
      </c>
      <c r="W461" s="51">
        <v>2.47</v>
      </c>
      <c r="X461" s="45">
        <f t="shared" si="353"/>
        <v>3.4206</v>
      </c>
      <c r="Y461" s="52">
        <v>1.125</v>
      </c>
      <c r="Z461" s="47">
        <v>0.5882</v>
      </c>
      <c r="AA461" s="54">
        <f t="shared" si="354"/>
        <v>268491.386718699</v>
      </c>
    </row>
    <row r="462" customHeight="1" spans="1:27">
      <c r="A462" s="65">
        <v>4613</v>
      </c>
      <c r="B462" s="55">
        <v>8</v>
      </c>
      <c r="C462" s="51">
        <v>1</v>
      </c>
      <c r="D462" s="51">
        <v>1</v>
      </c>
      <c r="E462" s="66">
        <f t="shared" si="347"/>
        <v>2240.4</v>
      </c>
      <c r="F462" s="42">
        <f t="shared" si="348"/>
        <v>39144.4</v>
      </c>
      <c r="G462" s="52">
        <v>2.85</v>
      </c>
      <c r="H462" s="51">
        <v>0.98</v>
      </c>
      <c r="I462" s="51">
        <v>2.47</v>
      </c>
      <c r="J462" s="45">
        <f t="shared" si="349"/>
        <v>3.4206</v>
      </c>
      <c r="K462" s="52">
        <v>1.125</v>
      </c>
      <c r="L462" s="47">
        <v>0.5882</v>
      </c>
      <c r="M462" s="54">
        <f t="shared" si="350"/>
        <v>252519.159229264</v>
      </c>
      <c r="O462" s="65">
        <v>4613</v>
      </c>
      <c r="P462" s="55">
        <v>8</v>
      </c>
      <c r="Q462" s="51">
        <v>1</v>
      </c>
      <c r="R462" s="51">
        <v>1</v>
      </c>
      <c r="S462" s="66">
        <f t="shared" si="351"/>
        <v>1992.6</v>
      </c>
      <c r="T462" s="42">
        <f t="shared" si="352"/>
        <v>38896.6</v>
      </c>
      <c r="U462" s="52">
        <v>3.25</v>
      </c>
      <c r="V462" s="51">
        <v>0.98</v>
      </c>
      <c r="W462" s="51">
        <v>2.47</v>
      </c>
      <c r="X462" s="45">
        <f t="shared" si="353"/>
        <v>3.4206</v>
      </c>
      <c r="Y462" s="52">
        <v>1.125</v>
      </c>
      <c r="Z462" s="47">
        <v>0.5882</v>
      </c>
      <c r="AA462" s="54">
        <f t="shared" si="354"/>
        <v>286137.537800663</v>
      </c>
    </row>
    <row r="463" customHeight="1" spans="1:27">
      <c r="A463" s="65">
        <v>4613</v>
      </c>
      <c r="B463" s="50">
        <v>0.59</v>
      </c>
      <c r="C463" s="51">
        <v>2.2</v>
      </c>
      <c r="D463" s="51">
        <v>1</v>
      </c>
      <c r="E463" s="66">
        <f t="shared" si="347"/>
        <v>2240.4</v>
      </c>
      <c r="F463" s="42">
        <f t="shared" si="348"/>
        <v>8228.074</v>
      </c>
      <c r="G463" s="52">
        <v>2.85</v>
      </c>
      <c r="H463" s="51">
        <v>0.98</v>
      </c>
      <c r="I463" s="51">
        <v>2.47</v>
      </c>
      <c r="J463" s="45">
        <f t="shared" si="349"/>
        <v>3.4206</v>
      </c>
      <c r="K463" s="52">
        <v>1.125</v>
      </c>
      <c r="L463" s="47">
        <v>0.5882</v>
      </c>
      <c r="M463" s="54">
        <f t="shared" si="350"/>
        <v>53079.0184178622</v>
      </c>
      <c r="O463" s="65">
        <v>4613</v>
      </c>
      <c r="P463" s="50">
        <v>0.59</v>
      </c>
      <c r="Q463" s="51">
        <v>2.2</v>
      </c>
      <c r="R463" s="51">
        <v>1</v>
      </c>
      <c r="S463" s="66">
        <f t="shared" si="351"/>
        <v>1992.6</v>
      </c>
      <c r="T463" s="42">
        <f t="shared" si="352"/>
        <v>7980.274</v>
      </c>
      <c r="U463" s="52">
        <v>3.25</v>
      </c>
      <c r="V463" s="51">
        <v>0.98</v>
      </c>
      <c r="W463" s="51">
        <v>2.47</v>
      </c>
      <c r="X463" s="45">
        <f t="shared" si="353"/>
        <v>3.4206</v>
      </c>
      <c r="Y463" s="52">
        <v>1.125</v>
      </c>
      <c r="Z463" s="47">
        <v>0.5882</v>
      </c>
      <c r="AA463" s="54">
        <f t="shared" si="354"/>
        <v>58705.7982788894</v>
      </c>
    </row>
    <row r="464" customHeight="1" spans="1:27">
      <c r="A464" s="65">
        <v>4613</v>
      </c>
      <c r="B464" s="50">
        <v>0.8</v>
      </c>
      <c r="C464" s="51">
        <v>2.2</v>
      </c>
      <c r="D464" s="51">
        <v>1</v>
      </c>
      <c r="E464" s="66">
        <f t="shared" si="347"/>
        <v>2240.4</v>
      </c>
      <c r="F464" s="42">
        <f t="shared" si="348"/>
        <v>10359.28</v>
      </c>
      <c r="G464" s="52">
        <v>2.85</v>
      </c>
      <c r="H464" s="51">
        <v>0.98</v>
      </c>
      <c r="I464" s="51">
        <v>2.47</v>
      </c>
      <c r="J464" s="45">
        <f t="shared" si="349"/>
        <v>3.4206</v>
      </c>
      <c r="K464" s="52">
        <v>1.125</v>
      </c>
      <c r="L464" s="47">
        <v>0.5882</v>
      </c>
      <c r="M464" s="54">
        <f t="shared" si="350"/>
        <v>66827.3539975202</v>
      </c>
      <c r="O464" s="65">
        <v>4613</v>
      </c>
      <c r="P464" s="50">
        <v>0.8</v>
      </c>
      <c r="Q464" s="51">
        <v>2.2</v>
      </c>
      <c r="R464" s="51">
        <v>1</v>
      </c>
      <c r="S464" s="66">
        <f t="shared" si="351"/>
        <v>1992.6</v>
      </c>
      <c r="T464" s="42">
        <f t="shared" si="352"/>
        <v>10111.48</v>
      </c>
      <c r="U464" s="52">
        <v>3.25</v>
      </c>
      <c r="V464" s="51">
        <v>0.98</v>
      </c>
      <c r="W464" s="51">
        <v>2.47</v>
      </c>
      <c r="X464" s="45">
        <f t="shared" si="353"/>
        <v>3.4206</v>
      </c>
      <c r="Y464" s="52">
        <v>1.125</v>
      </c>
      <c r="Z464" s="47">
        <v>0.5882</v>
      </c>
      <c r="AA464" s="54">
        <f t="shared" si="354"/>
        <v>74383.7248170959</v>
      </c>
    </row>
    <row r="465" customHeight="1" spans="1:27">
      <c r="A465" s="65">
        <v>4613</v>
      </c>
      <c r="B465" s="50">
        <v>0.74</v>
      </c>
      <c r="C465" s="51">
        <v>2.2</v>
      </c>
      <c r="D465" s="51">
        <v>1</v>
      </c>
      <c r="E465" s="66">
        <f t="shared" si="347"/>
        <v>2240.4</v>
      </c>
      <c r="F465" s="42">
        <f t="shared" si="348"/>
        <v>9750.364</v>
      </c>
      <c r="G465" s="52">
        <v>2.85</v>
      </c>
      <c r="H465" s="51">
        <v>0.98</v>
      </c>
      <c r="I465" s="51">
        <v>2.47</v>
      </c>
      <c r="J465" s="45">
        <f t="shared" si="349"/>
        <v>3.4206</v>
      </c>
      <c r="K465" s="52">
        <v>1.125</v>
      </c>
      <c r="L465" s="47">
        <v>0.5882</v>
      </c>
      <c r="M465" s="54">
        <f t="shared" si="350"/>
        <v>62899.2581176179</v>
      </c>
      <c r="O465" s="65">
        <v>4613</v>
      </c>
      <c r="P465" s="50">
        <v>0.74</v>
      </c>
      <c r="Q465" s="51">
        <v>2.2</v>
      </c>
      <c r="R465" s="51">
        <v>1</v>
      </c>
      <c r="S465" s="66">
        <f t="shared" si="351"/>
        <v>1992.6</v>
      </c>
      <c r="T465" s="42">
        <f t="shared" si="352"/>
        <v>9502.564</v>
      </c>
      <c r="U465" s="52">
        <v>3.25</v>
      </c>
      <c r="V465" s="51">
        <v>0.98</v>
      </c>
      <c r="W465" s="51">
        <v>2.47</v>
      </c>
      <c r="X465" s="45">
        <f t="shared" si="353"/>
        <v>3.4206</v>
      </c>
      <c r="Y465" s="52">
        <v>1.125</v>
      </c>
      <c r="Z465" s="47">
        <v>0.5882</v>
      </c>
      <c r="AA465" s="54">
        <f t="shared" si="354"/>
        <v>69904.3172347512</v>
      </c>
    </row>
    <row r="466" customHeight="1" spans="1:27">
      <c r="A466" s="65">
        <v>4613</v>
      </c>
      <c r="B466" s="50">
        <v>0.92</v>
      </c>
      <c r="C466" s="51">
        <v>2.2</v>
      </c>
      <c r="D466" s="51">
        <v>1</v>
      </c>
      <c r="E466" s="66">
        <f t="shared" si="347"/>
        <v>2240.4</v>
      </c>
      <c r="F466" s="42">
        <f t="shared" si="348"/>
        <v>11577.112</v>
      </c>
      <c r="G466" s="52">
        <v>2.85</v>
      </c>
      <c r="H466" s="51">
        <v>0.98</v>
      </c>
      <c r="I466" s="51">
        <v>2.47</v>
      </c>
      <c r="J466" s="45">
        <f t="shared" si="349"/>
        <v>3.4206</v>
      </c>
      <c r="K466" s="52">
        <v>1.125</v>
      </c>
      <c r="L466" s="47">
        <v>0.5882</v>
      </c>
      <c r="M466" s="54">
        <f t="shared" si="350"/>
        <v>74683.5457573247</v>
      </c>
      <c r="O466" s="65">
        <v>4613</v>
      </c>
      <c r="P466" s="50">
        <v>0.92</v>
      </c>
      <c r="Q466" s="51">
        <v>2.2</v>
      </c>
      <c r="R466" s="51">
        <v>1</v>
      </c>
      <c r="S466" s="66">
        <f t="shared" si="351"/>
        <v>1992.6</v>
      </c>
      <c r="T466" s="42">
        <f t="shared" si="352"/>
        <v>11329.312</v>
      </c>
      <c r="U466" s="52">
        <v>3.25</v>
      </c>
      <c r="V466" s="51">
        <v>0.98</v>
      </c>
      <c r="W466" s="51">
        <v>2.47</v>
      </c>
      <c r="X466" s="45">
        <f t="shared" si="353"/>
        <v>3.4206</v>
      </c>
      <c r="Y466" s="52">
        <v>1.125</v>
      </c>
      <c r="Z466" s="47">
        <v>0.5882</v>
      </c>
      <c r="AA466" s="54">
        <f t="shared" si="354"/>
        <v>83342.5399817852</v>
      </c>
    </row>
    <row r="467" customHeight="1" spans="1:27">
      <c r="A467" s="65">
        <v>4613</v>
      </c>
      <c r="B467" s="55">
        <v>1.7</v>
      </c>
      <c r="C467" s="51">
        <v>2.2</v>
      </c>
      <c r="D467" s="51">
        <v>1</v>
      </c>
      <c r="E467" s="66">
        <f t="shared" si="347"/>
        <v>2240.4</v>
      </c>
      <c r="F467" s="42">
        <f t="shared" si="348"/>
        <v>19493.02</v>
      </c>
      <c r="G467" s="52">
        <v>2.85</v>
      </c>
      <c r="H467" s="51">
        <v>0.98</v>
      </c>
      <c r="I467" s="51">
        <v>2.47</v>
      </c>
      <c r="J467" s="45">
        <f t="shared" si="349"/>
        <v>3.4206</v>
      </c>
      <c r="K467" s="52">
        <v>1.125</v>
      </c>
      <c r="L467" s="47">
        <v>0.5882</v>
      </c>
      <c r="M467" s="54">
        <f t="shared" si="350"/>
        <v>125748.792196054</v>
      </c>
      <c r="O467" s="65">
        <v>4613</v>
      </c>
      <c r="P467" s="55">
        <v>1.7</v>
      </c>
      <c r="Q467" s="51">
        <v>2.2</v>
      </c>
      <c r="R467" s="51">
        <v>1</v>
      </c>
      <c r="S467" s="66">
        <f t="shared" si="351"/>
        <v>1992.6</v>
      </c>
      <c r="T467" s="42">
        <f t="shared" si="352"/>
        <v>19245.22</v>
      </c>
      <c r="U467" s="52">
        <v>3.25</v>
      </c>
      <c r="V467" s="51">
        <v>0.98</v>
      </c>
      <c r="W467" s="51">
        <v>2.47</v>
      </c>
      <c r="X467" s="45">
        <f t="shared" si="353"/>
        <v>3.4206</v>
      </c>
      <c r="Y467" s="52">
        <v>1.125</v>
      </c>
      <c r="Z467" s="47">
        <v>0.5882</v>
      </c>
      <c r="AA467" s="54">
        <f t="shared" si="354"/>
        <v>141574.838552266</v>
      </c>
    </row>
    <row r="468" customHeight="1" spans="1:27">
      <c r="A468" s="65">
        <v>4613</v>
      </c>
      <c r="B468" s="55">
        <v>8</v>
      </c>
      <c r="C468" s="51">
        <v>1</v>
      </c>
      <c r="D468" s="51">
        <v>1</v>
      </c>
      <c r="E468" s="66">
        <f t="shared" si="347"/>
        <v>2240.4</v>
      </c>
      <c r="F468" s="42">
        <f t="shared" si="348"/>
        <v>39144.4</v>
      </c>
      <c r="G468" s="52">
        <v>2.85</v>
      </c>
      <c r="H468" s="51">
        <v>0.98</v>
      </c>
      <c r="I468" s="51">
        <v>2.47</v>
      </c>
      <c r="J468" s="45">
        <f t="shared" si="349"/>
        <v>3.4206</v>
      </c>
      <c r="K468" s="52">
        <v>1.125</v>
      </c>
      <c r="L468" s="47">
        <v>0.5882</v>
      </c>
      <c r="M468" s="54">
        <f t="shared" si="350"/>
        <v>252519.159229264</v>
      </c>
      <c r="O468" s="65">
        <v>4613</v>
      </c>
      <c r="P468" s="55">
        <v>8</v>
      </c>
      <c r="Q468" s="51">
        <v>1</v>
      </c>
      <c r="R468" s="51">
        <v>1</v>
      </c>
      <c r="S468" s="66">
        <f t="shared" si="351"/>
        <v>1992.6</v>
      </c>
      <c r="T468" s="42">
        <f t="shared" si="352"/>
        <v>38896.6</v>
      </c>
      <c r="U468" s="52">
        <v>3.25</v>
      </c>
      <c r="V468" s="51">
        <v>0.98</v>
      </c>
      <c r="W468" s="51">
        <v>2.47</v>
      </c>
      <c r="X468" s="45">
        <f t="shared" si="353"/>
        <v>3.4206</v>
      </c>
      <c r="Y468" s="52">
        <v>1.125</v>
      </c>
      <c r="Z468" s="47">
        <v>0.5882</v>
      </c>
      <c r="AA468" s="54">
        <f t="shared" si="354"/>
        <v>286137.537800663</v>
      </c>
    </row>
    <row r="469" customHeight="1" spans="1:27">
      <c r="A469" s="65">
        <v>4613</v>
      </c>
      <c r="B469" s="50">
        <v>0.59</v>
      </c>
      <c r="C469" s="51">
        <v>2.2</v>
      </c>
      <c r="D469" s="51">
        <v>1</v>
      </c>
      <c r="E469" s="66">
        <f t="shared" si="347"/>
        <v>2240.4</v>
      </c>
      <c r="F469" s="42">
        <f t="shared" si="348"/>
        <v>8228.074</v>
      </c>
      <c r="G469" s="52">
        <v>2.85</v>
      </c>
      <c r="H469" s="51">
        <v>0.98</v>
      </c>
      <c r="I469" s="51">
        <v>2.47</v>
      </c>
      <c r="J469" s="45">
        <f t="shared" si="349"/>
        <v>3.4206</v>
      </c>
      <c r="K469" s="52">
        <v>1.125</v>
      </c>
      <c r="L469" s="47">
        <v>0.5882</v>
      </c>
      <c r="M469" s="54">
        <f t="shared" si="350"/>
        <v>53079.0184178622</v>
      </c>
      <c r="O469" s="65">
        <v>4613</v>
      </c>
      <c r="P469" s="50">
        <v>0.59</v>
      </c>
      <c r="Q469" s="51">
        <v>2.2</v>
      </c>
      <c r="R469" s="51">
        <v>1</v>
      </c>
      <c r="S469" s="66">
        <f t="shared" si="351"/>
        <v>1992.6</v>
      </c>
      <c r="T469" s="42">
        <f t="shared" si="352"/>
        <v>7980.274</v>
      </c>
      <c r="U469" s="52">
        <v>3.25</v>
      </c>
      <c r="V469" s="51">
        <v>0.98</v>
      </c>
      <c r="W469" s="51">
        <v>2.47</v>
      </c>
      <c r="X469" s="45">
        <f t="shared" si="353"/>
        <v>3.4206</v>
      </c>
      <c r="Y469" s="52">
        <v>1.125</v>
      </c>
      <c r="Z469" s="47">
        <v>0.5882</v>
      </c>
      <c r="AA469" s="54">
        <f t="shared" si="354"/>
        <v>58705.7982788894</v>
      </c>
    </row>
    <row r="470" customHeight="1" spans="1:27">
      <c r="A470" s="65">
        <v>4613</v>
      </c>
      <c r="B470" s="50">
        <v>0.8</v>
      </c>
      <c r="C470" s="51">
        <v>2.2</v>
      </c>
      <c r="D470" s="51">
        <v>1</v>
      </c>
      <c r="E470" s="66">
        <f t="shared" si="347"/>
        <v>2240.4</v>
      </c>
      <c r="F470" s="42">
        <f t="shared" si="348"/>
        <v>10359.28</v>
      </c>
      <c r="G470" s="52">
        <v>2.85</v>
      </c>
      <c r="H470" s="51">
        <v>0.98</v>
      </c>
      <c r="I470" s="51">
        <v>2.47</v>
      </c>
      <c r="J470" s="45">
        <f t="shared" si="349"/>
        <v>3.4206</v>
      </c>
      <c r="K470" s="52">
        <v>1.125</v>
      </c>
      <c r="L470" s="47">
        <v>0.5882</v>
      </c>
      <c r="M470" s="54">
        <f t="shared" si="350"/>
        <v>66827.3539975202</v>
      </c>
      <c r="O470" s="65">
        <v>4613</v>
      </c>
      <c r="P470" s="50">
        <v>0.8</v>
      </c>
      <c r="Q470" s="51">
        <v>2.2</v>
      </c>
      <c r="R470" s="51">
        <v>1</v>
      </c>
      <c r="S470" s="66">
        <f t="shared" si="351"/>
        <v>1992.6</v>
      </c>
      <c r="T470" s="42">
        <f t="shared" si="352"/>
        <v>10111.48</v>
      </c>
      <c r="U470" s="52">
        <v>3.25</v>
      </c>
      <c r="V470" s="51">
        <v>0.98</v>
      </c>
      <c r="W470" s="51">
        <v>2.47</v>
      </c>
      <c r="X470" s="45">
        <f t="shared" si="353"/>
        <v>3.4206</v>
      </c>
      <c r="Y470" s="52">
        <v>1.125</v>
      </c>
      <c r="Z470" s="47">
        <v>0.5882</v>
      </c>
      <c r="AA470" s="54">
        <f t="shared" si="354"/>
        <v>74383.7248170959</v>
      </c>
    </row>
    <row r="471" customHeight="1" spans="1:27">
      <c r="A471" s="65">
        <v>4613</v>
      </c>
      <c r="B471" s="50">
        <v>0.74</v>
      </c>
      <c r="C471" s="51">
        <v>2.2</v>
      </c>
      <c r="D471" s="51">
        <v>1</v>
      </c>
      <c r="E471" s="66">
        <f t="shared" si="347"/>
        <v>2240.4</v>
      </c>
      <c r="F471" s="42">
        <f t="shared" si="348"/>
        <v>9750.364</v>
      </c>
      <c r="G471" s="52">
        <v>2.85</v>
      </c>
      <c r="H471" s="51">
        <v>0.98</v>
      </c>
      <c r="I471" s="51">
        <v>2.47</v>
      </c>
      <c r="J471" s="45">
        <f t="shared" si="349"/>
        <v>3.4206</v>
      </c>
      <c r="K471" s="52">
        <v>1.125</v>
      </c>
      <c r="L471" s="47">
        <v>0.5882</v>
      </c>
      <c r="M471" s="54">
        <f t="shared" si="350"/>
        <v>62899.2581176179</v>
      </c>
      <c r="O471" s="65">
        <v>4613</v>
      </c>
      <c r="P471" s="50">
        <v>0.74</v>
      </c>
      <c r="Q471" s="51">
        <v>2.2</v>
      </c>
      <c r="R471" s="51">
        <v>1</v>
      </c>
      <c r="S471" s="66">
        <f t="shared" si="351"/>
        <v>1992.6</v>
      </c>
      <c r="T471" s="42">
        <f t="shared" si="352"/>
        <v>9502.564</v>
      </c>
      <c r="U471" s="52">
        <v>3.25</v>
      </c>
      <c r="V471" s="51">
        <v>0.98</v>
      </c>
      <c r="W471" s="51">
        <v>2.47</v>
      </c>
      <c r="X471" s="45">
        <f t="shared" si="353"/>
        <v>3.4206</v>
      </c>
      <c r="Y471" s="52">
        <v>1.125</v>
      </c>
      <c r="Z471" s="47">
        <v>0.5882</v>
      </c>
      <c r="AA471" s="54">
        <f t="shared" si="354"/>
        <v>69904.3172347512</v>
      </c>
    </row>
    <row r="472" customHeight="1" spans="1:27">
      <c r="A472" s="65">
        <v>4613</v>
      </c>
      <c r="B472" s="50">
        <v>0.92</v>
      </c>
      <c r="C472" s="51">
        <v>2.2</v>
      </c>
      <c r="D472" s="51">
        <v>1</v>
      </c>
      <c r="E472" s="51">
        <v>0</v>
      </c>
      <c r="F472" s="42">
        <f t="shared" si="348"/>
        <v>9336.712</v>
      </c>
      <c r="G472" s="52">
        <v>2.85</v>
      </c>
      <c r="H472" s="51">
        <v>0.98</v>
      </c>
      <c r="I472" s="51">
        <v>2.47</v>
      </c>
      <c r="J472" s="45">
        <f t="shared" si="349"/>
        <v>3.4206</v>
      </c>
      <c r="K472" s="52">
        <v>1.125</v>
      </c>
      <c r="L472" s="47">
        <v>0.5882</v>
      </c>
      <c r="M472" s="54">
        <f t="shared" si="350"/>
        <v>60230.8034918348</v>
      </c>
      <c r="O472" s="65">
        <v>4613</v>
      </c>
      <c r="P472" s="50">
        <v>0.92</v>
      </c>
      <c r="Q472" s="51">
        <v>2.2</v>
      </c>
      <c r="R472" s="51">
        <v>1</v>
      </c>
      <c r="S472" s="51">
        <v>0</v>
      </c>
      <c r="T472" s="42">
        <f t="shared" si="352"/>
        <v>9336.712</v>
      </c>
      <c r="U472" s="52">
        <v>3.25</v>
      </c>
      <c r="V472" s="51">
        <v>0.98</v>
      </c>
      <c r="W472" s="51">
        <v>2.47</v>
      </c>
      <c r="X472" s="45">
        <f t="shared" si="353"/>
        <v>3.4206</v>
      </c>
      <c r="Y472" s="52">
        <v>1.125</v>
      </c>
      <c r="Z472" s="47">
        <v>0.5882</v>
      </c>
      <c r="AA472" s="54">
        <f t="shared" si="354"/>
        <v>68684.249595952</v>
      </c>
    </row>
    <row r="473" customHeight="1" spans="1:27">
      <c r="A473" s="65">
        <v>4613</v>
      </c>
      <c r="B473" s="55">
        <v>1.7</v>
      </c>
      <c r="C473" s="51">
        <v>2.2</v>
      </c>
      <c r="D473" s="51">
        <v>1</v>
      </c>
      <c r="E473" s="51">
        <v>0</v>
      </c>
      <c r="F473" s="42">
        <f t="shared" si="348"/>
        <v>17252.62</v>
      </c>
      <c r="G473" s="52">
        <v>2.85</v>
      </c>
      <c r="H473" s="51">
        <v>0.98</v>
      </c>
      <c r="I473" s="51">
        <v>2.47</v>
      </c>
      <c r="J473" s="45">
        <f t="shared" si="349"/>
        <v>3.4206</v>
      </c>
      <c r="K473" s="52">
        <v>1.125</v>
      </c>
      <c r="L473" s="47">
        <v>0.5882</v>
      </c>
      <c r="M473" s="54">
        <f t="shared" si="350"/>
        <v>111296.049930564</v>
      </c>
      <c r="O473" s="65">
        <v>4613</v>
      </c>
      <c r="P473" s="55">
        <v>1.7</v>
      </c>
      <c r="Q473" s="51">
        <v>2.2</v>
      </c>
      <c r="R473" s="51">
        <v>1</v>
      </c>
      <c r="S473" s="51">
        <v>0</v>
      </c>
      <c r="T473" s="42">
        <f t="shared" si="352"/>
        <v>17252.62</v>
      </c>
      <c r="U473" s="52">
        <v>3.25</v>
      </c>
      <c r="V473" s="51">
        <v>0.98</v>
      </c>
      <c r="W473" s="51">
        <v>2.47</v>
      </c>
      <c r="X473" s="45">
        <f t="shared" si="353"/>
        <v>3.4206</v>
      </c>
      <c r="Y473" s="52">
        <v>1.125</v>
      </c>
      <c r="Z473" s="47">
        <v>0.5882</v>
      </c>
      <c r="AA473" s="54">
        <f t="shared" si="354"/>
        <v>126916.548166433</v>
      </c>
    </row>
    <row r="474" customHeight="1" spans="1:27">
      <c r="A474" s="65">
        <v>4613</v>
      </c>
      <c r="B474" s="55">
        <v>8</v>
      </c>
      <c r="C474" s="51">
        <v>1</v>
      </c>
      <c r="D474" s="51">
        <v>1</v>
      </c>
      <c r="E474" s="51">
        <v>0</v>
      </c>
      <c r="F474" s="42">
        <f t="shared" si="348"/>
        <v>36904</v>
      </c>
      <c r="G474" s="52">
        <v>2.85</v>
      </c>
      <c r="H474" s="51">
        <v>0.98</v>
      </c>
      <c r="I474" s="51">
        <v>2.47</v>
      </c>
      <c r="J474" s="45">
        <f t="shared" si="349"/>
        <v>3.4206</v>
      </c>
      <c r="K474" s="52">
        <v>1.125</v>
      </c>
      <c r="L474" s="47">
        <v>0.5882</v>
      </c>
      <c r="M474" s="54">
        <f t="shared" si="350"/>
        <v>238066.416963774</v>
      </c>
      <c r="O474" s="65">
        <v>4613</v>
      </c>
      <c r="P474" s="55">
        <v>8</v>
      </c>
      <c r="Q474" s="51">
        <v>1</v>
      </c>
      <c r="R474" s="51">
        <v>1</v>
      </c>
      <c r="S474" s="51">
        <v>0</v>
      </c>
      <c r="T474" s="42">
        <f t="shared" si="352"/>
        <v>36904</v>
      </c>
      <c r="U474" s="52">
        <v>3.25</v>
      </c>
      <c r="V474" s="51">
        <v>0.98</v>
      </c>
      <c r="W474" s="51">
        <v>2.47</v>
      </c>
      <c r="X474" s="45">
        <f t="shared" si="353"/>
        <v>3.4206</v>
      </c>
      <c r="Y474" s="52">
        <v>1.125</v>
      </c>
      <c r="Z474" s="47">
        <v>0.5882</v>
      </c>
      <c r="AA474" s="54">
        <f t="shared" si="354"/>
        <v>271479.24741483</v>
      </c>
    </row>
    <row r="475" customHeight="1" spans="1:27">
      <c r="A475" s="68">
        <v>3513</v>
      </c>
      <c r="B475" s="50">
        <v>0.59</v>
      </c>
      <c r="C475" s="51">
        <v>2.2</v>
      </c>
      <c r="D475" s="51">
        <v>1</v>
      </c>
      <c r="E475" s="51">
        <v>0</v>
      </c>
      <c r="F475" s="42">
        <f t="shared" si="348"/>
        <v>4559.874</v>
      </c>
      <c r="G475" s="52">
        <v>2.85</v>
      </c>
      <c r="H475" s="51">
        <v>0.98</v>
      </c>
      <c r="I475" s="51">
        <v>2.47</v>
      </c>
      <c r="J475" s="45">
        <f t="shared" si="349"/>
        <v>3.4206</v>
      </c>
      <c r="K475" s="52">
        <v>1.125</v>
      </c>
      <c r="L475" s="47">
        <v>0.5882</v>
      </c>
      <c r="M475" s="54">
        <f t="shared" si="350"/>
        <v>29415.5881472543</v>
      </c>
      <c r="O475" s="68">
        <v>3513</v>
      </c>
      <c r="P475" s="50">
        <v>0.59</v>
      </c>
      <c r="Q475" s="51">
        <v>2.2</v>
      </c>
      <c r="R475" s="51">
        <v>1</v>
      </c>
      <c r="S475" s="51">
        <v>0</v>
      </c>
      <c r="T475" s="42">
        <f t="shared" si="352"/>
        <v>4559.874</v>
      </c>
      <c r="U475" s="52">
        <v>3.25</v>
      </c>
      <c r="V475" s="51">
        <v>0.98</v>
      </c>
      <c r="W475" s="51">
        <v>2.47</v>
      </c>
      <c r="X475" s="45">
        <f t="shared" si="353"/>
        <v>3.4206</v>
      </c>
      <c r="Y475" s="52">
        <v>1.125</v>
      </c>
      <c r="Z475" s="47">
        <v>0.5882</v>
      </c>
      <c r="AA475" s="54">
        <f t="shared" si="354"/>
        <v>33544.0917468689</v>
      </c>
    </row>
    <row r="476" customHeight="1" spans="1:27">
      <c r="A476" s="68">
        <v>3513</v>
      </c>
      <c r="B476" s="50">
        <v>0.8</v>
      </c>
      <c r="C476" s="51">
        <v>2.2</v>
      </c>
      <c r="D476" s="51">
        <v>1</v>
      </c>
      <c r="E476" s="51">
        <v>0</v>
      </c>
      <c r="F476" s="42">
        <f t="shared" si="348"/>
        <v>6182.88</v>
      </c>
      <c r="G476" s="52">
        <v>2.85</v>
      </c>
      <c r="H476" s="51">
        <v>0.98</v>
      </c>
      <c r="I476" s="51">
        <v>2.47</v>
      </c>
      <c r="J476" s="45">
        <f t="shared" si="349"/>
        <v>3.4206</v>
      </c>
      <c r="K476" s="52">
        <v>1.125</v>
      </c>
      <c r="L476" s="47">
        <v>0.5882</v>
      </c>
      <c r="M476" s="54">
        <f t="shared" si="350"/>
        <v>39885.5432505143</v>
      </c>
      <c r="O476" s="68">
        <v>3513</v>
      </c>
      <c r="P476" s="50">
        <v>0.8</v>
      </c>
      <c r="Q476" s="51">
        <v>2.2</v>
      </c>
      <c r="R476" s="51">
        <v>1</v>
      </c>
      <c r="S476" s="51">
        <v>0</v>
      </c>
      <c r="T476" s="42">
        <f t="shared" si="352"/>
        <v>6182.88</v>
      </c>
      <c r="U476" s="52">
        <v>3.25</v>
      </c>
      <c r="V476" s="51">
        <v>0.98</v>
      </c>
      <c r="W476" s="51">
        <v>2.47</v>
      </c>
      <c r="X476" s="45">
        <f t="shared" si="353"/>
        <v>3.4206</v>
      </c>
      <c r="Y476" s="52">
        <v>1.125</v>
      </c>
      <c r="Z476" s="47">
        <v>0.5882</v>
      </c>
      <c r="AA476" s="54">
        <f t="shared" si="354"/>
        <v>45483.5142330426</v>
      </c>
    </row>
    <row r="477" customHeight="1" spans="1:27">
      <c r="A477" s="68">
        <v>3513</v>
      </c>
      <c r="B477" s="50">
        <v>0.74</v>
      </c>
      <c r="C477" s="51">
        <v>2.2</v>
      </c>
      <c r="D477" s="51">
        <v>1</v>
      </c>
      <c r="E477" s="51">
        <v>0</v>
      </c>
      <c r="F477" s="42">
        <f t="shared" si="348"/>
        <v>5719.164</v>
      </c>
      <c r="G477" s="52">
        <v>2.85</v>
      </c>
      <c r="H477" s="51">
        <v>0.98</v>
      </c>
      <c r="I477" s="51">
        <v>2.47</v>
      </c>
      <c r="J477" s="45">
        <f t="shared" si="349"/>
        <v>3.4206</v>
      </c>
      <c r="K477" s="52">
        <v>1.125</v>
      </c>
      <c r="L477" s="47">
        <v>0.5882</v>
      </c>
      <c r="M477" s="54">
        <f t="shared" si="350"/>
        <v>36894.1275067257</v>
      </c>
      <c r="O477" s="68">
        <v>3513</v>
      </c>
      <c r="P477" s="50">
        <v>0.74</v>
      </c>
      <c r="Q477" s="51">
        <v>2.2</v>
      </c>
      <c r="R477" s="51">
        <v>1</v>
      </c>
      <c r="S477" s="51">
        <v>0</v>
      </c>
      <c r="T477" s="42">
        <f t="shared" si="352"/>
        <v>5719.164</v>
      </c>
      <c r="U477" s="52">
        <v>3.25</v>
      </c>
      <c r="V477" s="51">
        <v>0.98</v>
      </c>
      <c r="W477" s="51">
        <v>2.47</v>
      </c>
      <c r="X477" s="45">
        <f t="shared" si="353"/>
        <v>3.4206</v>
      </c>
      <c r="Y477" s="52">
        <v>1.125</v>
      </c>
      <c r="Z477" s="47">
        <v>0.5882</v>
      </c>
      <c r="AA477" s="54">
        <f t="shared" si="354"/>
        <v>42072.2506655644</v>
      </c>
    </row>
    <row r="478" customHeight="1" spans="1:27">
      <c r="A478" s="68">
        <v>3513</v>
      </c>
      <c r="B478" s="50">
        <v>0.92</v>
      </c>
      <c r="C478" s="51">
        <v>2.2</v>
      </c>
      <c r="D478" s="51">
        <v>1</v>
      </c>
      <c r="E478" s="51">
        <v>0</v>
      </c>
      <c r="F478" s="42">
        <f t="shared" si="348"/>
        <v>7110.312</v>
      </c>
      <c r="G478" s="52">
        <v>2.85</v>
      </c>
      <c r="H478" s="51">
        <v>0.98</v>
      </c>
      <c r="I478" s="51">
        <v>2.47</v>
      </c>
      <c r="J478" s="45">
        <f t="shared" si="349"/>
        <v>3.4206</v>
      </c>
      <c r="K478" s="52">
        <v>1.125</v>
      </c>
      <c r="L478" s="47">
        <v>0.5882</v>
      </c>
      <c r="M478" s="54">
        <f t="shared" si="350"/>
        <v>45868.3747380914</v>
      </c>
      <c r="O478" s="68">
        <v>3513</v>
      </c>
      <c r="P478" s="50">
        <v>0.92</v>
      </c>
      <c r="Q478" s="51">
        <v>2.2</v>
      </c>
      <c r="R478" s="51">
        <v>1</v>
      </c>
      <c r="S478" s="51">
        <v>0</v>
      </c>
      <c r="T478" s="42">
        <f t="shared" si="352"/>
        <v>7110.312</v>
      </c>
      <c r="U478" s="52">
        <v>3.25</v>
      </c>
      <c r="V478" s="51">
        <v>0.98</v>
      </c>
      <c r="W478" s="51">
        <v>2.47</v>
      </c>
      <c r="X478" s="45">
        <f t="shared" si="353"/>
        <v>3.4206</v>
      </c>
      <c r="Y478" s="52">
        <v>1.125</v>
      </c>
      <c r="Z478" s="47">
        <v>0.5882</v>
      </c>
      <c r="AA478" s="54">
        <f t="shared" si="354"/>
        <v>52306.041367999</v>
      </c>
    </row>
    <row r="479" customHeight="1" spans="1:27">
      <c r="A479" s="57">
        <f>SUM(M460:M478)</f>
        <v>2033325.49952234</v>
      </c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9"/>
      <c r="O479" s="57">
        <f>SUM(AA460:AA478)</f>
        <v>2296829.63378561</v>
      </c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9"/>
    </row>
    <row r="480" customHeight="1" spans="1:27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9"/>
      <c r="O480" s="5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9"/>
    </row>
    <row r="481" customHeight="1" spans="1:27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2"/>
      <c r="O481" s="60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2"/>
    </row>
    <row r="482" customHeight="1" spans="1:27">
      <c r="A482" s="25" t="s">
        <v>9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O482" s="25" t="s">
        <v>9</v>
      </c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7"/>
    </row>
    <row r="483" customHeight="1" spans="1:27">
      <c r="A483" s="2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O483" s="28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30"/>
    </row>
    <row r="484" customHeight="1" spans="1:27">
      <c r="A484" s="31" t="s">
        <v>14</v>
      </c>
      <c r="B484" s="32"/>
      <c r="C484" s="32"/>
      <c r="D484" s="32"/>
      <c r="E484" s="32"/>
      <c r="F484" s="33"/>
      <c r="G484" s="34" t="s">
        <v>15</v>
      </c>
      <c r="H484" s="35"/>
      <c r="I484" s="35"/>
      <c r="J484" s="36"/>
      <c r="K484" s="37" t="s">
        <v>16</v>
      </c>
      <c r="L484" s="38"/>
      <c r="M484" s="39" t="s">
        <v>17</v>
      </c>
      <c r="O484" s="31" t="s">
        <v>14</v>
      </c>
      <c r="P484" s="32"/>
      <c r="Q484" s="32"/>
      <c r="R484" s="32"/>
      <c r="S484" s="32"/>
      <c r="T484" s="33"/>
      <c r="U484" s="34" t="s">
        <v>15</v>
      </c>
      <c r="V484" s="35"/>
      <c r="W484" s="35"/>
      <c r="X484" s="36"/>
      <c r="Y484" s="37" t="s">
        <v>16</v>
      </c>
      <c r="Z484" s="38"/>
      <c r="AA484" s="39" t="s">
        <v>17</v>
      </c>
    </row>
    <row r="485" customHeight="1" spans="1:27">
      <c r="A485" s="40" t="s">
        <v>18</v>
      </c>
      <c r="B485" s="41" t="s">
        <v>19</v>
      </c>
      <c r="C485" s="41" t="s">
        <v>20</v>
      </c>
      <c r="D485" s="41" t="s">
        <v>21</v>
      </c>
      <c r="E485" s="41" t="s">
        <v>22</v>
      </c>
      <c r="F485" s="42" t="s">
        <v>14</v>
      </c>
      <c r="G485" s="43" t="s">
        <v>23</v>
      </c>
      <c r="H485" s="44" t="s">
        <v>24</v>
      </c>
      <c r="I485" s="44" t="s">
        <v>25</v>
      </c>
      <c r="J485" s="45" t="s">
        <v>26</v>
      </c>
      <c r="K485" s="46" t="s">
        <v>27</v>
      </c>
      <c r="L485" s="47" t="s">
        <v>28</v>
      </c>
      <c r="M485" s="48"/>
      <c r="O485" s="40" t="s">
        <v>18</v>
      </c>
      <c r="P485" s="41" t="s">
        <v>19</v>
      </c>
      <c r="Q485" s="41" t="s">
        <v>20</v>
      </c>
      <c r="R485" s="41" t="s">
        <v>21</v>
      </c>
      <c r="S485" s="41" t="s">
        <v>22</v>
      </c>
      <c r="T485" s="42" t="s">
        <v>14</v>
      </c>
      <c r="U485" s="43" t="s">
        <v>23</v>
      </c>
      <c r="V485" s="44" t="s">
        <v>24</v>
      </c>
      <c r="W485" s="44" t="s">
        <v>25</v>
      </c>
      <c r="X485" s="45" t="s">
        <v>26</v>
      </c>
      <c r="Y485" s="46" t="s">
        <v>27</v>
      </c>
      <c r="Z485" s="47" t="s">
        <v>28</v>
      </c>
      <c r="AA485" s="48"/>
    </row>
    <row r="486" customHeight="1" spans="1:27">
      <c r="A486" s="56">
        <v>3734</v>
      </c>
      <c r="B486" s="51">
        <v>2.53</v>
      </c>
      <c r="C486" s="51">
        <v>1</v>
      </c>
      <c r="D486" s="51">
        <v>1</v>
      </c>
      <c r="E486" s="51">
        <v>0</v>
      </c>
      <c r="F486" s="42">
        <f t="shared" ref="F486:F508" si="355">A486*B486*C486*D486+E486</f>
        <v>9447.02</v>
      </c>
      <c r="G486" s="52">
        <v>2.06</v>
      </c>
      <c r="H486" s="51">
        <v>0.98</v>
      </c>
      <c r="I486" s="51">
        <v>2.33</v>
      </c>
      <c r="J486" s="45">
        <f t="shared" ref="J486:J508" si="356">H486*I486+1</f>
        <v>3.2834</v>
      </c>
      <c r="K486" s="52">
        <v>1.125</v>
      </c>
      <c r="L486" s="47">
        <v>0.6711</v>
      </c>
      <c r="M486" s="54">
        <f t="shared" ref="M486:M508" si="357">F486*G486*J486*K486*L486</f>
        <v>48242.0339839846</v>
      </c>
      <c r="O486" s="56">
        <v>3321</v>
      </c>
      <c r="P486" s="51">
        <v>2.53</v>
      </c>
      <c r="Q486" s="51">
        <v>1</v>
      </c>
      <c r="R486" s="51">
        <v>1</v>
      </c>
      <c r="S486" s="51">
        <v>0</v>
      </c>
      <c r="T486" s="42">
        <f t="shared" ref="T486:T508" si="358">O486*P486*Q486*R486+S486</f>
        <v>8402.13</v>
      </c>
      <c r="U486" s="52">
        <v>2.46</v>
      </c>
      <c r="V486" s="51">
        <v>0.92</v>
      </c>
      <c r="W486" s="51">
        <v>2.03</v>
      </c>
      <c r="X486" s="45">
        <f t="shared" ref="X486:X508" si="359">V486*W486+1</f>
        <v>2.8676</v>
      </c>
      <c r="Y486" s="52">
        <v>1.125</v>
      </c>
      <c r="Z486" s="47">
        <v>0.6711</v>
      </c>
      <c r="AA486" s="54">
        <f t="shared" ref="AA486:AA508" si="360">T486*U486*X486*Y486*Z486</f>
        <v>44748.9487092118</v>
      </c>
    </row>
    <row r="487" customHeight="1" spans="1:27">
      <c r="A487" s="56">
        <v>3734</v>
      </c>
      <c r="B487" s="51">
        <v>2.05</v>
      </c>
      <c r="C487" s="51">
        <v>1</v>
      </c>
      <c r="D487" s="51">
        <v>1</v>
      </c>
      <c r="E487" s="51">
        <v>0</v>
      </c>
      <c r="F487" s="42">
        <f t="shared" si="355"/>
        <v>7654.7</v>
      </c>
      <c r="G487" s="52">
        <v>2.06</v>
      </c>
      <c r="H487" s="51">
        <v>0.98</v>
      </c>
      <c r="I487" s="51">
        <v>2.33</v>
      </c>
      <c r="J487" s="45">
        <f t="shared" si="356"/>
        <v>3.2834</v>
      </c>
      <c r="K487" s="52">
        <v>1.125</v>
      </c>
      <c r="L487" s="47">
        <v>0.6711</v>
      </c>
      <c r="M487" s="54">
        <f t="shared" si="357"/>
        <v>39089.395125363</v>
      </c>
      <c r="O487" s="56">
        <v>3321</v>
      </c>
      <c r="P487" s="51">
        <v>2.05</v>
      </c>
      <c r="Q487" s="51">
        <v>1</v>
      </c>
      <c r="R487" s="51">
        <v>1</v>
      </c>
      <c r="S487" s="51">
        <v>0</v>
      </c>
      <c r="T487" s="42">
        <f t="shared" si="358"/>
        <v>6808.05</v>
      </c>
      <c r="U487" s="52">
        <v>2.46</v>
      </c>
      <c r="V487" s="51">
        <v>0.92</v>
      </c>
      <c r="W487" s="51">
        <v>2.03</v>
      </c>
      <c r="X487" s="45">
        <f t="shared" si="359"/>
        <v>2.8676</v>
      </c>
      <c r="Y487" s="52">
        <v>1.125</v>
      </c>
      <c r="Z487" s="47">
        <v>0.6711</v>
      </c>
      <c r="AA487" s="54">
        <f t="shared" si="360"/>
        <v>36259.0295865155</v>
      </c>
    </row>
    <row r="488" customHeight="1" spans="1:27">
      <c r="A488" s="56">
        <v>3734</v>
      </c>
      <c r="B488" s="66">
        <v>2.38</v>
      </c>
      <c r="C488" s="51">
        <v>1</v>
      </c>
      <c r="D488" s="51">
        <v>1</v>
      </c>
      <c r="E488" s="51">
        <v>0</v>
      </c>
      <c r="F488" s="42">
        <f t="shared" si="355"/>
        <v>8886.92</v>
      </c>
      <c r="G488" s="52">
        <v>2.06</v>
      </c>
      <c r="H488" s="51">
        <v>0.98</v>
      </c>
      <c r="I488" s="51">
        <v>2.33</v>
      </c>
      <c r="J488" s="45">
        <f t="shared" si="356"/>
        <v>3.2834</v>
      </c>
      <c r="K488" s="52">
        <v>1.125</v>
      </c>
      <c r="L488" s="47">
        <v>0.6711</v>
      </c>
      <c r="M488" s="54">
        <f t="shared" si="357"/>
        <v>45381.8343406654</v>
      </c>
      <c r="O488" s="56">
        <v>3321</v>
      </c>
      <c r="P488" s="66">
        <v>2.38</v>
      </c>
      <c r="Q488" s="51">
        <v>1</v>
      </c>
      <c r="R488" s="51">
        <v>1</v>
      </c>
      <c r="S488" s="51">
        <v>0</v>
      </c>
      <c r="T488" s="42">
        <f t="shared" si="358"/>
        <v>7903.98</v>
      </c>
      <c r="U488" s="52">
        <v>2.46</v>
      </c>
      <c r="V488" s="51">
        <v>0.92</v>
      </c>
      <c r="W488" s="51">
        <v>2.03</v>
      </c>
      <c r="X488" s="45">
        <f t="shared" si="359"/>
        <v>2.8676</v>
      </c>
      <c r="Y488" s="52">
        <v>1.125</v>
      </c>
      <c r="Z488" s="47">
        <v>0.6711</v>
      </c>
      <c r="AA488" s="54">
        <f t="shared" si="360"/>
        <v>42095.8489833692</v>
      </c>
    </row>
    <row r="489" customHeight="1" spans="1:27">
      <c r="A489" s="56">
        <v>3734</v>
      </c>
      <c r="B489" s="51">
        <v>2.01</v>
      </c>
      <c r="C489" s="51">
        <v>1.75</v>
      </c>
      <c r="D489" s="51">
        <v>1</v>
      </c>
      <c r="E489" s="51">
        <v>0</v>
      </c>
      <c r="F489" s="42">
        <f t="shared" si="355"/>
        <v>13134.345</v>
      </c>
      <c r="G489" s="52">
        <v>2.06</v>
      </c>
      <c r="H489" s="51">
        <v>0.98</v>
      </c>
      <c r="I489" s="51">
        <v>2.33</v>
      </c>
      <c r="J489" s="45">
        <f t="shared" si="356"/>
        <v>3.2834</v>
      </c>
      <c r="K489" s="52">
        <v>1.125</v>
      </c>
      <c r="L489" s="47">
        <v>0.6711</v>
      </c>
      <c r="M489" s="54">
        <f t="shared" si="357"/>
        <v>67071.6816358363</v>
      </c>
      <c r="O489" s="56">
        <v>3321</v>
      </c>
      <c r="P489" s="51">
        <v>2.01</v>
      </c>
      <c r="Q489" s="51">
        <v>1.75</v>
      </c>
      <c r="R489" s="51">
        <v>1</v>
      </c>
      <c r="S489" s="51">
        <v>0</v>
      </c>
      <c r="T489" s="42">
        <f t="shared" si="358"/>
        <v>11681.6175</v>
      </c>
      <c r="U489" s="52">
        <v>2.46</v>
      </c>
      <c r="V489" s="51">
        <v>0.92</v>
      </c>
      <c r="W489" s="51">
        <v>2.03</v>
      </c>
      <c r="X489" s="45">
        <f t="shared" si="359"/>
        <v>2.8676</v>
      </c>
      <c r="Y489" s="52">
        <v>1.125</v>
      </c>
      <c r="Z489" s="47">
        <v>0.6711</v>
      </c>
      <c r="AA489" s="54">
        <f t="shared" si="360"/>
        <v>62215.1885710088</v>
      </c>
    </row>
    <row r="490" customHeight="1" spans="1:27">
      <c r="A490" s="56">
        <v>3734</v>
      </c>
      <c r="B490" s="51">
        <v>2.01</v>
      </c>
      <c r="C490" s="51">
        <v>1.75</v>
      </c>
      <c r="D490" s="51">
        <v>1</v>
      </c>
      <c r="E490" s="51">
        <v>0</v>
      </c>
      <c r="F490" s="42">
        <f t="shared" si="355"/>
        <v>13134.345</v>
      </c>
      <c r="G490" s="52">
        <v>2.06</v>
      </c>
      <c r="H490" s="51">
        <v>0.98</v>
      </c>
      <c r="I490" s="51">
        <v>2.33</v>
      </c>
      <c r="J490" s="45">
        <f t="shared" si="356"/>
        <v>3.2834</v>
      </c>
      <c r="K490" s="52">
        <v>1.325</v>
      </c>
      <c r="L490" s="47">
        <v>0.6711</v>
      </c>
      <c r="M490" s="54">
        <f t="shared" si="357"/>
        <v>78995.5361488739</v>
      </c>
      <c r="O490" s="56">
        <v>3321</v>
      </c>
      <c r="P490" s="51">
        <v>2.01</v>
      </c>
      <c r="Q490" s="51">
        <v>1.75</v>
      </c>
      <c r="R490" s="51">
        <v>1</v>
      </c>
      <c r="S490" s="51">
        <v>0</v>
      </c>
      <c r="T490" s="42">
        <f t="shared" si="358"/>
        <v>11681.6175</v>
      </c>
      <c r="U490" s="52">
        <v>2.46</v>
      </c>
      <c r="V490" s="51">
        <v>0.92</v>
      </c>
      <c r="W490" s="51">
        <v>2.03</v>
      </c>
      <c r="X490" s="45">
        <f t="shared" si="359"/>
        <v>2.8676</v>
      </c>
      <c r="Y490" s="52">
        <v>1.325</v>
      </c>
      <c r="Z490" s="47">
        <v>0.6711</v>
      </c>
      <c r="AA490" s="54">
        <f t="shared" si="360"/>
        <v>73275.6665391882</v>
      </c>
    </row>
    <row r="491" customHeight="1" spans="1:27">
      <c r="A491" s="56">
        <v>3734</v>
      </c>
      <c r="B491" s="51">
        <v>2.01</v>
      </c>
      <c r="C491" s="51">
        <v>1.75</v>
      </c>
      <c r="D491" s="51">
        <v>1</v>
      </c>
      <c r="E491" s="51">
        <v>0</v>
      </c>
      <c r="F491" s="42">
        <f t="shared" si="355"/>
        <v>13134.345</v>
      </c>
      <c r="G491" s="52">
        <v>2.06</v>
      </c>
      <c r="H491" s="51">
        <v>0.98</v>
      </c>
      <c r="I491" s="51">
        <v>2.33</v>
      </c>
      <c r="J491" s="45">
        <f t="shared" si="356"/>
        <v>3.2834</v>
      </c>
      <c r="K491" s="52">
        <v>1.325</v>
      </c>
      <c r="L491" s="47">
        <v>0.6711</v>
      </c>
      <c r="M491" s="54">
        <f t="shared" si="357"/>
        <v>78995.5361488739</v>
      </c>
      <c r="O491" s="56">
        <v>3321</v>
      </c>
      <c r="P491" s="51">
        <v>2.01</v>
      </c>
      <c r="Q491" s="51">
        <v>1.75</v>
      </c>
      <c r="R491" s="51">
        <v>1</v>
      </c>
      <c r="S491" s="51">
        <v>0</v>
      </c>
      <c r="T491" s="42">
        <f t="shared" si="358"/>
        <v>11681.6175</v>
      </c>
      <c r="U491" s="52">
        <v>2.46</v>
      </c>
      <c r="V491" s="51">
        <v>0.92</v>
      </c>
      <c r="W491" s="51">
        <v>2.03</v>
      </c>
      <c r="X491" s="45">
        <f t="shared" si="359"/>
        <v>2.8676</v>
      </c>
      <c r="Y491" s="52">
        <v>1.325</v>
      </c>
      <c r="Z491" s="47">
        <v>0.6711</v>
      </c>
      <c r="AA491" s="54">
        <f t="shared" si="360"/>
        <v>73275.6665391882</v>
      </c>
    </row>
    <row r="492" customHeight="1" spans="1:27">
      <c r="A492" s="56">
        <v>3734</v>
      </c>
      <c r="B492" s="51">
        <v>2.01</v>
      </c>
      <c r="C492" s="51">
        <v>1.75</v>
      </c>
      <c r="D492" s="51">
        <v>1</v>
      </c>
      <c r="E492" s="51">
        <v>0</v>
      </c>
      <c r="F492" s="42">
        <f t="shared" si="355"/>
        <v>13134.345</v>
      </c>
      <c r="G492" s="52">
        <v>2.06</v>
      </c>
      <c r="H492" s="51">
        <v>0.98</v>
      </c>
      <c r="I492" s="51">
        <v>2.33</v>
      </c>
      <c r="J492" s="45">
        <f t="shared" si="356"/>
        <v>3.2834</v>
      </c>
      <c r="K492" s="52">
        <v>1.325</v>
      </c>
      <c r="L492" s="47">
        <v>0.6711</v>
      </c>
      <c r="M492" s="54">
        <f t="shared" si="357"/>
        <v>78995.5361488739</v>
      </c>
      <c r="O492" s="56">
        <v>3321</v>
      </c>
      <c r="P492" s="51">
        <v>2.01</v>
      </c>
      <c r="Q492" s="51">
        <v>1.75</v>
      </c>
      <c r="R492" s="51">
        <v>1</v>
      </c>
      <c r="S492" s="51">
        <v>0</v>
      </c>
      <c r="T492" s="42">
        <f t="shared" si="358"/>
        <v>11681.6175</v>
      </c>
      <c r="U492" s="52">
        <v>2.46</v>
      </c>
      <c r="V492" s="51">
        <v>0.92</v>
      </c>
      <c r="W492" s="51">
        <v>2.03</v>
      </c>
      <c r="X492" s="45">
        <f t="shared" si="359"/>
        <v>2.8676</v>
      </c>
      <c r="Y492" s="52">
        <v>1.325</v>
      </c>
      <c r="Z492" s="47">
        <v>0.6711</v>
      </c>
      <c r="AA492" s="54">
        <f t="shared" si="360"/>
        <v>73275.6665391882</v>
      </c>
    </row>
    <row r="493" customHeight="1" spans="1:27">
      <c r="A493" s="56">
        <v>3734</v>
      </c>
      <c r="B493" s="51">
        <v>2.01</v>
      </c>
      <c r="C493" s="51">
        <v>1.75</v>
      </c>
      <c r="D493" s="51">
        <v>1</v>
      </c>
      <c r="E493" s="51">
        <v>0</v>
      </c>
      <c r="F493" s="42">
        <f t="shared" si="355"/>
        <v>13134.345</v>
      </c>
      <c r="G493" s="52">
        <v>2.06</v>
      </c>
      <c r="H493" s="51">
        <v>0.98</v>
      </c>
      <c r="I493" s="51">
        <v>2.33</v>
      </c>
      <c r="J493" s="45">
        <f t="shared" si="356"/>
        <v>3.2834</v>
      </c>
      <c r="K493" s="52">
        <v>1.325</v>
      </c>
      <c r="L493" s="47">
        <v>0.6711</v>
      </c>
      <c r="M493" s="54">
        <f t="shared" si="357"/>
        <v>78995.5361488739</v>
      </c>
      <c r="O493" s="56">
        <v>3321</v>
      </c>
      <c r="P493" s="51">
        <v>2.01</v>
      </c>
      <c r="Q493" s="51">
        <v>1.75</v>
      </c>
      <c r="R493" s="51">
        <v>1</v>
      </c>
      <c r="S493" s="51">
        <v>0</v>
      </c>
      <c r="T493" s="42">
        <f t="shared" si="358"/>
        <v>11681.6175</v>
      </c>
      <c r="U493" s="52">
        <v>2.46</v>
      </c>
      <c r="V493" s="51">
        <v>0.92</v>
      </c>
      <c r="W493" s="51">
        <v>2.03</v>
      </c>
      <c r="X493" s="45">
        <f t="shared" si="359"/>
        <v>2.8676</v>
      </c>
      <c r="Y493" s="52">
        <v>1.325</v>
      </c>
      <c r="Z493" s="47">
        <v>0.6711</v>
      </c>
      <c r="AA493" s="54">
        <f t="shared" si="360"/>
        <v>73275.6665391882</v>
      </c>
    </row>
    <row r="494" customHeight="1" spans="1:27">
      <c r="A494" s="56">
        <v>3734</v>
      </c>
      <c r="B494" s="51">
        <v>2.01</v>
      </c>
      <c r="C494" s="51">
        <v>1.75</v>
      </c>
      <c r="D494" s="51">
        <v>1</v>
      </c>
      <c r="E494" s="51">
        <v>0</v>
      </c>
      <c r="F494" s="42">
        <f t="shared" si="355"/>
        <v>13134.345</v>
      </c>
      <c r="G494" s="52">
        <v>2.06</v>
      </c>
      <c r="H494" s="51">
        <v>0.98</v>
      </c>
      <c r="I494" s="51">
        <v>2.33</v>
      </c>
      <c r="J494" s="45">
        <f t="shared" si="356"/>
        <v>3.2834</v>
      </c>
      <c r="K494" s="52">
        <v>1.325</v>
      </c>
      <c r="L494" s="47">
        <v>0.6711</v>
      </c>
      <c r="M494" s="54">
        <f t="shared" si="357"/>
        <v>78995.5361488739</v>
      </c>
      <c r="O494" s="56">
        <v>3321</v>
      </c>
      <c r="P494" s="51">
        <v>2.01</v>
      </c>
      <c r="Q494" s="51">
        <v>1.75</v>
      </c>
      <c r="R494" s="51">
        <v>1</v>
      </c>
      <c r="S494" s="51">
        <v>0</v>
      </c>
      <c r="T494" s="42">
        <f t="shared" si="358"/>
        <v>11681.6175</v>
      </c>
      <c r="U494" s="52">
        <v>2.46</v>
      </c>
      <c r="V494" s="51">
        <v>0.92</v>
      </c>
      <c r="W494" s="51">
        <v>2.03</v>
      </c>
      <c r="X494" s="45">
        <f t="shared" si="359"/>
        <v>2.8676</v>
      </c>
      <c r="Y494" s="52">
        <v>1.325</v>
      </c>
      <c r="Z494" s="47">
        <v>0.6711</v>
      </c>
      <c r="AA494" s="54">
        <f t="shared" si="360"/>
        <v>73275.6665391882</v>
      </c>
    </row>
    <row r="495" customHeight="1" spans="1:27">
      <c r="A495" s="56">
        <v>3734</v>
      </c>
      <c r="B495" s="51">
        <v>2.01</v>
      </c>
      <c r="C495" s="51">
        <v>1.75</v>
      </c>
      <c r="D495" s="51">
        <v>1</v>
      </c>
      <c r="E495" s="51">
        <v>0</v>
      </c>
      <c r="F495" s="42">
        <f t="shared" si="355"/>
        <v>13134.345</v>
      </c>
      <c r="G495" s="52">
        <v>2.06</v>
      </c>
      <c r="H495" s="51">
        <v>0.98</v>
      </c>
      <c r="I495" s="51">
        <v>2.33</v>
      </c>
      <c r="J495" s="45">
        <f t="shared" si="356"/>
        <v>3.2834</v>
      </c>
      <c r="K495" s="52">
        <v>1.325</v>
      </c>
      <c r="L495" s="47">
        <v>0.6711</v>
      </c>
      <c r="M495" s="54">
        <f t="shared" si="357"/>
        <v>78995.5361488739</v>
      </c>
      <c r="O495" s="56">
        <v>3321</v>
      </c>
      <c r="P495" s="51">
        <v>2.01</v>
      </c>
      <c r="Q495" s="51">
        <v>1.75</v>
      </c>
      <c r="R495" s="51">
        <v>1</v>
      </c>
      <c r="S495" s="51">
        <v>0</v>
      </c>
      <c r="T495" s="42">
        <f t="shared" si="358"/>
        <v>11681.6175</v>
      </c>
      <c r="U495" s="52">
        <v>2.46</v>
      </c>
      <c r="V495" s="51">
        <v>0.92</v>
      </c>
      <c r="W495" s="51">
        <v>2.03</v>
      </c>
      <c r="X495" s="45">
        <f t="shared" si="359"/>
        <v>2.8676</v>
      </c>
      <c r="Y495" s="52">
        <v>1.325</v>
      </c>
      <c r="Z495" s="47">
        <v>0.6711</v>
      </c>
      <c r="AA495" s="54">
        <f t="shared" si="360"/>
        <v>73275.6665391882</v>
      </c>
    </row>
    <row r="496" customHeight="1" spans="1:27">
      <c r="A496" s="56">
        <v>3734</v>
      </c>
      <c r="B496" s="51">
        <v>2.01</v>
      </c>
      <c r="C496" s="51">
        <v>1.75</v>
      </c>
      <c r="D496" s="51">
        <v>1</v>
      </c>
      <c r="E496" s="51">
        <v>0</v>
      </c>
      <c r="F496" s="42">
        <f t="shared" si="355"/>
        <v>13134.345</v>
      </c>
      <c r="G496" s="52">
        <v>2.06</v>
      </c>
      <c r="H496" s="51">
        <v>0.98</v>
      </c>
      <c r="I496" s="51">
        <v>2.33</v>
      </c>
      <c r="J496" s="45">
        <f t="shared" si="356"/>
        <v>3.2834</v>
      </c>
      <c r="K496" s="52">
        <v>1.325</v>
      </c>
      <c r="L496" s="47">
        <v>0.6711</v>
      </c>
      <c r="M496" s="54">
        <f t="shared" si="357"/>
        <v>78995.5361488739</v>
      </c>
      <c r="O496" s="56">
        <v>3321</v>
      </c>
      <c r="P496" s="51">
        <v>2.01</v>
      </c>
      <c r="Q496" s="51">
        <v>1.75</v>
      </c>
      <c r="R496" s="51">
        <v>1</v>
      </c>
      <c r="S496" s="51">
        <v>0</v>
      </c>
      <c r="T496" s="42">
        <f t="shared" si="358"/>
        <v>11681.6175</v>
      </c>
      <c r="U496" s="52">
        <v>2.46</v>
      </c>
      <c r="V496" s="51">
        <v>0.92</v>
      </c>
      <c r="W496" s="51">
        <v>2.03</v>
      </c>
      <c r="X496" s="45">
        <f t="shared" si="359"/>
        <v>2.8676</v>
      </c>
      <c r="Y496" s="52">
        <v>1.325</v>
      </c>
      <c r="Z496" s="47">
        <v>0.6711</v>
      </c>
      <c r="AA496" s="54">
        <f t="shared" si="360"/>
        <v>73275.6665391882</v>
      </c>
    </row>
    <row r="497" customHeight="1" spans="1:27">
      <c r="A497" s="56">
        <v>3734</v>
      </c>
      <c r="B497" s="51">
        <v>2.01</v>
      </c>
      <c r="C497" s="51">
        <v>1.75</v>
      </c>
      <c r="D497" s="51">
        <v>1</v>
      </c>
      <c r="E497" s="51">
        <v>0</v>
      </c>
      <c r="F497" s="42">
        <f t="shared" si="355"/>
        <v>13134.345</v>
      </c>
      <c r="G497" s="52">
        <v>2.06</v>
      </c>
      <c r="H497" s="51">
        <v>0.98</v>
      </c>
      <c r="I497" s="51">
        <v>2.33</v>
      </c>
      <c r="J497" s="45">
        <f t="shared" si="356"/>
        <v>3.2834</v>
      </c>
      <c r="K497" s="52">
        <v>1.325</v>
      </c>
      <c r="L497" s="47">
        <v>0.6711</v>
      </c>
      <c r="M497" s="54">
        <f t="shared" si="357"/>
        <v>78995.5361488739</v>
      </c>
      <c r="O497" s="56">
        <v>3321</v>
      </c>
      <c r="P497" s="51">
        <v>2.01</v>
      </c>
      <c r="Q497" s="51">
        <v>1.75</v>
      </c>
      <c r="R497" s="51">
        <v>1</v>
      </c>
      <c r="S497" s="51">
        <v>0</v>
      </c>
      <c r="T497" s="42">
        <f t="shared" si="358"/>
        <v>11681.6175</v>
      </c>
      <c r="U497" s="52">
        <v>2.46</v>
      </c>
      <c r="V497" s="51">
        <v>0.92</v>
      </c>
      <c r="W497" s="51">
        <v>2.03</v>
      </c>
      <c r="X497" s="45">
        <f t="shared" si="359"/>
        <v>2.8676</v>
      </c>
      <c r="Y497" s="52">
        <v>1.325</v>
      </c>
      <c r="Z497" s="47">
        <v>0.6711</v>
      </c>
      <c r="AA497" s="54">
        <f t="shared" si="360"/>
        <v>73275.6665391882</v>
      </c>
    </row>
    <row r="498" customHeight="1" spans="1:27">
      <c r="A498" s="56">
        <v>3734</v>
      </c>
      <c r="B498" s="51">
        <v>2.01</v>
      </c>
      <c r="C498" s="51">
        <v>1.75</v>
      </c>
      <c r="D498" s="51">
        <v>1</v>
      </c>
      <c r="E498" s="51">
        <v>0</v>
      </c>
      <c r="F498" s="42">
        <f t="shared" si="355"/>
        <v>13134.345</v>
      </c>
      <c r="G498" s="52">
        <v>2.06</v>
      </c>
      <c r="H498" s="51">
        <v>0.98</v>
      </c>
      <c r="I498" s="51">
        <v>2.33</v>
      </c>
      <c r="J498" s="45">
        <f t="shared" si="356"/>
        <v>3.2834</v>
      </c>
      <c r="K498" s="52">
        <v>1.325</v>
      </c>
      <c r="L498" s="47">
        <v>0.6711</v>
      </c>
      <c r="M498" s="54">
        <f t="shared" si="357"/>
        <v>78995.5361488739</v>
      </c>
      <c r="O498" s="56">
        <v>3321</v>
      </c>
      <c r="P498" s="51">
        <v>2.01</v>
      </c>
      <c r="Q498" s="51">
        <v>1.75</v>
      </c>
      <c r="R498" s="51">
        <v>1</v>
      </c>
      <c r="S498" s="51">
        <v>0</v>
      </c>
      <c r="T498" s="42">
        <f t="shared" si="358"/>
        <v>11681.6175</v>
      </c>
      <c r="U498" s="52">
        <v>2.46</v>
      </c>
      <c r="V498" s="51">
        <v>0.92</v>
      </c>
      <c r="W498" s="51">
        <v>2.03</v>
      </c>
      <c r="X498" s="45">
        <f t="shared" si="359"/>
        <v>2.8676</v>
      </c>
      <c r="Y498" s="52">
        <v>1.325</v>
      </c>
      <c r="Z498" s="47">
        <v>0.6711</v>
      </c>
      <c r="AA498" s="54">
        <f t="shared" si="360"/>
        <v>73275.6665391882</v>
      </c>
    </row>
    <row r="499" customHeight="1" spans="1:27">
      <c r="A499" s="56">
        <v>3734</v>
      </c>
      <c r="B499" s="51">
        <v>2.01</v>
      </c>
      <c r="C499" s="51">
        <v>1</v>
      </c>
      <c r="D499" s="51">
        <v>1</v>
      </c>
      <c r="E499" s="51">
        <v>0</v>
      </c>
      <c r="F499" s="42">
        <f t="shared" si="355"/>
        <v>7505.34</v>
      </c>
      <c r="G499" s="52">
        <v>2.06</v>
      </c>
      <c r="H499" s="51">
        <v>0.98</v>
      </c>
      <c r="I499" s="51">
        <v>2.33</v>
      </c>
      <c r="J499" s="45">
        <f t="shared" si="356"/>
        <v>3.2834</v>
      </c>
      <c r="K499" s="52">
        <v>1.325</v>
      </c>
      <c r="L499" s="47">
        <v>0.6711</v>
      </c>
      <c r="M499" s="54">
        <f t="shared" si="357"/>
        <v>45140.3063707851</v>
      </c>
      <c r="O499" s="56">
        <v>3321</v>
      </c>
      <c r="P499" s="51">
        <v>2.01</v>
      </c>
      <c r="Q499" s="51">
        <v>1</v>
      </c>
      <c r="R499" s="51">
        <v>1</v>
      </c>
      <c r="S499" s="51">
        <v>0</v>
      </c>
      <c r="T499" s="42">
        <f t="shared" si="358"/>
        <v>6675.21</v>
      </c>
      <c r="U499" s="52">
        <v>2.46</v>
      </c>
      <c r="V499" s="51">
        <v>0.92</v>
      </c>
      <c r="W499" s="51">
        <v>2.03</v>
      </c>
      <c r="X499" s="45">
        <f t="shared" si="359"/>
        <v>2.8676</v>
      </c>
      <c r="Y499" s="52">
        <v>1.325</v>
      </c>
      <c r="Z499" s="47">
        <v>0.6711</v>
      </c>
      <c r="AA499" s="54">
        <f t="shared" si="360"/>
        <v>41871.8094509647</v>
      </c>
    </row>
    <row r="500" customHeight="1" spans="1:27">
      <c r="A500" s="56">
        <v>3734</v>
      </c>
      <c r="B500" s="51">
        <v>2.01</v>
      </c>
      <c r="C500" s="51">
        <v>1</v>
      </c>
      <c r="D500" s="51">
        <v>1</v>
      </c>
      <c r="E500" s="51">
        <v>0</v>
      </c>
      <c r="F500" s="42">
        <f t="shared" si="355"/>
        <v>7505.34</v>
      </c>
      <c r="G500" s="52">
        <v>2.06</v>
      </c>
      <c r="H500" s="51">
        <v>0.98</v>
      </c>
      <c r="I500" s="51">
        <v>2.33</v>
      </c>
      <c r="J500" s="45">
        <f t="shared" si="356"/>
        <v>3.2834</v>
      </c>
      <c r="K500" s="52">
        <v>1.325</v>
      </c>
      <c r="L500" s="47">
        <v>0.6711</v>
      </c>
      <c r="M500" s="54">
        <f t="shared" si="357"/>
        <v>45140.3063707851</v>
      </c>
      <c r="O500" s="56">
        <v>3321</v>
      </c>
      <c r="P500" s="51">
        <v>2.01</v>
      </c>
      <c r="Q500" s="51">
        <v>1</v>
      </c>
      <c r="R500" s="51">
        <v>1</v>
      </c>
      <c r="S500" s="51">
        <v>0</v>
      </c>
      <c r="T500" s="42">
        <f t="shared" si="358"/>
        <v>6675.21</v>
      </c>
      <c r="U500" s="52">
        <v>2.46</v>
      </c>
      <c r="V500" s="51">
        <v>0.92</v>
      </c>
      <c r="W500" s="51">
        <v>2.03</v>
      </c>
      <c r="X500" s="45">
        <f t="shared" si="359"/>
        <v>2.8676</v>
      </c>
      <c r="Y500" s="52">
        <v>1.325</v>
      </c>
      <c r="Z500" s="47">
        <v>0.6711</v>
      </c>
      <c r="AA500" s="54">
        <f t="shared" si="360"/>
        <v>41871.8094509647</v>
      </c>
    </row>
    <row r="501" customHeight="1" spans="1:27">
      <c r="A501" s="56">
        <v>3734</v>
      </c>
      <c r="B501" s="51">
        <v>2.01</v>
      </c>
      <c r="C501" s="51">
        <v>1</v>
      </c>
      <c r="D501" s="51">
        <v>1</v>
      </c>
      <c r="E501" s="51">
        <v>0</v>
      </c>
      <c r="F501" s="42">
        <f t="shared" si="355"/>
        <v>7505.34</v>
      </c>
      <c r="G501" s="52">
        <v>2.06</v>
      </c>
      <c r="H501" s="51">
        <v>0.98</v>
      </c>
      <c r="I501" s="51">
        <v>2.33</v>
      </c>
      <c r="J501" s="45">
        <f t="shared" si="356"/>
        <v>3.2834</v>
      </c>
      <c r="K501" s="52">
        <v>1.325</v>
      </c>
      <c r="L501" s="47">
        <v>0.6711</v>
      </c>
      <c r="M501" s="54">
        <f t="shared" si="357"/>
        <v>45140.3063707851</v>
      </c>
      <c r="O501" s="56">
        <v>3321</v>
      </c>
      <c r="P501" s="51">
        <v>2.01</v>
      </c>
      <c r="Q501" s="51">
        <v>1</v>
      </c>
      <c r="R501" s="51">
        <v>1</v>
      </c>
      <c r="S501" s="51">
        <v>0</v>
      </c>
      <c r="T501" s="42">
        <f t="shared" si="358"/>
        <v>6675.21</v>
      </c>
      <c r="U501" s="52">
        <v>2.46</v>
      </c>
      <c r="V501" s="51">
        <v>0.92</v>
      </c>
      <c r="W501" s="51">
        <v>2.03</v>
      </c>
      <c r="X501" s="45">
        <f t="shared" si="359"/>
        <v>2.8676</v>
      </c>
      <c r="Y501" s="52">
        <v>1.325</v>
      </c>
      <c r="Z501" s="47">
        <v>0.6711</v>
      </c>
      <c r="AA501" s="54">
        <f t="shared" si="360"/>
        <v>41871.8094509647</v>
      </c>
    </row>
    <row r="502" customHeight="1" spans="1:27">
      <c r="A502" s="56">
        <v>3734</v>
      </c>
      <c r="B502" s="51">
        <v>2.01</v>
      </c>
      <c r="C502" s="51">
        <v>1</v>
      </c>
      <c r="D502" s="51">
        <v>1</v>
      </c>
      <c r="E502" s="51">
        <v>0</v>
      </c>
      <c r="F502" s="42">
        <f t="shared" si="355"/>
        <v>7505.34</v>
      </c>
      <c r="G502" s="52">
        <v>2.06</v>
      </c>
      <c r="H502" s="51">
        <v>0.98</v>
      </c>
      <c r="I502" s="51">
        <v>2.33</v>
      </c>
      <c r="J502" s="45">
        <f t="shared" si="356"/>
        <v>3.2834</v>
      </c>
      <c r="K502" s="52">
        <v>1.125</v>
      </c>
      <c r="L502" s="47">
        <v>0.6711</v>
      </c>
      <c r="M502" s="54">
        <f t="shared" si="357"/>
        <v>38326.6752204779</v>
      </c>
      <c r="O502" s="56">
        <v>3321</v>
      </c>
      <c r="P502" s="51">
        <v>2.01</v>
      </c>
      <c r="Q502" s="51">
        <v>1</v>
      </c>
      <c r="R502" s="51">
        <v>1</v>
      </c>
      <c r="S502" s="51">
        <v>0</v>
      </c>
      <c r="T502" s="42">
        <f t="shared" si="358"/>
        <v>6675.21</v>
      </c>
      <c r="U502" s="52">
        <v>2.46</v>
      </c>
      <c r="V502" s="51">
        <v>0.92</v>
      </c>
      <c r="W502" s="51">
        <v>2.03</v>
      </c>
      <c r="X502" s="45">
        <f t="shared" si="359"/>
        <v>2.8676</v>
      </c>
      <c r="Y502" s="52">
        <v>1.125</v>
      </c>
      <c r="Z502" s="47">
        <v>0.6711</v>
      </c>
      <c r="AA502" s="54">
        <f t="shared" si="360"/>
        <v>35551.5363262908</v>
      </c>
    </row>
    <row r="503" customHeight="1" spans="1:27">
      <c r="A503" s="56">
        <v>3734</v>
      </c>
      <c r="B503" s="51">
        <v>2.01</v>
      </c>
      <c r="C503" s="51">
        <v>1</v>
      </c>
      <c r="D503" s="51">
        <v>1</v>
      </c>
      <c r="E503" s="51">
        <v>0</v>
      </c>
      <c r="F503" s="42">
        <f t="shared" si="355"/>
        <v>7505.34</v>
      </c>
      <c r="G503" s="52">
        <v>2.06</v>
      </c>
      <c r="H503" s="51">
        <v>0.98</v>
      </c>
      <c r="I503" s="51">
        <v>2.33</v>
      </c>
      <c r="J503" s="45">
        <f t="shared" si="356"/>
        <v>3.2834</v>
      </c>
      <c r="K503" s="52">
        <v>1.125</v>
      </c>
      <c r="L503" s="47">
        <v>0.6711</v>
      </c>
      <c r="M503" s="54">
        <f t="shared" si="357"/>
        <v>38326.6752204779</v>
      </c>
      <c r="O503" s="56">
        <v>3321</v>
      </c>
      <c r="P503" s="51">
        <v>2.01</v>
      </c>
      <c r="Q503" s="51">
        <v>1</v>
      </c>
      <c r="R503" s="51">
        <v>1</v>
      </c>
      <c r="S503" s="51">
        <v>0</v>
      </c>
      <c r="T503" s="42">
        <f t="shared" si="358"/>
        <v>6675.21</v>
      </c>
      <c r="U503" s="52">
        <v>2.46</v>
      </c>
      <c r="V503" s="51">
        <v>0.92</v>
      </c>
      <c r="W503" s="51">
        <v>2.03</v>
      </c>
      <c r="X503" s="45">
        <f t="shared" si="359"/>
        <v>2.8676</v>
      </c>
      <c r="Y503" s="52">
        <v>1.125</v>
      </c>
      <c r="Z503" s="47">
        <v>0.6711</v>
      </c>
      <c r="AA503" s="54">
        <f t="shared" si="360"/>
        <v>35551.5363262908</v>
      </c>
    </row>
    <row r="504" customHeight="1" spans="1:27">
      <c r="A504" s="56">
        <v>3734</v>
      </c>
      <c r="B504" s="51">
        <v>2.01</v>
      </c>
      <c r="C504" s="51">
        <v>1</v>
      </c>
      <c r="D504" s="51">
        <v>1</v>
      </c>
      <c r="E504" s="51">
        <v>0</v>
      </c>
      <c r="F504" s="42">
        <f t="shared" si="355"/>
        <v>7505.34</v>
      </c>
      <c r="G504" s="52">
        <v>2.06</v>
      </c>
      <c r="H504" s="51">
        <v>0.98</v>
      </c>
      <c r="I504" s="51">
        <v>2.33</v>
      </c>
      <c r="J504" s="45">
        <f t="shared" si="356"/>
        <v>3.2834</v>
      </c>
      <c r="K504" s="52">
        <v>1.125</v>
      </c>
      <c r="L504" s="47">
        <v>0.6711</v>
      </c>
      <c r="M504" s="54">
        <f t="shared" si="357"/>
        <v>38326.6752204779</v>
      </c>
      <c r="O504" s="56">
        <v>3321</v>
      </c>
      <c r="P504" s="51">
        <v>2.01</v>
      </c>
      <c r="Q504" s="51">
        <v>1</v>
      </c>
      <c r="R504" s="51">
        <v>1</v>
      </c>
      <c r="S504" s="51">
        <v>0</v>
      </c>
      <c r="T504" s="42">
        <f t="shared" si="358"/>
        <v>6675.21</v>
      </c>
      <c r="U504" s="52">
        <v>2.46</v>
      </c>
      <c r="V504" s="51">
        <v>0.92</v>
      </c>
      <c r="W504" s="51">
        <v>2.03</v>
      </c>
      <c r="X504" s="45">
        <f t="shared" si="359"/>
        <v>2.8676</v>
      </c>
      <c r="Y504" s="52">
        <v>1.125</v>
      </c>
      <c r="Z504" s="47">
        <v>0.6711</v>
      </c>
      <c r="AA504" s="54">
        <f t="shared" si="360"/>
        <v>35551.5363262908</v>
      </c>
    </row>
    <row r="505" customHeight="1" spans="1:27">
      <c r="A505" s="56">
        <v>3734</v>
      </c>
      <c r="B505" s="51">
        <v>2.01</v>
      </c>
      <c r="C505" s="51">
        <v>1</v>
      </c>
      <c r="D505" s="51">
        <v>1</v>
      </c>
      <c r="E505" s="51">
        <v>0</v>
      </c>
      <c r="F505" s="42">
        <f t="shared" si="355"/>
        <v>7505.34</v>
      </c>
      <c r="G505" s="52">
        <v>2.06</v>
      </c>
      <c r="H505" s="51">
        <v>0.98</v>
      </c>
      <c r="I505" s="51">
        <v>2.33</v>
      </c>
      <c r="J505" s="45">
        <f t="shared" si="356"/>
        <v>3.2834</v>
      </c>
      <c r="K505" s="52">
        <v>1.125</v>
      </c>
      <c r="L505" s="47">
        <v>0.6711</v>
      </c>
      <c r="M505" s="54">
        <f t="shared" si="357"/>
        <v>38326.6752204779</v>
      </c>
      <c r="O505" s="56">
        <v>3321</v>
      </c>
      <c r="P505" s="51">
        <v>2.01</v>
      </c>
      <c r="Q505" s="51">
        <v>1</v>
      </c>
      <c r="R505" s="51">
        <v>1</v>
      </c>
      <c r="S505" s="51">
        <v>0</v>
      </c>
      <c r="T505" s="42">
        <f t="shared" si="358"/>
        <v>6675.21</v>
      </c>
      <c r="U505" s="52">
        <v>2.46</v>
      </c>
      <c r="V505" s="51">
        <v>0.92</v>
      </c>
      <c r="W505" s="51">
        <v>2.03</v>
      </c>
      <c r="X505" s="45">
        <f t="shared" si="359"/>
        <v>2.8676</v>
      </c>
      <c r="Y505" s="52">
        <v>1.125</v>
      </c>
      <c r="Z505" s="47">
        <v>0.6711</v>
      </c>
      <c r="AA505" s="54">
        <f t="shared" si="360"/>
        <v>35551.5363262908</v>
      </c>
    </row>
    <row r="506" customHeight="1" spans="1:27">
      <c r="A506" s="56">
        <v>3734</v>
      </c>
      <c r="B506" s="51">
        <v>2.01</v>
      </c>
      <c r="C506" s="51">
        <v>1</v>
      </c>
      <c r="D506" s="51">
        <v>1</v>
      </c>
      <c r="E506" s="51">
        <v>0</v>
      </c>
      <c r="F506" s="42">
        <f t="shared" si="355"/>
        <v>7505.34</v>
      </c>
      <c r="G506" s="52">
        <v>2.06</v>
      </c>
      <c r="H506" s="51">
        <v>0.98</v>
      </c>
      <c r="I506" s="51">
        <v>2.33</v>
      </c>
      <c r="J506" s="45">
        <f t="shared" si="356"/>
        <v>3.2834</v>
      </c>
      <c r="K506" s="52">
        <v>1.125</v>
      </c>
      <c r="L506" s="47">
        <v>0.6711</v>
      </c>
      <c r="M506" s="54">
        <f t="shared" si="357"/>
        <v>38326.6752204779</v>
      </c>
      <c r="O506" s="56">
        <v>3321</v>
      </c>
      <c r="P506" s="51">
        <v>2.01</v>
      </c>
      <c r="Q506" s="51">
        <v>1</v>
      </c>
      <c r="R506" s="51">
        <v>1</v>
      </c>
      <c r="S506" s="51">
        <v>0</v>
      </c>
      <c r="T506" s="42">
        <f t="shared" si="358"/>
        <v>6675.21</v>
      </c>
      <c r="U506" s="52">
        <v>2.46</v>
      </c>
      <c r="V506" s="51">
        <v>0.92</v>
      </c>
      <c r="W506" s="51">
        <v>2.03</v>
      </c>
      <c r="X506" s="45">
        <f t="shared" si="359"/>
        <v>2.8676</v>
      </c>
      <c r="Y506" s="52">
        <v>1.125</v>
      </c>
      <c r="Z506" s="47">
        <v>0.6711</v>
      </c>
      <c r="AA506" s="54">
        <f t="shared" si="360"/>
        <v>35551.5363262908</v>
      </c>
    </row>
    <row r="507" customHeight="1" spans="1:27">
      <c r="A507" s="56">
        <v>3734</v>
      </c>
      <c r="B507" s="51">
        <v>2.01</v>
      </c>
      <c r="C507" s="51">
        <v>1</v>
      </c>
      <c r="D507" s="51">
        <v>1</v>
      </c>
      <c r="E507" s="51">
        <v>0</v>
      </c>
      <c r="F507" s="42">
        <f t="shared" si="355"/>
        <v>7505.34</v>
      </c>
      <c r="G507" s="52">
        <v>2.06</v>
      </c>
      <c r="H507" s="51">
        <v>0.98</v>
      </c>
      <c r="I507" s="51">
        <v>2.33</v>
      </c>
      <c r="J507" s="45">
        <f t="shared" si="356"/>
        <v>3.2834</v>
      </c>
      <c r="K507" s="52">
        <v>1.125</v>
      </c>
      <c r="L507" s="47">
        <v>0.6711</v>
      </c>
      <c r="M507" s="54">
        <f t="shared" si="357"/>
        <v>38326.6752204779</v>
      </c>
      <c r="O507" s="56">
        <v>3321</v>
      </c>
      <c r="P507" s="51">
        <v>2.01</v>
      </c>
      <c r="Q507" s="51">
        <v>1</v>
      </c>
      <c r="R507" s="51">
        <v>1</v>
      </c>
      <c r="S507" s="51">
        <v>0</v>
      </c>
      <c r="T507" s="42">
        <f t="shared" si="358"/>
        <v>6675.21</v>
      </c>
      <c r="U507" s="52">
        <v>2.46</v>
      </c>
      <c r="V507" s="51">
        <v>0.92</v>
      </c>
      <c r="W507" s="51">
        <v>2.03</v>
      </c>
      <c r="X507" s="45">
        <f t="shared" si="359"/>
        <v>2.8676</v>
      </c>
      <c r="Y507" s="52">
        <v>1.125</v>
      </c>
      <c r="Z507" s="47">
        <v>0.6711</v>
      </c>
      <c r="AA507" s="54">
        <f t="shared" si="360"/>
        <v>35551.5363262908</v>
      </c>
    </row>
    <row r="508" customHeight="1" spans="1:27">
      <c r="A508" s="56">
        <v>3734</v>
      </c>
      <c r="B508" s="51">
        <v>2.01</v>
      </c>
      <c r="C508" s="51">
        <v>1</v>
      </c>
      <c r="D508" s="51">
        <v>1</v>
      </c>
      <c r="E508" s="51">
        <v>0</v>
      </c>
      <c r="F508" s="42">
        <f t="shared" si="355"/>
        <v>7505.34</v>
      </c>
      <c r="G508" s="52">
        <v>2.06</v>
      </c>
      <c r="H508" s="51">
        <v>0.98</v>
      </c>
      <c r="I508" s="51">
        <v>2.33</v>
      </c>
      <c r="J508" s="45">
        <f t="shared" si="356"/>
        <v>3.2834</v>
      </c>
      <c r="K508" s="52">
        <v>1.125</v>
      </c>
      <c r="L508" s="47">
        <v>0.6711</v>
      </c>
      <c r="M508" s="54">
        <f t="shared" si="357"/>
        <v>38326.6752204779</v>
      </c>
      <c r="O508" s="56">
        <v>3321</v>
      </c>
      <c r="P508" s="51">
        <v>2.01</v>
      </c>
      <c r="Q508" s="51">
        <v>1</v>
      </c>
      <c r="R508" s="51">
        <v>1</v>
      </c>
      <c r="S508" s="51">
        <v>0</v>
      </c>
      <c r="T508" s="42">
        <f t="shared" si="358"/>
        <v>6675.21</v>
      </c>
      <c r="U508" s="52">
        <v>2.46</v>
      </c>
      <c r="V508" s="51">
        <v>0.92</v>
      </c>
      <c r="W508" s="51">
        <v>2.03</v>
      </c>
      <c r="X508" s="45">
        <f t="shared" si="359"/>
        <v>2.8676</v>
      </c>
      <c r="Y508" s="52">
        <v>1.125</v>
      </c>
      <c r="Z508" s="47">
        <v>0.6711</v>
      </c>
      <c r="AA508" s="54">
        <f t="shared" si="360"/>
        <v>35551.5363262908</v>
      </c>
    </row>
    <row r="509" customHeight="1" spans="1:27">
      <c r="A509" s="57">
        <f>SUM(M486:M508)</f>
        <v>1314452.41608141</v>
      </c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9"/>
      <c r="O509" s="57">
        <f>SUM(AA486:AA508)</f>
        <v>1219276.19733973</v>
      </c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9"/>
    </row>
    <row r="510" customHeight="1" spans="1:27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9"/>
      <c r="O510" s="57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9"/>
    </row>
    <row r="511" customHeight="1" spans="1:27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2"/>
      <c r="O511" s="60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2"/>
    </row>
    <row r="512" customHeight="1" spans="1:27">
      <c r="A512" s="25" t="s">
        <v>42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O512" s="25" t="s">
        <v>42</v>
      </c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7"/>
    </row>
    <row r="513" customHeight="1" spans="1:27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30"/>
    </row>
    <row r="514" customHeight="1" spans="1:27">
      <c r="A514" s="31" t="s">
        <v>14</v>
      </c>
      <c r="B514" s="32"/>
      <c r="C514" s="32"/>
      <c r="D514" s="32"/>
      <c r="E514" s="32"/>
      <c r="F514" s="33"/>
      <c r="G514" s="34" t="s">
        <v>15</v>
      </c>
      <c r="H514" s="35"/>
      <c r="I514" s="35"/>
      <c r="J514" s="36"/>
      <c r="K514" s="37" t="s">
        <v>16</v>
      </c>
      <c r="L514" s="38"/>
      <c r="M514" s="39" t="s">
        <v>17</v>
      </c>
      <c r="O514" s="31" t="s">
        <v>14</v>
      </c>
      <c r="P514" s="32"/>
      <c r="Q514" s="32"/>
      <c r="R514" s="32"/>
      <c r="S514" s="32"/>
      <c r="T514" s="33"/>
      <c r="U514" s="34" t="s">
        <v>15</v>
      </c>
      <c r="V514" s="35"/>
      <c r="W514" s="35"/>
      <c r="X514" s="36"/>
      <c r="Y514" s="37" t="s">
        <v>16</v>
      </c>
      <c r="Z514" s="38"/>
      <c r="AA514" s="39" t="s">
        <v>17</v>
      </c>
    </row>
    <row r="515" customHeight="1" spans="1:27">
      <c r="A515" s="40" t="s">
        <v>18</v>
      </c>
      <c r="B515" s="41" t="s">
        <v>19</v>
      </c>
      <c r="C515" s="41" t="s">
        <v>20</v>
      </c>
      <c r="D515" s="41" t="s">
        <v>21</v>
      </c>
      <c r="E515" s="41" t="s">
        <v>22</v>
      </c>
      <c r="F515" s="42" t="s">
        <v>14</v>
      </c>
      <c r="G515" s="43" t="s">
        <v>23</v>
      </c>
      <c r="H515" s="44" t="s">
        <v>24</v>
      </c>
      <c r="I515" s="44" t="s">
        <v>25</v>
      </c>
      <c r="J515" s="45" t="s">
        <v>26</v>
      </c>
      <c r="K515" s="46" t="s">
        <v>27</v>
      </c>
      <c r="L515" s="47" t="s">
        <v>28</v>
      </c>
      <c r="M515" s="48"/>
      <c r="O515" s="40" t="s">
        <v>18</v>
      </c>
      <c r="P515" s="41" t="s">
        <v>19</v>
      </c>
      <c r="Q515" s="41" t="s">
        <v>20</v>
      </c>
      <c r="R515" s="41" t="s">
        <v>21</v>
      </c>
      <c r="S515" s="41" t="s">
        <v>22</v>
      </c>
      <c r="T515" s="42" t="s">
        <v>14</v>
      </c>
      <c r="U515" s="43" t="s">
        <v>23</v>
      </c>
      <c r="V515" s="44" t="s">
        <v>24</v>
      </c>
      <c r="W515" s="44" t="s">
        <v>25</v>
      </c>
      <c r="X515" s="45" t="s">
        <v>26</v>
      </c>
      <c r="Y515" s="46" t="s">
        <v>27</v>
      </c>
      <c r="Z515" s="47" t="s">
        <v>28</v>
      </c>
      <c r="AA515" s="48"/>
    </row>
    <row r="516" customHeight="1" spans="1:27">
      <c r="A516" s="56">
        <v>2556</v>
      </c>
      <c r="B516" s="51">
        <v>4.97</v>
      </c>
      <c r="C516" s="51">
        <v>1</v>
      </c>
      <c r="D516" s="51">
        <v>1</v>
      </c>
      <c r="E516" s="51">
        <v>0</v>
      </c>
      <c r="F516" s="42">
        <f t="shared" ref="F516:F536" si="361">A516*B516*C516*D516+E516</f>
        <v>12703.32</v>
      </c>
      <c r="G516" s="52">
        <v>1.65</v>
      </c>
      <c r="H516" s="51">
        <v>0.76</v>
      </c>
      <c r="I516" s="51">
        <v>1.54</v>
      </c>
      <c r="J516" s="45">
        <f t="shared" ref="J516:J536" si="362">H516*I516+1</f>
        <v>2.1704</v>
      </c>
      <c r="K516" s="52">
        <v>1.125</v>
      </c>
      <c r="L516" s="47">
        <v>0.5882</v>
      </c>
      <c r="M516" s="54">
        <f t="shared" ref="M516:M536" si="363">F516*G516*J516*K516*L516</f>
        <v>30103.6049297953</v>
      </c>
      <c r="O516" s="56">
        <v>2556</v>
      </c>
      <c r="P516" s="51">
        <v>4.97</v>
      </c>
      <c r="Q516" s="51">
        <v>1</v>
      </c>
      <c r="R516" s="51">
        <v>1</v>
      </c>
      <c r="S516" s="51">
        <v>0</v>
      </c>
      <c r="T516" s="42">
        <f t="shared" ref="T516:T536" si="364">O516*P516*Q516*R516+S516</f>
        <v>12703.32</v>
      </c>
      <c r="U516" s="52">
        <v>2.05</v>
      </c>
      <c r="V516" s="51">
        <v>0.76</v>
      </c>
      <c r="W516" s="51">
        <v>1.54</v>
      </c>
      <c r="X516" s="45">
        <f t="shared" ref="X516:X536" si="365">V516*W516+1</f>
        <v>2.1704</v>
      </c>
      <c r="Y516" s="52">
        <v>1.125</v>
      </c>
      <c r="Z516" s="47">
        <v>0.5882</v>
      </c>
      <c r="AA516" s="54">
        <f t="shared" ref="AA516:AA536" si="366">T516*U516*X516*Y516*Z516</f>
        <v>37401.4485491396</v>
      </c>
    </row>
    <row r="517" customHeight="1" spans="1:27">
      <c r="A517" s="56">
        <v>2556</v>
      </c>
      <c r="B517" s="51">
        <f t="shared" ref="B517:B536" si="367">0.677+0.338</f>
        <v>1.015</v>
      </c>
      <c r="C517" s="51">
        <v>1.35</v>
      </c>
      <c r="D517" s="51">
        <v>1</v>
      </c>
      <c r="E517" s="51">
        <v>0</v>
      </c>
      <c r="F517" s="42">
        <f t="shared" si="361"/>
        <v>3502.359</v>
      </c>
      <c r="G517" s="52">
        <v>1.65</v>
      </c>
      <c r="H517" s="51">
        <v>0.76</v>
      </c>
      <c r="I517" s="51">
        <v>1.54</v>
      </c>
      <c r="J517" s="45">
        <f t="shared" si="362"/>
        <v>2.1704</v>
      </c>
      <c r="K517" s="52">
        <v>1.125</v>
      </c>
      <c r="L517" s="47">
        <v>0.5882</v>
      </c>
      <c r="M517" s="54">
        <f t="shared" si="363"/>
        <v>8299.69107747526</v>
      </c>
      <c r="O517" s="56">
        <v>2556</v>
      </c>
      <c r="P517" s="51">
        <f t="shared" ref="P517:P536" si="368">0.677+0.338</f>
        <v>1.015</v>
      </c>
      <c r="Q517" s="51">
        <v>1.35</v>
      </c>
      <c r="R517" s="51">
        <v>1</v>
      </c>
      <c r="S517" s="51">
        <v>0</v>
      </c>
      <c r="T517" s="42">
        <f t="shared" si="364"/>
        <v>3502.359</v>
      </c>
      <c r="U517" s="52">
        <v>2.05</v>
      </c>
      <c r="V517" s="51">
        <v>0.76</v>
      </c>
      <c r="W517" s="51">
        <v>1.54</v>
      </c>
      <c r="X517" s="45">
        <f t="shared" si="365"/>
        <v>2.1704</v>
      </c>
      <c r="Y517" s="52">
        <v>1.125</v>
      </c>
      <c r="Z517" s="47">
        <v>0.5882</v>
      </c>
      <c r="AA517" s="54">
        <f t="shared" si="366"/>
        <v>10311.7373992874</v>
      </c>
    </row>
    <row r="518" customHeight="1" spans="1:27">
      <c r="A518" s="56">
        <v>2556</v>
      </c>
      <c r="B518" s="51">
        <f t="shared" si="367"/>
        <v>1.015</v>
      </c>
      <c r="C518" s="51">
        <v>1.35</v>
      </c>
      <c r="D518" s="51">
        <v>1</v>
      </c>
      <c r="E518" s="51">
        <v>0</v>
      </c>
      <c r="F518" s="42">
        <f t="shared" si="361"/>
        <v>3502.359</v>
      </c>
      <c r="G518" s="52">
        <v>1.65</v>
      </c>
      <c r="H518" s="51">
        <v>0.76</v>
      </c>
      <c r="I518" s="51">
        <v>1.54</v>
      </c>
      <c r="J518" s="45">
        <f t="shared" si="362"/>
        <v>2.1704</v>
      </c>
      <c r="K518" s="52">
        <v>1.125</v>
      </c>
      <c r="L518" s="47">
        <v>0.5882</v>
      </c>
      <c r="M518" s="54">
        <f t="shared" si="363"/>
        <v>8299.69107747526</v>
      </c>
      <c r="O518" s="56">
        <v>2556</v>
      </c>
      <c r="P518" s="51">
        <f t="shared" si="368"/>
        <v>1.015</v>
      </c>
      <c r="Q518" s="51">
        <v>1.35</v>
      </c>
      <c r="R518" s="51">
        <v>1</v>
      </c>
      <c r="S518" s="51">
        <v>0</v>
      </c>
      <c r="T518" s="42">
        <f t="shared" si="364"/>
        <v>3502.359</v>
      </c>
      <c r="U518" s="52">
        <v>2.05</v>
      </c>
      <c r="V518" s="51">
        <v>0.76</v>
      </c>
      <c r="W518" s="51">
        <v>1.54</v>
      </c>
      <c r="X518" s="45">
        <f t="shared" si="365"/>
        <v>2.1704</v>
      </c>
      <c r="Y518" s="52">
        <v>1.125</v>
      </c>
      <c r="Z518" s="47">
        <v>0.5882</v>
      </c>
      <c r="AA518" s="54">
        <f t="shared" si="366"/>
        <v>10311.7373992874</v>
      </c>
    </row>
    <row r="519" customHeight="1" spans="1:27">
      <c r="A519" s="56">
        <v>2556</v>
      </c>
      <c r="B519" s="51">
        <f t="shared" si="367"/>
        <v>1.015</v>
      </c>
      <c r="C519" s="51">
        <v>1.35</v>
      </c>
      <c r="D519" s="51">
        <v>1</v>
      </c>
      <c r="E519" s="51">
        <v>0</v>
      </c>
      <c r="F519" s="42">
        <f t="shared" si="361"/>
        <v>3502.359</v>
      </c>
      <c r="G519" s="52">
        <v>1.65</v>
      </c>
      <c r="H519" s="51">
        <v>0.76</v>
      </c>
      <c r="I519" s="51">
        <v>1.54</v>
      </c>
      <c r="J519" s="45">
        <f t="shared" si="362"/>
        <v>2.1704</v>
      </c>
      <c r="K519" s="52">
        <v>1.125</v>
      </c>
      <c r="L519" s="47">
        <v>0.5882</v>
      </c>
      <c r="M519" s="54">
        <f t="shared" si="363"/>
        <v>8299.69107747526</v>
      </c>
      <c r="O519" s="56">
        <v>2556</v>
      </c>
      <c r="P519" s="51">
        <f t="shared" si="368"/>
        <v>1.015</v>
      </c>
      <c r="Q519" s="51">
        <v>1.35</v>
      </c>
      <c r="R519" s="51">
        <v>1</v>
      </c>
      <c r="S519" s="51">
        <v>0</v>
      </c>
      <c r="T519" s="42">
        <f t="shared" si="364"/>
        <v>3502.359</v>
      </c>
      <c r="U519" s="52">
        <v>2.05</v>
      </c>
      <c r="V519" s="51">
        <v>0.76</v>
      </c>
      <c r="W519" s="51">
        <v>1.54</v>
      </c>
      <c r="X519" s="45">
        <f t="shared" si="365"/>
        <v>2.1704</v>
      </c>
      <c r="Y519" s="52">
        <v>1.125</v>
      </c>
      <c r="Z519" s="47">
        <v>0.5882</v>
      </c>
      <c r="AA519" s="54">
        <f t="shared" si="366"/>
        <v>10311.7373992874</v>
      </c>
    </row>
    <row r="520" customHeight="1" spans="1:27">
      <c r="A520" s="56">
        <v>2556</v>
      </c>
      <c r="B520" s="51">
        <f t="shared" si="367"/>
        <v>1.015</v>
      </c>
      <c r="C520" s="51">
        <v>1.35</v>
      </c>
      <c r="D520" s="51">
        <v>1</v>
      </c>
      <c r="E520" s="51">
        <v>0</v>
      </c>
      <c r="F520" s="42">
        <f t="shared" si="361"/>
        <v>3502.359</v>
      </c>
      <c r="G520" s="52">
        <v>1.65</v>
      </c>
      <c r="H520" s="51">
        <v>0.76</v>
      </c>
      <c r="I520" s="51">
        <v>1.54</v>
      </c>
      <c r="J520" s="45">
        <f t="shared" si="362"/>
        <v>2.1704</v>
      </c>
      <c r="K520" s="52">
        <v>1.125</v>
      </c>
      <c r="L520" s="47">
        <v>0.5882</v>
      </c>
      <c r="M520" s="54">
        <f t="shared" si="363"/>
        <v>8299.69107747526</v>
      </c>
      <c r="O520" s="56">
        <v>2556</v>
      </c>
      <c r="P520" s="51">
        <f t="shared" si="368"/>
        <v>1.015</v>
      </c>
      <c r="Q520" s="51">
        <v>1.35</v>
      </c>
      <c r="R520" s="51">
        <v>1</v>
      </c>
      <c r="S520" s="51">
        <v>0</v>
      </c>
      <c r="T520" s="42">
        <f t="shared" si="364"/>
        <v>3502.359</v>
      </c>
      <c r="U520" s="52">
        <v>2.05</v>
      </c>
      <c r="V520" s="51">
        <v>0.76</v>
      </c>
      <c r="W520" s="51">
        <v>1.54</v>
      </c>
      <c r="X520" s="45">
        <f t="shared" si="365"/>
        <v>2.1704</v>
      </c>
      <c r="Y520" s="52">
        <v>1.125</v>
      </c>
      <c r="Z520" s="47">
        <v>0.5882</v>
      </c>
      <c r="AA520" s="54">
        <f t="shared" si="366"/>
        <v>10311.7373992874</v>
      </c>
    </row>
    <row r="521" customHeight="1" spans="1:27">
      <c r="A521" s="56">
        <v>2556</v>
      </c>
      <c r="B521" s="51">
        <f t="shared" si="367"/>
        <v>1.015</v>
      </c>
      <c r="C521" s="51">
        <v>1.35</v>
      </c>
      <c r="D521" s="51">
        <v>1</v>
      </c>
      <c r="E521" s="51">
        <v>0</v>
      </c>
      <c r="F521" s="42">
        <f t="shared" si="361"/>
        <v>3502.359</v>
      </c>
      <c r="G521" s="52">
        <v>1.65</v>
      </c>
      <c r="H521" s="51">
        <v>0.76</v>
      </c>
      <c r="I521" s="51">
        <v>1.54</v>
      </c>
      <c r="J521" s="45">
        <f t="shared" si="362"/>
        <v>2.1704</v>
      </c>
      <c r="K521" s="52">
        <v>1.125</v>
      </c>
      <c r="L521" s="47">
        <v>0.5882</v>
      </c>
      <c r="M521" s="54">
        <f t="shared" si="363"/>
        <v>8299.69107747526</v>
      </c>
      <c r="O521" s="56">
        <v>2556</v>
      </c>
      <c r="P521" s="51">
        <f t="shared" si="368"/>
        <v>1.015</v>
      </c>
      <c r="Q521" s="51">
        <v>1.35</v>
      </c>
      <c r="R521" s="51">
        <v>1</v>
      </c>
      <c r="S521" s="51">
        <v>0</v>
      </c>
      <c r="T521" s="42">
        <f t="shared" si="364"/>
        <v>3502.359</v>
      </c>
      <c r="U521" s="52">
        <v>2.05</v>
      </c>
      <c r="V521" s="51">
        <v>0.76</v>
      </c>
      <c r="W521" s="51">
        <v>1.54</v>
      </c>
      <c r="X521" s="45">
        <f t="shared" si="365"/>
        <v>2.1704</v>
      </c>
      <c r="Y521" s="52">
        <v>1.125</v>
      </c>
      <c r="Z521" s="47">
        <v>0.5882</v>
      </c>
      <c r="AA521" s="54">
        <f t="shared" si="366"/>
        <v>10311.7373992874</v>
      </c>
    </row>
    <row r="522" customHeight="1" spans="1:27">
      <c r="A522" s="56">
        <v>2556</v>
      </c>
      <c r="B522" s="51">
        <f t="shared" si="367"/>
        <v>1.015</v>
      </c>
      <c r="C522" s="51">
        <v>1.35</v>
      </c>
      <c r="D522" s="51">
        <v>1</v>
      </c>
      <c r="E522" s="51">
        <v>0</v>
      </c>
      <c r="F522" s="42">
        <f t="shared" si="361"/>
        <v>3502.359</v>
      </c>
      <c r="G522" s="52">
        <v>1.65</v>
      </c>
      <c r="H522" s="51">
        <v>0.76</v>
      </c>
      <c r="I522" s="51">
        <v>1.54</v>
      </c>
      <c r="J522" s="45">
        <f t="shared" si="362"/>
        <v>2.1704</v>
      </c>
      <c r="K522" s="52">
        <v>1.125</v>
      </c>
      <c r="L522" s="47">
        <v>0.5882</v>
      </c>
      <c r="M522" s="54">
        <f t="shared" si="363"/>
        <v>8299.69107747526</v>
      </c>
      <c r="O522" s="56">
        <v>2556</v>
      </c>
      <c r="P522" s="51">
        <f t="shared" si="368"/>
        <v>1.015</v>
      </c>
      <c r="Q522" s="51">
        <v>1.35</v>
      </c>
      <c r="R522" s="51">
        <v>1</v>
      </c>
      <c r="S522" s="51">
        <v>0</v>
      </c>
      <c r="T522" s="42">
        <f t="shared" si="364"/>
        <v>3502.359</v>
      </c>
      <c r="U522" s="52">
        <v>2.05</v>
      </c>
      <c r="V522" s="51">
        <v>0.76</v>
      </c>
      <c r="W522" s="51">
        <v>1.54</v>
      </c>
      <c r="X522" s="45">
        <f t="shared" si="365"/>
        <v>2.1704</v>
      </c>
      <c r="Y522" s="52">
        <v>1.125</v>
      </c>
      <c r="Z522" s="47">
        <v>0.5882</v>
      </c>
      <c r="AA522" s="54">
        <f t="shared" si="366"/>
        <v>10311.7373992874</v>
      </c>
    </row>
    <row r="523" customHeight="1" spans="1:27">
      <c r="A523" s="56">
        <v>2556</v>
      </c>
      <c r="B523" s="51">
        <f t="shared" si="367"/>
        <v>1.015</v>
      </c>
      <c r="C523" s="51">
        <v>1.35</v>
      </c>
      <c r="D523" s="51">
        <v>1</v>
      </c>
      <c r="E523" s="51">
        <v>0</v>
      </c>
      <c r="F523" s="42">
        <f t="shared" si="361"/>
        <v>3502.359</v>
      </c>
      <c r="G523" s="52">
        <v>1.65</v>
      </c>
      <c r="H523" s="51">
        <v>0.76</v>
      </c>
      <c r="I523" s="51">
        <v>1.54</v>
      </c>
      <c r="J523" s="45">
        <f t="shared" si="362"/>
        <v>2.1704</v>
      </c>
      <c r="K523" s="52">
        <v>1.125</v>
      </c>
      <c r="L523" s="47">
        <v>0.5882</v>
      </c>
      <c r="M523" s="54">
        <f t="shared" si="363"/>
        <v>8299.69107747526</v>
      </c>
      <c r="O523" s="56">
        <v>2556</v>
      </c>
      <c r="P523" s="51">
        <f t="shared" si="368"/>
        <v>1.015</v>
      </c>
      <c r="Q523" s="51">
        <v>1.35</v>
      </c>
      <c r="R523" s="51">
        <v>1</v>
      </c>
      <c r="S523" s="51">
        <v>0</v>
      </c>
      <c r="T523" s="42">
        <f t="shared" si="364"/>
        <v>3502.359</v>
      </c>
      <c r="U523" s="52">
        <v>2.05</v>
      </c>
      <c r="V523" s="51">
        <v>0.76</v>
      </c>
      <c r="W523" s="51">
        <v>1.54</v>
      </c>
      <c r="X523" s="45">
        <f t="shared" si="365"/>
        <v>2.1704</v>
      </c>
      <c r="Y523" s="52">
        <v>1.125</v>
      </c>
      <c r="Z523" s="47">
        <v>0.5882</v>
      </c>
      <c r="AA523" s="54">
        <f t="shared" si="366"/>
        <v>10311.7373992874</v>
      </c>
    </row>
    <row r="524" customHeight="1" spans="1:27">
      <c r="A524" s="56">
        <v>2556</v>
      </c>
      <c r="B524" s="51">
        <f t="shared" si="367"/>
        <v>1.015</v>
      </c>
      <c r="C524" s="51">
        <v>1.35</v>
      </c>
      <c r="D524" s="51">
        <v>1</v>
      </c>
      <c r="E524" s="51">
        <v>0</v>
      </c>
      <c r="F524" s="42">
        <f t="shared" si="361"/>
        <v>3502.359</v>
      </c>
      <c r="G524" s="52">
        <v>1.65</v>
      </c>
      <c r="H524" s="51">
        <v>0.76</v>
      </c>
      <c r="I524" s="51">
        <v>1.54</v>
      </c>
      <c r="J524" s="45">
        <f t="shared" si="362"/>
        <v>2.1704</v>
      </c>
      <c r="K524" s="52">
        <v>1.125</v>
      </c>
      <c r="L524" s="47">
        <v>0.5882</v>
      </c>
      <c r="M524" s="54">
        <f t="shared" si="363"/>
        <v>8299.69107747526</v>
      </c>
      <c r="O524" s="56">
        <v>2556</v>
      </c>
      <c r="P524" s="51">
        <f t="shared" si="368"/>
        <v>1.015</v>
      </c>
      <c r="Q524" s="51">
        <v>1.35</v>
      </c>
      <c r="R524" s="51">
        <v>1</v>
      </c>
      <c r="S524" s="51">
        <v>0</v>
      </c>
      <c r="T524" s="42">
        <f t="shared" si="364"/>
        <v>3502.359</v>
      </c>
      <c r="U524" s="52">
        <v>2.05</v>
      </c>
      <c r="V524" s="51">
        <v>0.76</v>
      </c>
      <c r="W524" s="51">
        <v>1.54</v>
      </c>
      <c r="X524" s="45">
        <f t="shared" si="365"/>
        <v>2.1704</v>
      </c>
      <c r="Y524" s="52">
        <v>1.125</v>
      </c>
      <c r="Z524" s="47">
        <v>0.5882</v>
      </c>
      <c r="AA524" s="54">
        <f t="shared" si="366"/>
        <v>10311.7373992874</v>
      </c>
    </row>
    <row r="525" customHeight="1" spans="1:27">
      <c r="A525" s="56">
        <v>2556</v>
      </c>
      <c r="B525" s="51">
        <f t="shared" si="367"/>
        <v>1.015</v>
      </c>
      <c r="C525" s="51">
        <v>1.35</v>
      </c>
      <c r="D525" s="51">
        <v>1</v>
      </c>
      <c r="E525" s="51">
        <v>0</v>
      </c>
      <c r="F525" s="42">
        <f t="shared" si="361"/>
        <v>3502.359</v>
      </c>
      <c r="G525" s="52">
        <v>1.65</v>
      </c>
      <c r="H525" s="51">
        <v>0.76</v>
      </c>
      <c r="I525" s="51">
        <v>1.54</v>
      </c>
      <c r="J525" s="45">
        <f t="shared" si="362"/>
        <v>2.1704</v>
      </c>
      <c r="K525" s="52">
        <v>1.125</v>
      </c>
      <c r="L525" s="47">
        <v>0.5882</v>
      </c>
      <c r="M525" s="54">
        <f t="shared" si="363"/>
        <v>8299.69107747526</v>
      </c>
      <c r="O525" s="56">
        <v>2556</v>
      </c>
      <c r="P525" s="51">
        <f t="shared" si="368"/>
        <v>1.015</v>
      </c>
      <c r="Q525" s="51">
        <v>1.35</v>
      </c>
      <c r="R525" s="51">
        <v>1</v>
      </c>
      <c r="S525" s="51">
        <v>0</v>
      </c>
      <c r="T525" s="42">
        <f t="shared" si="364"/>
        <v>3502.359</v>
      </c>
      <c r="U525" s="52">
        <v>2.05</v>
      </c>
      <c r="V525" s="51">
        <v>0.76</v>
      </c>
      <c r="W525" s="51">
        <v>1.54</v>
      </c>
      <c r="X525" s="45">
        <f t="shared" si="365"/>
        <v>2.1704</v>
      </c>
      <c r="Y525" s="52">
        <v>1.125</v>
      </c>
      <c r="Z525" s="47">
        <v>0.5882</v>
      </c>
      <c r="AA525" s="54">
        <f t="shared" si="366"/>
        <v>10311.7373992874</v>
      </c>
    </row>
    <row r="526" customHeight="1" spans="1:27">
      <c r="A526" s="56">
        <v>2556</v>
      </c>
      <c r="B526" s="51">
        <f t="shared" si="367"/>
        <v>1.015</v>
      </c>
      <c r="C526" s="51">
        <v>1.35</v>
      </c>
      <c r="D526" s="51">
        <v>1</v>
      </c>
      <c r="E526" s="51">
        <v>0</v>
      </c>
      <c r="F526" s="42">
        <f t="shared" si="361"/>
        <v>3502.359</v>
      </c>
      <c r="G526" s="52">
        <v>1.65</v>
      </c>
      <c r="H526" s="51">
        <v>0.76</v>
      </c>
      <c r="I526" s="51">
        <v>1.54</v>
      </c>
      <c r="J526" s="45">
        <f t="shared" si="362"/>
        <v>2.1704</v>
      </c>
      <c r="K526" s="52">
        <v>1.125</v>
      </c>
      <c r="L526" s="47">
        <v>0.5882</v>
      </c>
      <c r="M526" s="54">
        <f t="shared" si="363"/>
        <v>8299.69107747526</v>
      </c>
      <c r="O526" s="56">
        <v>2556</v>
      </c>
      <c r="P526" s="51">
        <f t="shared" si="368"/>
        <v>1.015</v>
      </c>
      <c r="Q526" s="51">
        <v>1.35</v>
      </c>
      <c r="R526" s="51">
        <v>1</v>
      </c>
      <c r="S526" s="51">
        <v>0</v>
      </c>
      <c r="T526" s="42">
        <f t="shared" si="364"/>
        <v>3502.359</v>
      </c>
      <c r="U526" s="52">
        <v>2.05</v>
      </c>
      <c r="V526" s="51">
        <v>0.76</v>
      </c>
      <c r="W526" s="51">
        <v>1.54</v>
      </c>
      <c r="X526" s="45">
        <f t="shared" si="365"/>
        <v>2.1704</v>
      </c>
      <c r="Y526" s="52">
        <v>1.125</v>
      </c>
      <c r="Z526" s="47">
        <v>0.5882</v>
      </c>
      <c r="AA526" s="54">
        <f t="shared" si="366"/>
        <v>10311.7373992874</v>
      </c>
    </row>
    <row r="527" customHeight="1" spans="1:27">
      <c r="A527" s="56">
        <v>2556</v>
      </c>
      <c r="B527" s="51">
        <f t="shared" si="367"/>
        <v>1.015</v>
      </c>
      <c r="C527" s="51">
        <v>1.35</v>
      </c>
      <c r="D527" s="51">
        <v>1</v>
      </c>
      <c r="E527" s="51">
        <v>0</v>
      </c>
      <c r="F527" s="42">
        <f t="shared" si="361"/>
        <v>3502.359</v>
      </c>
      <c r="G527" s="52">
        <v>1.65</v>
      </c>
      <c r="H527" s="51">
        <v>0.76</v>
      </c>
      <c r="I527" s="51">
        <v>1.54</v>
      </c>
      <c r="J527" s="45">
        <f t="shared" si="362"/>
        <v>2.1704</v>
      </c>
      <c r="K527" s="52">
        <v>1.125</v>
      </c>
      <c r="L527" s="47">
        <v>0.5882</v>
      </c>
      <c r="M527" s="54">
        <f t="shared" si="363"/>
        <v>8299.69107747526</v>
      </c>
      <c r="O527" s="56">
        <v>2556</v>
      </c>
      <c r="P527" s="51">
        <f t="shared" si="368"/>
        <v>1.015</v>
      </c>
      <c r="Q527" s="51">
        <v>1.35</v>
      </c>
      <c r="R527" s="51">
        <v>1</v>
      </c>
      <c r="S527" s="51">
        <v>0</v>
      </c>
      <c r="T527" s="42">
        <f t="shared" si="364"/>
        <v>3502.359</v>
      </c>
      <c r="U527" s="52">
        <v>2.05</v>
      </c>
      <c r="V527" s="51">
        <v>0.76</v>
      </c>
      <c r="W527" s="51">
        <v>1.54</v>
      </c>
      <c r="X527" s="45">
        <f t="shared" si="365"/>
        <v>2.1704</v>
      </c>
      <c r="Y527" s="52">
        <v>1.125</v>
      </c>
      <c r="Z527" s="47">
        <v>0.5882</v>
      </c>
      <c r="AA527" s="54">
        <f t="shared" si="366"/>
        <v>10311.7373992874</v>
      </c>
    </row>
    <row r="528" customHeight="1" spans="1:27">
      <c r="A528" s="56">
        <v>2556</v>
      </c>
      <c r="B528" s="51">
        <f t="shared" si="367"/>
        <v>1.015</v>
      </c>
      <c r="C528" s="51">
        <v>1.35</v>
      </c>
      <c r="D528" s="51">
        <v>1</v>
      </c>
      <c r="E528" s="51">
        <v>0</v>
      </c>
      <c r="F528" s="42">
        <f t="shared" si="361"/>
        <v>3502.359</v>
      </c>
      <c r="G528" s="52">
        <v>1.65</v>
      </c>
      <c r="H528" s="51">
        <v>0.76</v>
      </c>
      <c r="I528" s="51">
        <v>1.54</v>
      </c>
      <c r="J528" s="45">
        <f t="shared" si="362"/>
        <v>2.1704</v>
      </c>
      <c r="K528" s="52">
        <v>1.125</v>
      </c>
      <c r="L528" s="47">
        <v>0.5882</v>
      </c>
      <c r="M528" s="54">
        <f t="shared" si="363"/>
        <v>8299.69107747526</v>
      </c>
      <c r="O528" s="56">
        <v>2556</v>
      </c>
      <c r="P528" s="51">
        <f t="shared" si="368"/>
        <v>1.015</v>
      </c>
      <c r="Q528" s="51">
        <v>1.35</v>
      </c>
      <c r="R528" s="51">
        <v>1</v>
      </c>
      <c r="S528" s="51">
        <v>0</v>
      </c>
      <c r="T528" s="42">
        <f t="shared" si="364"/>
        <v>3502.359</v>
      </c>
      <c r="U528" s="52">
        <v>2.05</v>
      </c>
      <c r="V528" s="51">
        <v>0.76</v>
      </c>
      <c r="W528" s="51">
        <v>1.54</v>
      </c>
      <c r="X528" s="45">
        <f t="shared" si="365"/>
        <v>2.1704</v>
      </c>
      <c r="Y528" s="52">
        <v>1.125</v>
      </c>
      <c r="Z528" s="47">
        <v>0.5882</v>
      </c>
      <c r="AA528" s="54">
        <f t="shared" si="366"/>
        <v>10311.7373992874</v>
      </c>
    </row>
    <row r="529" customHeight="1" spans="1:27">
      <c r="A529" s="56">
        <v>2556</v>
      </c>
      <c r="B529" s="51">
        <f t="shared" si="367"/>
        <v>1.015</v>
      </c>
      <c r="C529" s="51">
        <v>1.35</v>
      </c>
      <c r="D529" s="51">
        <v>1</v>
      </c>
      <c r="E529" s="51">
        <v>0</v>
      </c>
      <c r="F529" s="42">
        <f t="shared" si="361"/>
        <v>3502.359</v>
      </c>
      <c r="G529" s="52">
        <v>1.65</v>
      </c>
      <c r="H529" s="51">
        <v>0.76</v>
      </c>
      <c r="I529" s="51">
        <v>1.54</v>
      </c>
      <c r="J529" s="45">
        <f t="shared" si="362"/>
        <v>2.1704</v>
      </c>
      <c r="K529" s="52">
        <v>1.125</v>
      </c>
      <c r="L529" s="47">
        <v>0.5882</v>
      </c>
      <c r="M529" s="54">
        <f t="shared" si="363"/>
        <v>8299.69107747526</v>
      </c>
      <c r="O529" s="56">
        <v>2556</v>
      </c>
      <c r="P529" s="51">
        <f t="shared" si="368"/>
        <v>1.015</v>
      </c>
      <c r="Q529" s="51">
        <v>1.35</v>
      </c>
      <c r="R529" s="51">
        <v>1</v>
      </c>
      <c r="S529" s="51">
        <v>0</v>
      </c>
      <c r="T529" s="42">
        <f t="shared" si="364"/>
        <v>3502.359</v>
      </c>
      <c r="U529" s="52">
        <v>2.05</v>
      </c>
      <c r="V529" s="51">
        <v>0.76</v>
      </c>
      <c r="W529" s="51">
        <v>1.54</v>
      </c>
      <c r="X529" s="45">
        <f t="shared" si="365"/>
        <v>2.1704</v>
      </c>
      <c r="Y529" s="52">
        <v>1.125</v>
      </c>
      <c r="Z529" s="47">
        <v>0.5882</v>
      </c>
      <c r="AA529" s="54">
        <f t="shared" si="366"/>
        <v>10311.7373992874</v>
      </c>
    </row>
    <row r="530" customHeight="1" spans="1:27">
      <c r="A530" s="56">
        <v>2556</v>
      </c>
      <c r="B530" s="51">
        <f t="shared" si="367"/>
        <v>1.015</v>
      </c>
      <c r="C530" s="51">
        <v>1.35</v>
      </c>
      <c r="D530" s="51">
        <v>1</v>
      </c>
      <c r="E530" s="51">
        <v>0</v>
      </c>
      <c r="F530" s="42">
        <f t="shared" si="361"/>
        <v>3502.359</v>
      </c>
      <c r="G530" s="52">
        <v>1.65</v>
      </c>
      <c r="H530" s="51">
        <v>0.76</v>
      </c>
      <c r="I530" s="51">
        <v>1.54</v>
      </c>
      <c r="J530" s="45">
        <f t="shared" si="362"/>
        <v>2.1704</v>
      </c>
      <c r="K530" s="52">
        <v>1.125</v>
      </c>
      <c r="L530" s="47">
        <v>0.5882</v>
      </c>
      <c r="M530" s="54">
        <f t="shared" si="363"/>
        <v>8299.69107747526</v>
      </c>
      <c r="O530" s="56">
        <v>2556</v>
      </c>
      <c r="P530" s="51">
        <f t="shared" si="368"/>
        <v>1.015</v>
      </c>
      <c r="Q530" s="51">
        <v>1.35</v>
      </c>
      <c r="R530" s="51">
        <v>1</v>
      </c>
      <c r="S530" s="51">
        <v>0</v>
      </c>
      <c r="T530" s="42">
        <f t="shared" si="364"/>
        <v>3502.359</v>
      </c>
      <c r="U530" s="52">
        <v>2.05</v>
      </c>
      <c r="V530" s="51">
        <v>0.76</v>
      </c>
      <c r="W530" s="51">
        <v>1.54</v>
      </c>
      <c r="X530" s="45">
        <f t="shared" si="365"/>
        <v>2.1704</v>
      </c>
      <c r="Y530" s="52">
        <v>1.125</v>
      </c>
      <c r="Z530" s="47">
        <v>0.5882</v>
      </c>
      <c r="AA530" s="54">
        <f t="shared" si="366"/>
        <v>10311.7373992874</v>
      </c>
    </row>
    <row r="531" customHeight="1" spans="1:27">
      <c r="A531" s="56">
        <v>2556</v>
      </c>
      <c r="B531" s="51">
        <f t="shared" si="367"/>
        <v>1.015</v>
      </c>
      <c r="C531" s="51">
        <v>1.35</v>
      </c>
      <c r="D531" s="51">
        <v>1</v>
      </c>
      <c r="E531" s="51">
        <v>0</v>
      </c>
      <c r="F531" s="42">
        <f t="shared" si="361"/>
        <v>3502.359</v>
      </c>
      <c r="G531" s="52">
        <v>1.65</v>
      </c>
      <c r="H531" s="51">
        <v>0.76</v>
      </c>
      <c r="I531" s="51">
        <v>1.54</v>
      </c>
      <c r="J531" s="45">
        <f t="shared" si="362"/>
        <v>2.1704</v>
      </c>
      <c r="K531" s="52">
        <v>1.125</v>
      </c>
      <c r="L531" s="47">
        <v>0.5882</v>
      </c>
      <c r="M531" s="54">
        <f t="shared" si="363"/>
        <v>8299.69107747526</v>
      </c>
      <c r="O531" s="56">
        <v>2556</v>
      </c>
      <c r="P531" s="51">
        <f t="shared" si="368"/>
        <v>1.015</v>
      </c>
      <c r="Q531" s="51">
        <v>1.35</v>
      </c>
      <c r="R531" s="51">
        <v>1</v>
      </c>
      <c r="S531" s="51">
        <v>0</v>
      </c>
      <c r="T531" s="42">
        <f t="shared" si="364"/>
        <v>3502.359</v>
      </c>
      <c r="U531" s="52">
        <v>2.05</v>
      </c>
      <c r="V531" s="51">
        <v>0.76</v>
      </c>
      <c r="W531" s="51">
        <v>1.54</v>
      </c>
      <c r="X531" s="45">
        <f t="shared" si="365"/>
        <v>2.1704</v>
      </c>
      <c r="Y531" s="52">
        <v>1.125</v>
      </c>
      <c r="Z531" s="47">
        <v>0.5882</v>
      </c>
      <c r="AA531" s="54">
        <f t="shared" si="366"/>
        <v>10311.7373992874</v>
      </c>
    </row>
    <row r="532" customHeight="1" spans="1:27">
      <c r="A532" s="56">
        <v>2556</v>
      </c>
      <c r="B532" s="51">
        <f t="shared" si="367"/>
        <v>1.015</v>
      </c>
      <c r="C532" s="51">
        <v>1.35</v>
      </c>
      <c r="D532" s="51">
        <v>1</v>
      </c>
      <c r="E532" s="51">
        <v>0</v>
      </c>
      <c r="F532" s="42">
        <f t="shared" si="361"/>
        <v>3502.359</v>
      </c>
      <c r="G532" s="52">
        <v>1.65</v>
      </c>
      <c r="H532" s="51">
        <v>0.76</v>
      </c>
      <c r="I532" s="51">
        <v>1.54</v>
      </c>
      <c r="J532" s="45">
        <f t="shared" si="362"/>
        <v>2.1704</v>
      </c>
      <c r="K532" s="52">
        <v>1.125</v>
      </c>
      <c r="L532" s="47">
        <v>0.5882</v>
      </c>
      <c r="M532" s="54">
        <f t="shared" si="363"/>
        <v>8299.69107747526</v>
      </c>
      <c r="O532" s="56">
        <v>2556</v>
      </c>
      <c r="P532" s="51">
        <f t="shared" si="368"/>
        <v>1.015</v>
      </c>
      <c r="Q532" s="51">
        <v>1.35</v>
      </c>
      <c r="R532" s="51">
        <v>1</v>
      </c>
      <c r="S532" s="51">
        <v>0</v>
      </c>
      <c r="T532" s="42">
        <f t="shared" si="364"/>
        <v>3502.359</v>
      </c>
      <c r="U532" s="52">
        <v>2.05</v>
      </c>
      <c r="V532" s="51">
        <v>0.76</v>
      </c>
      <c r="W532" s="51">
        <v>1.54</v>
      </c>
      <c r="X532" s="45">
        <f t="shared" si="365"/>
        <v>2.1704</v>
      </c>
      <c r="Y532" s="52">
        <v>1.125</v>
      </c>
      <c r="Z532" s="47">
        <v>0.5882</v>
      </c>
      <c r="AA532" s="54">
        <f t="shared" si="366"/>
        <v>10311.7373992874</v>
      </c>
    </row>
    <row r="533" customHeight="1" spans="1:27">
      <c r="A533" s="56">
        <v>2556</v>
      </c>
      <c r="B533" s="51">
        <f t="shared" si="367"/>
        <v>1.015</v>
      </c>
      <c r="C533" s="51">
        <v>1.35</v>
      </c>
      <c r="D533" s="51">
        <v>1</v>
      </c>
      <c r="E533" s="51">
        <v>0</v>
      </c>
      <c r="F533" s="42">
        <f t="shared" si="361"/>
        <v>3502.359</v>
      </c>
      <c r="G533" s="52">
        <v>1.65</v>
      </c>
      <c r="H533" s="51">
        <v>0.76</v>
      </c>
      <c r="I533" s="51">
        <v>1.54</v>
      </c>
      <c r="J533" s="45">
        <f t="shared" si="362"/>
        <v>2.1704</v>
      </c>
      <c r="K533" s="52">
        <v>1.125</v>
      </c>
      <c r="L533" s="47">
        <v>0.5882</v>
      </c>
      <c r="M533" s="54">
        <f t="shared" si="363"/>
        <v>8299.69107747526</v>
      </c>
      <c r="O533" s="56">
        <v>2556</v>
      </c>
      <c r="P533" s="51">
        <f t="shared" si="368"/>
        <v>1.015</v>
      </c>
      <c r="Q533" s="51">
        <v>1.35</v>
      </c>
      <c r="R533" s="51">
        <v>1</v>
      </c>
      <c r="S533" s="51">
        <v>0</v>
      </c>
      <c r="T533" s="42">
        <f t="shared" si="364"/>
        <v>3502.359</v>
      </c>
      <c r="U533" s="52">
        <v>2.05</v>
      </c>
      <c r="V533" s="51">
        <v>0.76</v>
      </c>
      <c r="W533" s="51">
        <v>1.54</v>
      </c>
      <c r="X533" s="45">
        <f t="shared" si="365"/>
        <v>2.1704</v>
      </c>
      <c r="Y533" s="52">
        <v>1.125</v>
      </c>
      <c r="Z533" s="47">
        <v>0.5882</v>
      </c>
      <c r="AA533" s="54">
        <f t="shared" si="366"/>
        <v>10311.7373992874</v>
      </c>
    </row>
    <row r="534" customHeight="1" spans="1:27">
      <c r="A534" s="56">
        <v>2556</v>
      </c>
      <c r="B534" s="51">
        <f t="shared" si="367"/>
        <v>1.015</v>
      </c>
      <c r="C534" s="51">
        <v>1.35</v>
      </c>
      <c r="D534" s="51">
        <v>1</v>
      </c>
      <c r="E534" s="51">
        <v>0</v>
      </c>
      <c r="F534" s="42">
        <f t="shared" si="361"/>
        <v>3502.359</v>
      </c>
      <c r="G534" s="52">
        <v>1.65</v>
      </c>
      <c r="H534" s="51">
        <v>0.76</v>
      </c>
      <c r="I534" s="51">
        <v>1.54</v>
      </c>
      <c r="J534" s="45">
        <f t="shared" si="362"/>
        <v>2.1704</v>
      </c>
      <c r="K534" s="52">
        <v>1.125</v>
      </c>
      <c r="L534" s="47">
        <v>0.5882</v>
      </c>
      <c r="M534" s="54">
        <f t="shared" si="363"/>
        <v>8299.69107747526</v>
      </c>
      <c r="O534" s="56">
        <v>2556</v>
      </c>
      <c r="P534" s="51">
        <f t="shared" si="368"/>
        <v>1.015</v>
      </c>
      <c r="Q534" s="51">
        <v>1.35</v>
      </c>
      <c r="R534" s="51">
        <v>1</v>
      </c>
      <c r="S534" s="51">
        <v>0</v>
      </c>
      <c r="T534" s="42">
        <f t="shared" si="364"/>
        <v>3502.359</v>
      </c>
      <c r="U534" s="52">
        <v>2.05</v>
      </c>
      <c r="V534" s="51">
        <v>0.76</v>
      </c>
      <c r="W534" s="51">
        <v>1.54</v>
      </c>
      <c r="X534" s="45">
        <f t="shared" si="365"/>
        <v>2.1704</v>
      </c>
      <c r="Y534" s="52">
        <v>1.125</v>
      </c>
      <c r="Z534" s="47">
        <v>0.5882</v>
      </c>
      <c r="AA534" s="54">
        <f t="shared" si="366"/>
        <v>10311.7373992874</v>
      </c>
    </row>
    <row r="535" customHeight="1" spans="1:27">
      <c r="A535" s="56">
        <v>2556</v>
      </c>
      <c r="B535" s="51">
        <f t="shared" si="367"/>
        <v>1.015</v>
      </c>
      <c r="C535" s="51">
        <v>1.35</v>
      </c>
      <c r="D535" s="51">
        <v>1</v>
      </c>
      <c r="E535" s="51">
        <v>0</v>
      </c>
      <c r="F535" s="42">
        <f t="shared" si="361"/>
        <v>3502.359</v>
      </c>
      <c r="G535" s="52">
        <v>1.65</v>
      </c>
      <c r="H535" s="51">
        <v>0.76</v>
      </c>
      <c r="I535" s="51">
        <v>1.54</v>
      </c>
      <c r="J535" s="45">
        <f t="shared" si="362"/>
        <v>2.1704</v>
      </c>
      <c r="K535" s="52">
        <v>1.125</v>
      </c>
      <c r="L535" s="47">
        <v>0.5882</v>
      </c>
      <c r="M535" s="54">
        <f t="shared" si="363"/>
        <v>8299.69107747526</v>
      </c>
      <c r="O535" s="56">
        <v>2556</v>
      </c>
      <c r="P535" s="51">
        <f t="shared" si="368"/>
        <v>1.015</v>
      </c>
      <c r="Q535" s="51">
        <v>1.35</v>
      </c>
      <c r="R535" s="51">
        <v>1</v>
      </c>
      <c r="S535" s="51">
        <v>0</v>
      </c>
      <c r="T535" s="42">
        <f t="shared" si="364"/>
        <v>3502.359</v>
      </c>
      <c r="U535" s="52">
        <v>2.05</v>
      </c>
      <c r="V535" s="51">
        <v>0.76</v>
      </c>
      <c r="W535" s="51">
        <v>1.54</v>
      </c>
      <c r="X535" s="45">
        <f t="shared" si="365"/>
        <v>2.1704</v>
      </c>
      <c r="Y535" s="52">
        <v>1.125</v>
      </c>
      <c r="Z535" s="47">
        <v>0.5882</v>
      </c>
      <c r="AA535" s="54">
        <f t="shared" si="366"/>
        <v>10311.7373992874</v>
      </c>
    </row>
    <row r="536" customHeight="1" spans="1:27">
      <c r="A536" s="56">
        <v>2556</v>
      </c>
      <c r="B536" s="51">
        <f t="shared" si="367"/>
        <v>1.015</v>
      </c>
      <c r="C536" s="51">
        <v>1.35</v>
      </c>
      <c r="D536" s="51">
        <v>1</v>
      </c>
      <c r="E536" s="51">
        <v>0</v>
      </c>
      <c r="F536" s="42">
        <f t="shared" si="361"/>
        <v>3502.359</v>
      </c>
      <c r="G536" s="52">
        <v>1.65</v>
      </c>
      <c r="H536" s="51">
        <v>0.76</v>
      </c>
      <c r="I536" s="51">
        <v>1.54</v>
      </c>
      <c r="J536" s="45">
        <f t="shared" si="362"/>
        <v>2.1704</v>
      </c>
      <c r="K536" s="52">
        <v>1.125</v>
      </c>
      <c r="L536" s="47">
        <v>0.5882</v>
      </c>
      <c r="M536" s="54">
        <f t="shared" si="363"/>
        <v>8299.69107747526</v>
      </c>
      <c r="O536" s="56">
        <v>2556</v>
      </c>
      <c r="P536" s="51">
        <f t="shared" si="368"/>
        <v>1.015</v>
      </c>
      <c r="Q536" s="51">
        <v>1.35</v>
      </c>
      <c r="R536" s="51">
        <v>1</v>
      </c>
      <c r="S536" s="51">
        <v>0</v>
      </c>
      <c r="T536" s="42">
        <f t="shared" si="364"/>
        <v>3502.359</v>
      </c>
      <c r="U536" s="52">
        <v>2.05</v>
      </c>
      <c r="V536" s="51">
        <v>0.76</v>
      </c>
      <c r="W536" s="51">
        <v>1.54</v>
      </c>
      <c r="X536" s="45">
        <f t="shared" si="365"/>
        <v>2.1704</v>
      </c>
      <c r="Y536" s="52">
        <v>1.125</v>
      </c>
      <c r="Z536" s="47">
        <v>0.5882</v>
      </c>
      <c r="AA536" s="54">
        <f t="shared" si="366"/>
        <v>10311.7373992874</v>
      </c>
    </row>
    <row r="537" customHeight="1" spans="1:27">
      <c r="A537" s="57">
        <f>SUM(M516:M536)</f>
        <v>196097.426479301</v>
      </c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9"/>
      <c r="O537" s="57">
        <f>SUM(AA516:AA536)</f>
        <v>243636.196534888</v>
      </c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9"/>
    </row>
    <row r="538" customHeight="1" spans="1:27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9"/>
      <c r="O538" s="57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9"/>
    </row>
    <row r="539" customHeight="1" spans="1:27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2"/>
      <c r="O539" s="60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2"/>
    </row>
    <row r="542" customHeight="1" spans="1:27">
      <c r="A542" s="2" t="s">
        <v>0</v>
      </c>
      <c r="B542" s="3"/>
      <c r="C542" s="3"/>
      <c r="D542" s="3"/>
      <c r="E542" s="4"/>
      <c r="F542" s="2" t="s">
        <v>44</v>
      </c>
      <c r="G542" s="3"/>
      <c r="H542" s="3"/>
      <c r="I542" s="3"/>
      <c r="J542" s="3"/>
      <c r="K542" s="3"/>
      <c r="L542" s="3"/>
      <c r="M542" s="4"/>
      <c r="O542" s="2" t="s">
        <v>0</v>
      </c>
      <c r="P542" s="3"/>
      <c r="Q542" s="3"/>
      <c r="R542" s="3"/>
      <c r="S542" s="4"/>
      <c r="T542" s="2" t="s">
        <v>44</v>
      </c>
      <c r="U542" s="3"/>
      <c r="V542" s="3"/>
      <c r="W542" s="3"/>
      <c r="X542" s="3"/>
      <c r="Y542" s="3"/>
      <c r="Z542" s="3"/>
      <c r="AA542" s="4"/>
    </row>
    <row r="543" customHeight="1" spans="1:27">
      <c r="A543" s="5"/>
      <c r="B543" s="6"/>
      <c r="C543" s="6"/>
      <c r="D543" s="6"/>
      <c r="E543" s="7"/>
      <c r="F543" s="5"/>
      <c r="G543" s="6"/>
      <c r="H543" s="6"/>
      <c r="I543" s="6"/>
      <c r="J543" s="6"/>
      <c r="K543" s="6"/>
      <c r="L543" s="6"/>
      <c r="M543" s="7"/>
      <c r="O543" s="5"/>
      <c r="P543" s="6"/>
      <c r="Q543" s="6"/>
      <c r="R543" s="6"/>
      <c r="S543" s="7"/>
      <c r="T543" s="5"/>
      <c r="U543" s="6"/>
      <c r="V543" s="6"/>
      <c r="W543" s="6"/>
      <c r="X543" s="6"/>
      <c r="Y543" s="6"/>
      <c r="Z543" s="6"/>
      <c r="AA543" s="7"/>
    </row>
    <row r="544" customHeight="1" spans="1:27">
      <c r="A544" s="8"/>
      <c r="B544" s="9"/>
      <c r="C544" s="9"/>
      <c r="D544" s="9"/>
      <c r="E544" s="10"/>
      <c r="F544" s="8"/>
      <c r="G544" s="9"/>
      <c r="H544" s="9"/>
      <c r="I544" s="9"/>
      <c r="J544" s="9"/>
      <c r="K544" s="9"/>
      <c r="L544" s="9"/>
      <c r="M544" s="10"/>
      <c r="O544" s="8"/>
      <c r="P544" s="9"/>
      <c r="Q544" s="9"/>
      <c r="R544" s="9"/>
      <c r="S544" s="10"/>
      <c r="T544" s="8"/>
      <c r="U544" s="9"/>
      <c r="V544" s="9"/>
      <c r="W544" s="9"/>
      <c r="X544" s="9"/>
      <c r="Y544" s="9"/>
      <c r="Z544" s="9"/>
      <c r="AA544" s="10"/>
    </row>
    <row r="545" customHeight="1" spans="1:27">
      <c r="A545" s="11" t="s">
        <v>6</v>
      </c>
      <c r="B545" s="11"/>
      <c r="C545" s="12">
        <f>H545+H547</f>
        <v>9595165.53017714</v>
      </c>
      <c r="D545" s="12"/>
      <c r="E545" s="12"/>
      <c r="F545" s="13" t="s">
        <v>7</v>
      </c>
      <c r="G545" s="13"/>
      <c r="H545" s="14">
        <f>A576+A605</f>
        <v>8180162.44080964</v>
      </c>
      <c r="I545" s="14"/>
      <c r="J545" s="15">
        <f>H545/C545</f>
        <v>0.852529580139367</v>
      </c>
      <c r="K545" s="15"/>
      <c r="L545" s="16" t="s">
        <v>8</v>
      </c>
      <c r="M545" s="16"/>
      <c r="O545" s="11" t="s">
        <v>6</v>
      </c>
      <c r="P545" s="11"/>
      <c r="Q545" s="12">
        <f>V545+V547</f>
        <v>10450088.0693862</v>
      </c>
      <c r="R545" s="12"/>
      <c r="S545" s="12"/>
      <c r="T545" s="13" t="s">
        <v>7</v>
      </c>
      <c r="U545" s="13"/>
      <c r="V545" s="14">
        <f>O576+O605</f>
        <v>9152707.68383913</v>
      </c>
      <c r="W545" s="14"/>
      <c r="X545" s="15">
        <f>V545/Q545</f>
        <v>0.875849813232887</v>
      </c>
      <c r="Y545" s="15"/>
      <c r="Z545" s="16" t="s">
        <v>8</v>
      </c>
      <c r="AA545" s="16"/>
    </row>
    <row r="546" customHeight="1" spans="1:27">
      <c r="A546" s="11"/>
      <c r="B546" s="11"/>
      <c r="C546" s="12"/>
      <c r="D546" s="12"/>
      <c r="E546" s="12"/>
      <c r="F546" s="13"/>
      <c r="G546" s="13"/>
      <c r="H546" s="14"/>
      <c r="I546" s="14"/>
      <c r="J546" s="15"/>
      <c r="K546" s="15"/>
      <c r="L546" s="16"/>
      <c r="M546" s="16"/>
      <c r="O546" s="11"/>
      <c r="P546" s="11"/>
      <c r="Q546" s="12"/>
      <c r="R546" s="12"/>
      <c r="S546" s="12"/>
      <c r="T546" s="13"/>
      <c r="U546" s="13"/>
      <c r="V546" s="14"/>
      <c r="W546" s="14"/>
      <c r="X546" s="15"/>
      <c r="Y546" s="15"/>
      <c r="Z546" s="16"/>
      <c r="AA546" s="16"/>
    </row>
    <row r="547" customHeight="1" spans="1:27">
      <c r="A547" s="11"/>
      <c r="B547" s="11"/>
      <c r="C547" s="12"/>
      <c r="D547" s="12"/>
      <c r="E547" s="12"/>
      <c r="F547" s="13" t="s">
        <v>9</v>
      </c>
      <c r="G547" s="13"/>
      <c r="H547" s="14">
        <f>A635</f>
        <v>1415003.0893675</v>
      </c>
      <c r="I547" s="14"/>
      <c r="J547" s="15">
        <f>H547/C545</f>
        <v>0.147470419860633</v>
      </c>
      <c r="K547" s="15"/>
      <c r="L547" s="16">
        <v>21</v>
      </c>
      <c r="M547" s="16"/>
      <c r="O547" s="11"/>
      <c r="P547" s="11"/>
      <c r="Q547" s="12"/>
      <c r="R547" s="12"/>
      <c r="S547" s="12"/>
      <c r="T547" s="13" t="s">
        <v>9</v>
      </c>
      <c r="U547" s="13"/>
      <c r="V547" s="14">
        <f>O635</f>
        <v>1297380.38554708</v>
      </c>
      <c r="W547" s="14"/>
      <c r="X547" s="15">
        <f>V547/Q545</f>
        <v>0.124150186767113</v>
      </c>
      <c r="Y547" s="15"/>
      <c r="Z547" s="16">
        <v>21</v>
      </c>
      <c r="AA547" s="16"/>
    </row>
    <row r="548" customHeight="1" spans="1:27">
      <c r="A548" s="17" t="s">
        <v>10</v>
      </c>
      <c r="B548" s="17"/>
      <c r="C548" s="18">
        <f>C545/L547</f>
        <v>456912.644294149</v>
      </c>
      <c r="D548" s="18"/>
      <c r="E548" s="18"/>
      <c r="F548" s="13"/>
      <c r="G548" s="13"/>
      <c r="H548" s="14"/>
      <c r="I548" s="14"/>
      <c r="J548" s="15"/>
      <c r="K548" s="15"/>
      <c r="L548" s="16"/>
      <c r="M548" s="16"/>
      <c r="O548" s="17" t="s">
        <v>10</v>
      </c>
      <c r="P548" s="17"/>
      <c r="Q548" s="18">
        <f>Q545/Z547</f>
        <v>497623.241399344</v>
      </c>
      <c r="R548" s="18"/>
      <c r="S548" s="18"/>
      <c r="T548" s="13"/>
      <c r="U548" s="13"/>
      <c r="V548" s="14"/>
      <c r="W548" s="14"/>
      <c r="X548" s="15"/>
      <c r="Y548" s="15"/>
      <c r="Z548" s="16"/>
      <c r="AA548" s="16"/>
    </row>
    <row r="549" customHeight="1" spans="1:27">
      <c r="A549" s="17"/>
      <c r="B549" s="17"/>
      <c r="C549" s="18"/>
      <c r="D549" s="18"/>
      <c r="E549" s="18"/>
      <c r="F549" s="13" t="s">
        <v>42</v>
      </c>
      <c r="G549" s="13"/>
      <c r="H549" s="14">
        <f>A663</f>
        <v>214205.84337561</v>
      </c>
      <c r="I549" s="14"/>
      <c r="J549" s="15">
        <f>H549/C545</f>
        <v>0.0223243510184296</v>
      </c>
      <c r="K549" s="15"/>
      <c r="L549" s="16"/>
      <c r="M549" s="16"/>
      <c r="O549" s="17"/>
      <c r="P549" s="17"/>
      <c r="Q549" s="18"/>
      <c r="R549" s="18"/>
      <c r="S549" s="18"/>
      <c r="T549" s="13" t="s">
        <v>42</v>
      </c>
      <c r="U549" s="13"/>
      <c r="V549" s="14">
        <f>O663</f>
        <v>261744.613431198</v>
      </c>
      <c r="W549" s="14"/>
      <c r="X549" s="15">
        <f>V549/Q545</f>
        <v>0.0250471203393955</v>
      </c>
      <c r="Y549" s="15"/>
      <c r="Z549" s="16"/>
      <c r="AA549" s="16"/>
    </row>
    <row r="550" customHeight="1" spans="1:27">
      <c r="A550" s="19"/>
      <c r="B550" s="19"/>
      <c r="C550" s="20"/>
      <c r="D550" s="20"/>
      <c r="E550" s="20"/>
      <c r="F550" s="21"/>
      <c r="G550" s="21"/>
      <c r="H550" s="22"/>
      <c r="I550" s="22"/>
      <c r="J550" s="15"/>
      <c r="K550" s="15"/>
      <c r="L550" s="24"/>
      <c r="M550" s="24"/>
      <c r="O550" s="19"/>
      <c r="P550" s="19"/>
      <c r="Q550" s="20"/>
      <c r="R550" s="20"/>
      <c r="S550" s="20"/>
      <c r="T550" s="21"/>
      <c r="U550" s="21"/>
      <c r="V550" s="22"/>
      <c r="W550" s="22"/>
      <c r="X550" s="15"/>
      <c r="Y550" s="15"/>
      <c r="Z550" s="24"/>
      <c r="AA550" s="24"/>
    </row>
    <row r="551" customHeight="1" spans="1:27">
      <c r="A551" s="25" t="s">
        <v>13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O551" s="25" t="s">
        <v>13</v>
      </c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7"/>
    </row>
    <row r="552" customHeight="1" spans="1:27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O552" s="28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30"/>
    </row>
    <row r="553" customHeight="1" spans="1:27">
      <c r="A553" s="31" t="s">
        <v>14</v>
      </c>
      <c r="B553" s="32"/>
      <c r="C553" s="32"/>
      <c r="D553" s="32"/>
      <c r="E553" s="32"/>
      <c r="F553" s="33"/>
      <c r="G553" s="34" t="s">
        <v>15</v>
      </c>
      <c r="H553" s="35"/>
      <c r="I553" s="35"/>
      <c r="J553" s="36"/>
      <c r="K553" s="37" t="s">
        <v>16</v>
      </c>
      <c r="L553" s="38"/>
      <c r="M553" s="39" t="s">
        <v>17</v>
      </c>
      <c r="O553" s="31" t="s">
        <v>14</v>
      </c>
      <c r="P553" s="32"/>
      <c r="Q553" s="32"/>
      <c r="R553" s="32"/>
      <c r="S553" s="32"/>
      <c r="T553" s="33"/>
      <c r="U553" s="34" t="s">
        <v>15</v>
      </c>
      <c r="V553" s="35"/>
      <c r="W553" s="35"/>
      <c r="X553" s="36"/>
      <c r="Y553" s="37" t="s">
        <v>16</v>
      </c>
      <c r="Z553" s="38"/>
      <c r="AA553" s="39" t="s">
        <v>17</v>
      </c>
    </row>
    <row r="554" customHeight="1" spans="1:27">
      <c r="A554" s="40" t="s">
        <v>18</v>
      </c>
      <c r="B554" s="41" t="s">
        <v>19</v>
      </c>
      <c r="C554" s="41" t="s">
        <v>20</v>
      </c>
      <c r="D554" s="41" t="s">
        <v>21</v>
      </c>
      <c r="E554" s="41" t="s">
        <v>22</v>
      </c>
      <c r="F554" s="42" t="s">
        <v>14</v>
      </c>
      <c r="G554" s="43" t="s">
        <v>23</v>
      </c>
      <c r="H554" s="44" t="s">
        <v>24</v>
      </c>
      <c r="I554" s="44" t="s">
        <v>25</v>
      </c>
      <c r="J554" s="45" t="s">
        <v>26</v>
      </c>
      <c r="K554" s="46" t="s">
        <v>27</v>
      </c>
      <c r="L554" s="47" t="s">
        <v>28</v>
      </c>
      <c r="M554" s="48"/>
      <c r="O554" s="40" t="s">
        <v>18</v>
      </c>
      <c r="P554" s="41" t="s">
        <v>19</v>
      </c>
      <c r="Q554" s="41" t="s">
        <v>20</v>
      </c>
      <c r="R554" s="41" t="s">
        <v>21</v>
      </c>
      <c r="S554" s="41" t="s">
        <v>22</v>
      </c>
      <c r="T554" s="42" t="s">
        <v>14</v>
      </c>
      <c r="U554" s="43" t="s">
        <v>23</v>
      </c>
      <c r="V554" s="44" t="s">
        <v>24</v>
      </c>
      <c r="W554" s="44" t="s">
        <v>25</v>
      </c>
      <c r="X554" s="45" t="s">
        <v>26</v>
      </c>
      <c r="Y554" s="46" t="s">
        <v>27</v>
      </c>
      <c r="Z554" s="47" t="s">
        <v>28</v>
      </c>
      <c r="AA554" s="48"/>
    </row>
    <row r="555" customHeight="1" spans="1:27">
      <c r="A555" s="65">
        <v>4613</v>
      </c>
      <c r="B555" s="55">
        <v>3.74</v>
      </c>
      <c r="C555" s="51">
        <v>2.2</v>
      </c>
      <c r="D555" s="51">
        <v>2</v>
      </c>
      <c r="E555" s="66">
        <f t="shared" ref="E555:E568" si="369">3734*0.6</f>
        <v>2240.4</v>
      </c>
      <c r="F555" s="42">
        <f t="shared" ref="F555:F575" si="370">A555*B555*C555*D555+E555</f>
        <v>78151.928</v>
      </c>
      <c r="G555" s="52">
        <v>3.2</v>
      </c>
      <c r="H555" s="51">
        <v>0.98</v>
      </c>
      <c r="I555" s="51">
        <v>3.27</v>
      </c>
      <c r="J555" s="45">
        <f t="shared" ref="J555:J575" si="371">H555*I555+1</f>
        <v>4.2046</v>
      </c>
      <c r="K555" s="53">
        <v>1.325</v>
      </c>
      <c r="L555" s="47">
        <v>0.5882</v>
      </c>
      <c r="M555" s="54">
        <f t="shared" ref="M555:M575" si="372">F555*G555*J555*K555*L555</f>
        <v>819511.8904701</v>
      </c>
      <c r="O555" s="65">
        <v>4613</v>
      </c>
      <c r="P555" s="55">
        <v>3.74</v>
      </c>
      <c r="Q555" s="51">
        <v>2.2</v>
      </c>
      <c r="R555" s="51">
        <v>2</v>
      </c>
      <c r="S555" s="66">
        <f t="shared" ref="S555:S568" si="373">3321*0.6</f>
        <v>1992.6</v>
      </c>
      <c r="T555" s="42">
        <f t="shared" ref="T555:T575" si="374">O555*P555*Q555*R555+S555</f>
        <v>77904.128</v>
      </c>
      <c r="U555" s="52">
        <v>3.6</v>
      </c>
      <c r="V555" s="51">
        <v>0.98</v>
      </c>
      <c r="W555" s="51">
        <v>3.27</v>
      </c>
      <c r="X555" s="45">
        <f t="shared" ref="X555:X575" si="375">V555*W555+1</f>
        <v>4.2046</v>
      </c>
      <c r="Y555" s="53">
        <v>1.325</v>
      </c>
      <c r="Z555" s="47">
        <v>0.5882</v>
      </c>
      <c r="AA555" s="54">
        <f t="shared" ref="AA555:AA575" si="376">T555*U555*X555*Y555*Z555</f>
        <v>919027.603698949</v>
      </c>
    </row>
    <row r="556" customHeight="1" spans="1:27">
      <c r="A556" s="65">
        <v>4613</v>
      </c>
      <c r="B556" s="41">
        <v>1.99</v>
      </c>
      <c r="C556" s="51">
        <v>2.2</v>
      </c>
      <c r="D556" s="51">
        <v>1</v>
      </c>
      <c r="E556" s="66">
        <f t="shared" si="369"/>
        <v>2240.4</v>
      </c>
      <c r="F556" s="42">
        <f t="shared" si="370"/>
        <v>22436.114</v>
      </c>
      <c r="G556" s="52">
        <v>3.2</v>
      </c>
      <c r="H556" s="51">
        <v>0.98</v>
      </c>
      <c r="I556" s="51">
        <v>3.27</v>
      </c>
      <c r="J556" s="45">
        <f t="shared" si="371"/>
        <v>4.2046</v>
      </c>
      <c r="K556" s="53">
        <v>1.325</v>
      </c>
      <c r="L556" s="47">
        <v>0.5882</v>
      </c>
      <c r="M556" s="54">
        <f t="shared" si="372"/>
        <v>235268.184285136</v>
      </c>
      <c r="O556" s="65">
        <v>4613</v>
      </c>
      <c r="P556" s="41">
        <v>1.99</v>
      </c>
      <c r="Q556" s="51">
        <v>2.2</v>
      </c>
      <c r="R556" s="51">
        <v>1</v>
      </c>
      <c r="S556" s="66">
        <f t="shared" si="373"/>
        <v>1992.6</v>
      </c>
      <c r="T556" s="42">
        <f t="shared" si="374"/>
        <v>22188.314</v>
      </c>
      <c r="U556" s="52">
        <v>3.6</v>
      </c>
      <c r="V556" s="51">
        <v>0.98</v>
      </c>
      <c r="W556" s="51">
        <v>3.27</v>
      </c>
      <c r="X556" s="45">
        <f t="shared" si="375"/>
        <v>4.2046</v>
      </c>
      <c r="Y556" s="53">
        <v>1.325</v>
      </c>
      <c r="Z556" s="47">
        <v>0.5882</v>
      </c>
      <c r="AA556" s="54">
        <f t="shared" si="376"/>
        <v>261753.434240864</v>
      </c>
    </row>
    <row r="557" customHeight="1" spans="1:27">
      <c r="A557" s="65">
        <v>4613</v>
      </c>
      <c r="B557" s="41">
        <v>1.99</v>
      </c>
      <c r="C557" s="51">
        <v>2.2</v>
      </c>
      <c r="D557" s="51">
        <v>1</v>
      </c>
      <c r="E557" s="66">
        <f t="shared" si="369"/>
        <v>2240.4</v>
      </c>
      <c r="F557" s="42">
        <f t="shared" si="370"/>
        <v>22436.114</v>
      </c>
      <c r="G557" s="52">
        <v>3.2</v>
      </c>
      <c r="H557" s="51">
        <v>0.98</v>
      </c>
      <c r="I557" s="51">
        <v>3.27</v>
      </c>
      <c r="J557" s="45">
        <f t="shared" si="371"/>
        <v>4.2046</v>
      </c>
      <c r="K557" s="53">
        <v>1.325</v>
      </c>
      <c r="L557" s="47">
        <v>0.5882</v>
      </c>
      <c r="M557" s="54">
        <f t="shared" si="372"/>
        <v>235268.184285136</v>
      </c>
      <c r="O557" s="65">
        <v>4613</v>
      </c>
      <c r="P557" s="41">
        <v>1.99</v>
      </c>
      <c r="Q557" s="51">
        <v>2.2</v>
      </c>
      <c r="R557" s="51">
        <v>1</v>
      </c>
      <c r="S557" s="66">
        <f t="shared" si="373"/>
        <v>1992.6</v>
      </c>
      <c r="T557" s="42">
        <f t="shared" si="374"/>
        <v>22188.314</v>
      </c>
      <c r="U557" s="52">
        <v>3.6</v>
      </c>
      <c r="V557" s="51">
        <v>0.98</v>
      </c>
      <c r="W557" s="51">
        <v>3.27</v>
      </c>
      <c r="X557" s="45">
        <f t="shared" si="375"/>
        <v>4.2046</v>
      </c>
      <c r="Y557" s="53">
        <v>1.325</v>
      </c>
      <c r="Z557" s="47">
        <v>0.5882</v>
      </c>
      <c r="AA557" s="54">
        <f t="shared" si="376"/>
        <v>261753.434240864</v>
      </c>
    </row>
    <row r="558" customHeight="1" spans="1:27">
      <c r="A558" s="65">
        <v>4613</v>
      </c>
      <c r="B558" s="50">
        <v>1.96</v>
      </c>
      <c r="C558" s="51">
        <v>2.2</v>
      </c>
      <c r="D558" s="51">
        <v>1</v>
      </c>
      <c r="E558" s="66">
        <f t="shared" si="369"/>
        <v>2240.4</v>
      </c>
      <c r="F558" s="42">
        <f t="shared" si="370"/>
        <v>22131.656</v>
      </c>
      <c r="G558" s="52">
        <v>3.2</v>
      </c>
      <c r="H558" s="51">
        <v>0.98</v>
      </c>
      <c r="I558" s="51">
        <v>3.27</v>
      </c>
      <c r="J558" s="45">
        <f t="shared" si="371"/>
        <v>4.2046</v>
      </c>
      <c r="K558" s="53">
        <v>1.325</v>
      </c>
      <c r="L558" s="47">
        <v>0.5882</v>
      </c>
      <c r="M558" s="54">
        <f t="shared" si="372"/>
        <v>232075.595726748</v>
      </c>
      <c r="O558" s="65">
        <v>4613</v>
      </c>
      <c r="P558" s="50">
        <v>1.96</v>
      </c>
      <c r="Q558" s="51">
        <v>2.2</v>
      </c>
      <c r="R558" s="51">
        <v>1</v>
      </c>
      <c r="S558" s="66">
        <f t="shared" si="373"/>
        <v>1992.6</v>
      </c>
      <c r="T558" s="42">
        <f t="shared" si="374"/>
        <v>21883.856</v>
      </c>
      <c r="U558" s="52">
        <v>3.6</v>
      </c>
      <c r="V558" s="51">
        <v>0.98</v>
      </c>
      <c r="W558" s="51">
        <v>3.27</v>
      </c>
      <c r="X558" s="45">
        <f t="shared" si="375"/>
        <v>4.2046</v>
      </c>
      <c r="Y558" s="53">
        <v>1.325</v>
      </c>
      <c r="Z558" s="47">
        <v>0.5882</v>
      </c>
      <c r="AA558" s="54">
        <f t="shared" si="376"/>
        <v>258161.772112677</v>
      </c>
    </row>
    <row r="559" customHeight="1" spans="1:27">
      <c r="A559" s="65">
        <v>4613</v>
      </c>
      <c r="B559" s="50">
        <v>1.33</v>
      </c>
      <c r="C559" s="51">
        <v>2.2</v>
      </c>
      <c r="D559" s="51">
        <v>1</v>
      </c>
      <c r="E559" s="66">
        <f t="shared" si="369"/>
        <v>2240.4</v>
      </c>
      <c r="F559" s="42">
        <f t="shared" si="370"/>
        <v>15738.038</v>
      </c>
      <c r="G559" s="52">
        <v>3.2</v>
      </c>
      <c r="H559" s="51">
        <v>0.98</v>
      </c>
      <c r="I559" s="51">
        <v>3.27</v>
      </c>
      <c r="J559" s="45">
        <f t="shared" si="371"/>
        <v>4.2046</v>
      </c>
      <c r="K559" s="53">
        <v>1.325</v>
      </c>
      <c r="L559" s="47">
        <v>0.5882</v>
      </c>
      <c r="M559" s="54">
        <f t="shared" si="372"/>
        <v>165031.236000605</v>
      </c>
      <c r="O559" s="65">
        <v>4613</v>
      </c>
      <c r="P559" s="50">
        <v>1.33</v>
      </c>
      <c r="Q559" s="51">
        <v>2.2</v>
      </c>
      <c r="R559" s="51">
        <v>1</v>
      </c>
      <c r="S559" s="66">
        <f t="shared" si="373"/>
        <v>1992.6</v>
      </c>
      <c r="T559" s="42">
        <f t="shared" si="374"/>
        <v>15490.238</v>
      </c>
      <c r="U559" s="52">
        <v>3.6</v>
      </c>
      <c r="V559" s="51">
        <v>0.98</v>
      </c>
      <c r="W559" s="51">
        <v>3.27</v>
      </c>
      <c r="X559" s="45">
        <f t="shared" si="375"/>
        <v>4.2046</v>
      </c>
      <c r="Y559" s="53">
        <v>1.325</v>
      </c>
      <c r="Z559" s="47">
        <v>0.5882</v>
      </c>
      <c r="AA559" s="54">
        <f t="shared" si="376"/>
        <v>182736.867420766</v>
      </c>
    </row>
    <row r="560" customHeight="1" spans="1:27">
      <c r="A560" s="65">
        <v>4613</v>
      </c>
      <c r="B560" s="50">
        <v>1.8</v>
      </c>
      <c r="C560" s="51">
        <v>2.2</v>
      </c>
      <c r="D560" s="51">
        <v>1</v>
      </c>
      <c r="E560" s="66">
        <f t="shared" si="369"/>
        <v>2240.4</v>
      </c>
      <c r="F560" s="42">
        <f t="shared" si="370"/>
        <v>20507.88</v>
      </c>
      <c r="G560" s="52">
        <v>3.2</v>
      </c>
      <c r="H560" s="51">
        <v>0.98</v>
      </c>
      <c r="I560" s="51">
        <v>3.27</v>
      </c>
      <c r="J560" s="45">
        <f t="shared" si="371"/>
        <v>4.2046</v>
      </c>
      <c r="K560" s="53">
        <v>1.325</v>
      </c>
      <c r="L560" s="47">
        <v>0.5882</v>
      </c>
      <c r="M560" s="54">
        <f t="shared" si="372"/>
        <v>215048.45674868</v>
      </c>
      <c r="O560" s="65">
        <v>4613</v>
      </c>
      <c r="P560" s="50">
        <v>1.8</v>
      </c>
      <c r="Q560" s="51">
        <v>2.2</v>
      </c>
      <c r="R560" s="51">
        <v>1</v>
      </c>
      <c r="S560" s="66">
        <f t="shared" si="373"/>
        <v>1992.6</v>
      </c>
      <c r="T560" s="42">
        <f t="shared" si="374"/>
        <v>20260.08</v>
      </c>
      <c r="U560" s="52">
        <v>3.6</v>
      </c>
      <c r="V560" s="51">
        <v>0.98</v>
      </c>
      <c r="W560" s="51">
        <v>3.27</v>
      </c>
      <c r="X560" s="45">
        <f t="shared" si="375"/>
        <v>4.2046</v>
      </c>
      <c r="Y560" s="53">
        <v>1.325</v>
      </c>
      <c r="Z560" s="47">
        <v>0.5882</v>
      </c>
      <c r="AA560" s="54">
        <f t="shared" si="376"/>
        <v>239006.240762351</v>
      </c>
    </row>
    <row r="561" customHeight="1" spans="1:27">
      <c r="A561" s="65">
        <v>4613</v>
      </c>
      <c r="B561" s="50">
        <v>1.66</v>
      </c>
      <c r="C561" s="51">
        <v>2.2</v>
      </c>
      <c r="D561" s="51">
        <v>1</v>
      </c>
      <c r="E561" s="66">
        <f t="shared" si="369"/>
        <v>2240.4</v>
      </c>
      <c r="F561" s="42">
        <f t="shared" si="370"/>
        <v>19087.076</v>
      </c>
      <c r="G561" s="52">
        <v>3.2</v>
      </c>
      <c r="H561" s="51">
        <v>0.98</v>
      </c>
      <c r="I561" s="51">
        <v>3.27</v>
      </c>
      <c r="J561" s="45">
        <f t="shared" si="371"/>
        <v>4.2046</v>
      </c>
      <c r="K561" s="53">
        <v>1.325</v>
      </c>
      <c r="L561" s="47">
        <v>0.5882</v>
      </c>
      <c r="M561" s="54">
        <f t="shared" si="372"/>
        <v>200149.71014287</v>
      </c>
      <c r="O561" s="65">
        <v>4613</v>
      </c>
      <c r="P561" s="50">
        <v>1.66</v>
      </c>
      <c r="Q561" s="51">
        <v>2.2</v>
      </c>
      <c r="R561" s="51">
        <v>1</v>
      </c>
      <c r="S561" s="66">
        <f t="shared" si="373"/>
        <v>1992.6</v>
      </c>
      <c r="T561" s="42">
        <f t="shared" si="374"/>
        <v>18839.276</v>
      </c>
      <c r="U561" s="52">
        <v>3.6</v>
      </c>
      <c r="V561" s="51">
        <v>0.98</v>
      </c>
      <c r="W561" s="51">
        <v>3.27</v>
      </c>
      <c r="X561" s="45">
        <f t="shared" si="375"/>
        <v>4.2046</v>
      </c>
      <c r="Y561" s="53">
        <v>1.325</v>
      </c>
      <c r="Z561" s="47">
        <v>0.5882</v>
      </c>
      <c r="AA561" s="54">
        <f t="shared" si="376"/>
        <v>222245.150830815</v>
      </c>
    </row>
    <row r="562" customHeight="1" spans="1:27">
      <c r="A562" s="65">
        <v>4613</v>
      </c>
      <c r="B562" s="50">
        <v>2.09</v>
      </c>
      <c r="C562" s="51">
        <v>2.2</v>
      </c>
      <c r="D562" s="51">
        <v>1</v>
      </c>
      <c r="E562" s="66">
        <f t="shared" si="369"/>
        <v>2240.4</v>
      </c>
      <c r="F562" s="42">
        <f t="shared" si="370"/>
        <v>23450.974</v>
      </c>
      <c r="G562" s="52">
        <v>3.2</v>
      </c>
      <c r="H562" s="51">
        <v>0.98</v>
      </c>
      <c r="I562" s="51">
        <v>3.27</v>
      </c>
      <c r="J562" s="45">
        <f t="shared" si="371"/>
        <v>4.2046</v>
      </c>
      <c r="K562" s="53">
        <v>1.325</v>
      </c>
      <c r="L562" s="47">
        <v>0.5882</v>
      </c>
      <c r="M562" s="54">
        <f t="shared" si="372"/>
        <v>245910.146146429</v>
      </c>
      <c r="O562" s="65">
        <v>4613</v>
      </c>
      <c r="P562" s="50">
        <v>2.09</v>
      </c>
      <c r="Q562" s="51">
        <v>2.2</v>
      </c>
      <c r="R562" s="51">
        <v>1</v>
      </c>
      <c r="S562" s="66">
        <f t="shared" si="373"/>
        <v>1992.6</v>
      </c>
      <c r="T562" s="42">
        <f t="shared" si="374"/>
        <v>23203.174</v>
      </c>
      <c r="U562" s="52">
        <v>3.6</v>
      </c>
      <c r="V562" s="51">
        <v>0.98</v>
      </c>
      <c r="W562" s="51">
        <v>3.27</v>
      </c>
      <c r="X562" s="45">
        <f t="shared" si="375"/>
        <v>4.2046</v>
      </c>
      <c r="Y562" s="53">
        <v>1.325</v>
      </c>
      <c r="Z562" s="47">
        <v>0.5882</v>
      </c>
      <c r="AA562" s="54">
        <f t="shared" si="376"/>
        <v>273725.641334818</v>
      </c>
    </row>
    <row r="563" customHeight="1" spans="1:27">
      <c r="A563" s="65">
        <v>4613</v>
      </c>
      <c r="B563" s="55">
        <v>3.74</v>
      </c>
      <c r="C563" s="51">
        <v>2.2</v>
      </c>
      <c r="D563" s="51">
        <v>1</v>
      </c>
      <c r="E563" s="66">
        <f t="shared" si="369"/>
        <v>2240.4</v>
      </c>
      <c r="F563" s="42">
        <f t="shared" si="370"/>
        <v>40196.164</v>
      </c>
      <c r="G563" s="52">
        <v>3.2</v>
      </c>
      <c r="H563" s="51">
        <v>0.98</v>
      </c>
      <c r="I563" s="51">
        <v>3.27</v>
      </c>
      <c r="J563" s="45">
        <f t="shared" si="371"/>
        <v>4.2046</v>
      </c>
      <c r="K563" s="53">
        <v>1.325</v>
      </c>
      <c r="L563" s="47">
        <v>0.5882</v>
      </c>
      <c r="M563" s="54">
        <f t="shared" si="372"/>
        <v>421502.516857757</v>
      </c>
      <c r="O563" s="65">
        <v>4613</v>
      </c>
      <c r="P563" s="55">
        <v>3.74</v>
      </c>
      <c r="Q563" s="51">
        <v>2.2</v>
      </c>
      <c r="R563" s="51">
        <v>1</v>
      </c>
      <c r="S563" s="66">
        <f t="shared" si="373"/>
        <v>1992.6</v>
      </c>
      <c r="T563" s="42">
        <f t="shared" si="374"/>
        <v>39948.364</v>
      </c>
      <c r="U563" s="52">
        <v>3.6</v>
      </c>
      <c r="V563" s="51">
        <v>0.98</v>
      </c>
      <c r="W563" s="51">
        <v>3.27</v>
      </c>
      <c r="X563" s="45">
        <f t="shared" si="375"/>
        <v>4.2046</v>
      </c>
      <c r="Y563" s="53">
        <v>1.325</v>
      </c>
      <c r="Z563" s="47">
        <v>0.5882</v>
      </c>
      <c r="AA563" s="54">
        <f t="shared" si="376"/>
        <v>471267.058385062</v>
      </c>
    </row>
    <row r="564" customHeight="1" spans="1:27">
      <c r="A564" s="65">
        <v>4613</v>
      </c>
      <c r="B564" s="41">
        <v>1.99</v>
      </c>
      <c r="C564" s="51">
        <v>2.2</v>
      </c>
      <c r="D564" s="51">
        <v>1</v>
      </c>
      <c r="E564" s="66">
        <f t="shared" si="369"/>
        <v>2240.4</v>
      </c>
      <c r="F564" s="42">
        <f t="shared" si="370"/>
        <v>22436.114</v>
      </c>
      <c r="G564" s="52">
        <v>3.2</v>
      </c>
      <c r="H564" s="51">
        <v>0.98</v>
      </c>
      <c r="I564" s="51">
        <v>3.27</v>
      </c>
      <c r="J564" s="45">
        <f t="shared" si="371"/>
        <v>4.2046</v>
      </c>
      <c r="K564" s="53">
        <v>1.325</v>
      </c>
      <c r="L564" s="47">
        <v>0.5882</v>
      </c>
      <c r="M564" s="54">
        <f t="shared" si="372"/>
        <v>235268.184285136</v>
      </c>
      <c r="O564" s="65">
        <v>4613</v>
      </c>
      <c r="P564" s="41">
        <v>1.99</v>
      </c>
      <c r="Q564" s="51">
        <v>2.2</v>
      </c>
      <c r="R564" s="51">
        <v>1</v>
      </c>
      <c r="S564" s="66">
        <f t="shared" si="373"/>
        <v>1992.6</v>
      </c>
      <c r="T564" s="42">
        <f t="shared" si="374"/>
        <v>22188.314</v>
      </c>
      <c r="U564" s="52">
        <v>3.6</v>
      </c>
      <c r="V564" s="51">
        <v>0.98</v>
      </c>
      <c r="W564" s="51">
        <v>3.27</v>
      </c>
      <c r="X564" s="45">
        <f t="shared" si="375"/>
        <v>4.2046</v>
      </c>
      <c r="Y564" s="53">
        <v>1.325</v>
      </c>
      <c r="Z564" s="47">
        <v>0.5882</v>
      </c>
      <c r="AA564" s="54">
        <f t="shared" si="376"/>
        <v>261753.434240864</v>
      </c>
    </row>
    <row r="565" customHeight="1" spans="1:27">
      <c r="A565" s="65">
        <v>4613</v>
      </c>
      <c r="B565" s="41">
        <v>1.99</v>
      </c>
      <c r="C565" s="51">
        <v>2.2</v>
      </c>
      <c r="D565" s="51">
        <v>1</v>
      </c>
      <c r="E565" s="66">
        <f t="shared" si="369"/>
        <v>2240.4</v>
      </c>
      <c r="F565" s="42">
        <f t="shared" si="370"/>
        <v>22436.114</v>
      </c>
      <c r="G565" s="52">
        <v>3.2</v>
      </c>
      <c r="H565" s="51">
        <v>0.98</v>
      </c>
      <c r="I565" s="51">
        <v>3.27</v>
      </c>
      <c r="J565" s="45">
        <f t="shared" si="371"/>
        <v>4.2046</v>
      </c>
      <c r="K565" s="53">
        <v>1.325</v>
      </c>
      <c r="L565" s="47">
        <v>0.5882</v>
      </c>
      <c r="M565" s="54">
        <f t="shared" si="372"/>
        <v>235268.184285136</v>
      </c>
      <c r="O565" s="65">
        <v>4613</v>
      </c>
      <c r="P565" s="41">
        <v>1.99</v>
      </c>
      <c r="Q565" s="51">
        <v>2.2</v>
      </c>
      <c r="R565" s="51">
        <v>1</v>
      </c>
      <c r="S565" s="66">
        <f t="shared" si="373"/>
        <v>1992.6</v>
      </c>
      <c r="T565" s="42">
        <f t="shared" si="374"/>
        <v>22188.314</v>
      </c>
      <c r="U565" s="52">
        <v>3.6</v>
      </c>
      <c r="V565" s="51">
        <v>0.98</v>
      </c>
      <c r="W565" s="51">
        <v>3.27</v>
      </c>
      <c r="X565" s="45">
        <f t="shared" si="375"/>
        <v>4.2046</v>
      </c>
      <c r="Y565" s="53">
        <v>1.325</v>
      </c>
      <c r="Z565" s="47">
        <v>0.5882</v>
      </c>
      <c r="AA565" s="54">
        <f t="shared" si="376"/>
        <v>261753.434240864</v>
      </c>
    </row>
    <row r="566" customHeight="1" spans="1:27">
      <c r="A566" s="65">
        <v>4613</v>
      </c>
      <c r="B566" s="50">
        <v>1.96</v>
      </c>
      <c r="C566" s="51">
        <v>2.2</v>
      </c>
      <c r="D566" s="51">
        <v>1</v>
      </c>
      <c r="E566" s="66">
        <f t="shared" si="369"/>
        <v>2240.4</v>
      </c>
      <c r="F566" s="42">
        <f t="shared" si="370"/>
        <v>22131.656</v>
      </c>
      <c r="G566" s="52">
        <v>3.2</v>
      </c>
      <c r="H566" s="51">
        <v>0.98</v>
      </c>
      <c r="I566" s="51">
        <v>3.27</v>
      </c>
      <c r="J566" s="45">
        <f t="shared" si="371"/>
        <v>4.2046</v>
      </c>
      <c r="K566" s="53">
        <v>1.325</v>
      </c>
      <c r="L566" s="47">
        <v>0.5882</v>
      </c>
      <c r="M566" s="54">
        <f t="shared" si="372"/>
        <v>232075.595726748</v>
      </c>
      <c r="O566" s="65">
        <v>4613</v>
      </c>
      <c r="P566" s="50">
        <v>1.96</v>
      </c>
      <c r="Q566" s="51">
        <v>2.2</v>
      </c>
      <c r="R566" s="51">
        <v>1</v>
      </c>
      <c r="S566" s="66">
        <f t="shared" si="373"/>
        <v>1992.6</v>
      </c>
      <c r="T566" s="42">
        <f t="shared" si="374"/>
        <v>21883.856</v>
      </c>
      <c r="U566" s="52">
        <v>3.6</v>
      </c>
      <c r="V566" s="51">
        <v>0.98</v>
      </c>
      <c r="W566" s="51">
        <v>3.27</v>
      </c>
      <c r="X566" s="45">
        <f t="shared" si="375"/>
        <v>4.2046</v>
      </c>
      <c r="Y566" s="53">
        <v>1.325</v>
      </c>
      <c r="Z566" s="47">
        <v>0.5882</v>
      </c>
      <c r="AA566" s="54">
        <f t="shared" si="376"/>
        <v>258161.772112677</v>
      </c>
    </row>
    <row r="567" customHeight="1" spans="1:27">
      <c r="A567" s="65">
        <v>4613</v>
      </c>
      <c r="B567" s="50">
        <v>1.33</v>
      </c>
      <c r="C567" s="51">
        <v>2.2</v>
      </c>
      <c r="D567" s="51">
        <v>1</v>
      </c>
      <c r="E567" s="66">
        <f t="shared" si="369"/>
        <v>2240.4</v>
      </c>
      <c r="F567" s="42">
        <f t="shared" si="370"/>
        <v>15738.038</v>
      </c>
      <c r="G567" s="52">
        <v>3.2</v>
      </c>
      <c r="H567" s="51">
        <v>0.98</v>
      </c>
      <c r="I567" s="51">
        <v>3.27</v>
      </c>
      <c r="J567" s="45">
        <f t="shared" si="371"/>
        <v>4.2046</v>
      </c>
      <c r="K567" s="53">
        <v>1.325</v>
      </c>
      <c r="L567" s="47">
        <v>0.5882</v>
      </c>
      <c r="M567" s="54">
        <f t="shared" si="372"/>
        <v>165031.236000605</v>
      </c>
      <c r="O567" s="65">
        <v>4613</v>
      </c>
      <c r="P567" s="50">
        <v>1.33</v>
      </c>
      <c r="Q567" s="51">
        <v>2.2</v>
      </c>
      <c r="R567" s="51">
        <v>1</v>
      </c>
      <c r="S567" s="66">
        <f t="shared" si="373"/>
        <v>1992.6</v>
      </c>
      <c r="T567" s="42">
        <f t="shared" si="374"/>
        <v>15490.238</v>
      </c>
      <c r="U567" s="52">
        <v>3.6</v>
      </c>
      <c r="V567" s="51">
        <v>0.98</v>
      </c>
      <c r="W567" s="51">
        <v>3.27</v>
      </c>
      <c r="X567" s="45">
        <f t="shared" si="375"/>
        <v>4.2046</v>
      </c>
      <c r="Y567" s="53">
        <v>1.325</v>
      </c>
      <c r="Z567" s="47">
        <v>0.5882</v>
      </c>
      <c r="AA567" s="54">
        <f t="shared" si="376"/>
        <v>182736.867420766</v>
      </c>
    </row>
    <row r="568" customHeight="1" spans="1:27">
      <c r="A568" s="65">
        <v>4613</v>
      </c>
      <c r="B568" s="50">
        <v>1.8</v>
      </c>
      <c r="C568" s="51">
        <v>2.2</v>
      </c>
      <c r="D568" s="51">
        <v>1</v>
      </c>
      <c r="E568" s="66">
        <f t="shared" si="369"/>
        <v>2240.4</v>
      </c>
      <c r="F568" s="42">
        <f t="shared" si="370"/>
        <v>20507.88</v>
      </c>
      <c r="G568" s="52">
        <v>3.2</v>
      </c>
      <c r="H568" s="51">
        <v>0.98</v>
      </c>
      <c r="I568" s="51">
        <v>3.27</v>
      </c>
      <c r="J568" s="45">
        <f t="shared" si="371"/>
        <v>4.2046</v>
      </c>
      <c r="K568" s="53">
        <v>1.325</v>
      </c>
      <c r="L568" s="47">
        <v>0.5882</v>
      </c>
      <c r="M568" s="54">
        <f t="shared" si="372"/>
        <v>215048.45674868</v>
      </c>
      <c r="O568" s="65">
        <v>4613</v>
      </c>
      <c r="P568" s="50">
        <v>1.8</v>
      </c>
      <c r="Q568" s="51">
        <v>2.2</v>
      </c>
      <c r="R568" s="51">
        <v>1</v>
      </c>
      <c r="S568" s="66">
        <f t="shared" si="373"/>
        <v>1992.6</v>
      </c>
      <c r="T568" s="42">
        <f t="shared" si="374"/>
        <v>20260.08</v>
      </c>
      <c r="U568" s="52">
        <v>3.6</v>
      </c>
      <c r="V568" s="51">
        <v>0.98</v>
      </c>
      <c r="W568" s="51">
        <v>3.27</v>
      </c>
      <c r="X568" s="45">
        <f t="shared" si="375"/>
        <v>4.2046</v>
      </c>
      <c r="Y568" s="53">
        <v>1.325</v>
      </c>
      <c r="Z568" s="47">
        <v>0.5882</v>
      </c>
      <c r="AA568" s="54">
        <f t="shared" si="376"/>
        <v>239006.240762351</v>
      </c>
    </row>
    <row r="569" customHeight="1" spans="1:27">
      <c r="A569" s="65">
        <v>4613</v>
      </c>
      <c r="B569" s="50">
        <v>1.66</v>
      </c>
      <c r="C569" s="51">
        <v>2.2</v>
      </c>
      <c r="D569" s="51">
        <v>1</v>
      </c>
      <c r="E569" s="51">
        <v>0</v>
      </c>
      <c r="F569" s="42">
        <f t="shared" si="370"/>
        <v>16846.676</v>
      </c>
      <c r="G569" s="52">
        <v>3.2</v>
      </c>
      <c r="H569" s="51">
        <v>0.98</v>
      </c>
      <c r="I569" s="51">
        <v>3.27</v>
      </c>
      <c r="J569" s="45">
        <f t="shared" si="371"/>
        <v>4.2046</v>
      </c>
      <c r="K569" s="53">
        <v>1.325</v>
      </c>
      <c r="L569" s="47">
        <v>0.5882</v>
      </c>
      <c r="M569" s="54">
        <f t="shared" si="372"/>
        <v>176656.566897457</v>
      </c>
      <c r="O569" s="65">
        <v>4613</v>
      </c>
      <c r="P569" s="50">
        <v>1.66</v>
      </c>
      <c r="Q569" s="51">
        <v>2.2</v>
      </c>
      <c r="R569" s="51">
        <v>1</v>
      </c>
      <c r="S569" s="51">
        <v>0</v>
      </c>
      <c r="T569" s="42">
        <f t="shared" si="374"/>
        <v>16846.676</v>
      </c>
      <c r="U569" s="52">
        <v>3.6</v>
      </c>
      <c r="V569" s="51">
        <v>0.98</v>
      </c>
      <c r="W569" s="51">
        <v>3.27</v>
      </c>
      <c r="X569" s="45">
        <f t="shared" si="375"/>
        <v>4.2046</v>
      </c>
      <c r="Y569" s="53">
        <v>1.325</v>
      </c>
      <c r="Z569" s="47">
        <v>0.5882</v>
      </c>
      <c r="AA569" s="54">
        <f t="shared" si="376"/>
        <v>198738.637759639</v>
      </c>
    </row>
    <row r="570" customHeight="1" spans="1:27">
      <c r="A570" s="65">
        <v>4613</v>
      </c>
      <c r="B570" s="50">
        <v>2.09</v>
      </c>
      <c r="C570" s="51">
        <v>2.2</v>
      </c>
      <c r="D570" s="51">
        <v>1</v>
      </c>
      <c r="E570" s="51">
        <v>0</v>
      </c>
      <c r="F570" s="42">
        <f t="shared" si="370"/>
        <v>21210.574</v>
      </c>
      <c r="G570" s="52">
        <v>3.2</v>
      </c>
      <c r="H570" s="51">
        <v>0.98</v>
      </c>
      <c r="I570" s="51">
        <v>3.27</v>
      </c>
      <c r="J570" s="45">
        <f t="shared" si="371"/>
        <v>4.2046</v>
      </c>
      <c r="K570" s="53">
        <v>1.325</v>
      </c>
      <c r="L570" s="47">
        <v>0.5882</v>
      </c>
      <c r="M570" s="54">
        <f t="shared" si="372"/>
        <v>222417.002901015</v>
      </c>
      <c r="O570" s="65">
        <v>4613</v>
      </c>
      <c r="P570" s="50">
        <v>2.09</v>
      </c>
      <c r="Q570" s="51">
        <v>2.2</v>
      </c>
      <c r="R570" s="51">
        <v>1</v>
      </c>
      <c r="S570" s="51">
        <v>0</v>
      </c>
      <c r="T570" s="42">
        <f t="shared" si="374"/>
        <v>21210.574</v>
      </c>
      <c r="U570" s="52">
        <v>3.6</v>
      </c>
      <c r="V570" s="51">
        <v>0.98</v>
      </c>
      <c r="W570" s="51">
        <v>3.27</v>
      </c>
      <c r="X570" s="45">
        <f t="shared" si="375"/>
        <v>4.2046</v>
      </c>
      <c r="Y570" s="53">
        <v>1.325</v>
      </c>
      <c r="Z570" s="47">
        <v>0.5882</v>
      </c>
      <c r="AA570" s="54">
        <f t="shared" si="376"/>
        <v>250219.128263642</v>
      </c>
    </row>
    <row r="571" customHeight="1" spans="1:27">
      <c r="A571" s="68">
        <v>3513</v>
      </c>
      <c r="B571" s="55">
        <v>3.74</v>
      </c>
      <c r="C571" s="51">
        <v>2.2</v>
      </c>
      <c r="D571" s="51">
        <v>1</v>
      </c>
      <c r="E571" s="51">
        <v>0</v>
      </c>
      <c r="F571" s="42">
        <f t="shared" si="370"/>
        <v>28904.964</v>
      </c>
      <c r="G571" s="52">
        <v>3.2</v>
      </c>
      <c r="H571" s="51">
        <v>0.98</v>
      </c>
      <c r="I571" s="51">
        <v>3.27</v>
      </c>
      <c r="J571" s="45">
        <f t="shared" si="371"/>
        <v>4.2046</v>
      </c>
      <c r="K571" s="52">
        <v>1.125</v>
      </c>
      <c r="L571" s="47">
        <v>0.5882</v>
      </c>
      <c r="M571" s="54">
        <f t="shared" si="372"/>
        <v>257350.276812075</v>
      </c>
      <c r="O571" s="68">
        <v>3513</v>
      </c>
      <c r="P571" s="55">
        <v>3.74</v>
      </c>
      <c r="Q571" s="51">
        <v>2.2</v>
      </c>
      <c r="R571" s="51">
        <v>1</v>
      </c>
      <c r="S571" s="51">
        <v>0</v>
      </c>
      <c r="T571" s="42">
        <f t="shared" si="374"/>
        <v>28904.964</v>
      </c>
      <c r="U571" s="52">
        <v>3.6</v>
      </c>
      <c r="V571" s="51">
        <v>0.98</v>
      </c>
      <c r="W571" s="51">
        <v>3.27</v>
      </c>
      <c r="X571" s="45">
        <f t="shared" si="375"/>
        <v>4.2046</v>
      </c>
      <c r="Y571" s="52">
        <v>1.125</v>
      </c>
      <c r="Z571" s="47">
        <v>0.5882</v>
      </c>
      <c r="AA571" s="54">
        <f t="shared" si="376"/>
        <v>289519.061413584</v>
      </c>
    </row>
    <row r="572" customHeight="1" spans="1:27">
      <c r="A572" s="68">
        <v>3513</v>
      </c>
      <c r="B572" s="41">
        <v>1.99</v>
      </c>
      <c r="C572" s="51">
        <v>2.2</v>
      </c>
      <c r="D572" s="51">
        <v>1</v>
      </c>
      <c r="E572" s="51">
        <v>0</v>
      </c>
      <c r="F572" s="42">
        <f t="shared" si="370"/>
        <v>15379.914</v>
      </c>
      <c r="G572" s="52">
        <v>3.2</v>
      </c>
      <c r="H572" s="51">
        <v>0.98</v>
      </c>
      <c r="I572" s="51">
        <v>3.27</v>
      </c>
      <c r="J572" s="45">
        <f t="shared" si="371"/>
        <v>4.2046</v>
      </c>
      <c r="K572" s="52">
        <v>1.125</v>
      </c>
      <c r="L572" s="47">
        <v>0.5882</v>
      </c>
      <c r="M572" s="54">
        <f t="shared" si="372"/>
        <v>136932.366539045</v>
      </c>
      <c r="O572" s="68">
        <v>3513</v>
      </c>
      <c r="P572" s="41">
        <v>1.99</v>
      </c>
      <c r="Q572" s="51">
        <v>2.2</v>
      </c>
      <c r="R572" s="51">
        <v>1</v>
      </c>
      <c r="S572" s="51">
        <v>0</v>
      </c>
      <c r="T572" s="42">
        <f t="shared" si="374"/>
        <v>15379.914</v>
      </c>
      <c r="U572" s="52">
        <v>3.6</v>
      </c>
      <c r="V572" s="51">
        <v>0.98</v>
      </c>
      <c r="W572" s="51">
        <v>3.27</v>
      </c>
      <c r="X572" s="45">
        <f t="shared" si="375"/>
        <v>4.2046</v>
      </c>
      <c r="Y572" s="52">
        <v>1.125</v>
      </c>
      <c r="Z572" s="47">
        <v>0.5882</v>
      </c>
      <c r="AA572" s="54">
        <f t="shared" si="376"/>
        <v>154048.912356426</v>
      </c>
    </row>
    <row r="573" customHeight="1" spans="1:27">
      <c r="A573" s="68">
        <v>3513</v>
      </c>
      <c r="B573" s="41">
        <v>1.99</v>
      </c>
      <c r="C573" s="51">
        <v>2.2</v>
      </c>
      <c r="D573" s="51">
        <v>1</v>
      </c>
      <c r="E573" s="51">
        <v>0</v>
      </c>
      <c r="F573" s="42">
        <f t="shared" si="370"/>
        <v>15379.914</v>
      </c>
      <c r="G573" s="52">
        <v>3.2</v>
      </c>
      <c r="H573" s="51">
        <v>0.98</v>
      </c>
      <c r="I573" s="51">
        <v>3.27</v>
      </c>
      <c r="J573" s="45">
        <f t="shared" si="371"/>
        <v>4.2046</v>
      </c>
      <c r="K573" s="52">
        <v>1.125</v>
      </c>
      <c r="L573" s="47">
        <v>0.5882</v>
      </c>
      <c r="M573" s="54">
        <f t="shared" si="372"/>
        <v>136932.366539045</v>
      </c>
      <c r="O573" s="68">
        <v>3513</v>
      </c>
      <c r="P573" s="41">
        <v>1.99</v>
      </c>
      <c r="Q573" s="51">
        <v>2.2</v>
      </c>
      <c r="R573" s="51">
        <v>1</v>
      </c>
      <c r="S573" s="51">
        <v>0</v>
      </c>
      <c r="T573" s="42">
        <f t="shared" si="374"/>
        <v>15379.914</v>
      </c>
      <c r="U573" s="52">
        <v>3.6</v>
      </c>
      <c r="V573" s="51">
        <v>0.98</v>
      </c>
      <c r="W573" s="51">
        <v>3.27</v>
      </c>
      <c r="X573" s="45">
        <f t="shared" si="375"/>
        <v>4.2046</v>
      </c>
      <c r="Y573" s="52">
        <v>1.125</v>
      </c>
      <c r="Z573" s="47">
        <v>0.5882</v>
      </c>
      <c r="AA573" s="54">
        <f t="shared" si="376"/>
        <v>154048.912356426</v>
      </c>
    </row>
    <row r="574" customHeight="1" spans="1:27">
      <c r="A574" s="68">
        <v>3513</v>
      </c>
      <c r="B574" s="50">
        <v>1.96</v>
      </c>
      <c r="C574" s="51">
        <v>2.2</v>
      </c>
      <c r="D574" s="51">
        <v>1</v>
      </c>
      <c r="E574" s="51">
        <v>0</v>
      </c>
      <c r="F574" s="42">
        <f t="shared" si="370"/>
        <v>15148.056</v>
      </c>
      <c r="G574" s="52">
        <v>3.2</v>
      </c>
      <c r="H574" s="51">
        <v>0.98</v>
      </c>
      <c r="I574" s="51">
        <v>3.27</v>
      </c>
      <c r="J574" s="45">
        <f t="shared" si="371"/>
        <v>4.2046</v>
      </c>
      <c r="K574" s="52">
        <v>1.125</v>
      </c>
      <c r="L574" s="47">
        <v>0.5882</v>
      </c>
      <c r="M574" s="54">
        <f t="shared" si="372"/>
        <v>134868.059505793</v>
      </c>
      <c r="O574" s="68">
        <v>3513</v>
      </c>
      <c r="P574" s="50">
        <v>1.96</v>
      </c>
      <c r="Q574" s="51">
        <v>2.2</v>
      </c>
      <c r="R574" s="51">
        <v>1</v>
      </c>
      <c r="S574" s="51">
        <v>0</v>
      </c>
      <c r="T574" s="42">
        <f t="shared" si="374"/>
        <v>15148.056</v>
      </c>
      <c r="U574" s="52">
        <v>3.6</v>
      </c>
      <c r="V574" s="51">
        <v>0.98</v>
      </c>
      <c r="W574" s="51">
        <v>3.27</v>
      </c>
      <c r="X574" s="45">
        <f t="shared" si="375"/>
        <v>4.2046</v>
      </c>
      <c r="Y574" s="52">
        <v>1.125</v>
      </c>
      <c r="Z574" s="47">
        <v>0.5882</v>
      </c>
      <c r="AA574" s="54">
        <f t="shared" si="376"/>
        <v>151726.566944017</v>
      </c>
    </row>
    <row r="575" customHeight="1" spans="1:27">
      <c r="A575" s="68">
        <v>3513</v>
      </c>
      <c r="B575" s="50">
        <v>1.33</v>
      </c>
      <c r="C575" s="51">
        <v>2.2</v>
      </c>
      <c r="D575" s="51">
        <v>1</v>
      </c>
      <c r="E575" s="51">
        <v>0</v>
      </c>
      <c r="F575" s="42">
        <f t="shared" si="370"/>
        <v>10279.038</v>
      </c>
      <c r="G575" s="52">
        <v>3.2</v>
      </c>
      <c r="H575" s="51">
        <v>0.98</v>
      </c>
      <c r="I575" s="51">
        <v>3.27</v>
      </c>
      <c r="J575" s="45">
        <f t="shared" si="371"/>
        <v>4.2046</v>
      </c>
      <c r="K575" s="52">
        <v>1.125</v>
      </c>
      <c r="L575" s="47">
        <v>0.5882</v>
      </c>
      <c r="M575" s="54">
        <f t="shared" si="372"/>
        <v>91517.6118075025</v>
      </c>
      <c r="O575" s="68">
        <v>3513</v>
      </c>
      <c r="P575" s="50">
        <v>1.33</v>
      </c>
      <c r="Q575" s="51">
        <v>2.2</v>
      </c>
      <c r="R575" s="51">
        <v>1</v>
      </c>
      <c r="S575" s="51">
        <v>0</v>
      </c>
      <c r="T575" s="42">
        <f t="shared" si="374"/>
        <v>10279.038</v>
      </c>
      <c r="U575" s="52">
        <v>3.6</v>
      </c>
      <c r="V575" s="51">
        <v>0.98</v>
      </c>
      <c r="W575" s="51">
        <v>3.27</v>
      </c>
      <c r="X575" s="45">
        <f t="shared" si="375"/>
        <v>4.2046</v>
      </c>
      <c r="Y575" s="52">
        <v>1.125</v>
      </c>
      <c r="Z575" s="47">
        <v>0.5882</v>
      </c>
      <c r="AA575" s="54">
        <f t="shared" si="376"/>
        <v>102957.31328344</v>
      </c>
    </row>
    <row r="576" customHeight="1" spans="1:27">
      <c r="A576" s="57">
        <f>SUM(M555:M575)</f>
        <v>5009131.8287117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9"/>
      <c r="O576" s="57">
        <f>SUM(AA555:AA575)</f>
        <v>5594347.48418186</v>
      </c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9"/>
    </row>
    <row r="577" customHeight="1" spans="1:27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9"/>
      <c r="O577" s="57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9"/>
    </row>
    <row r="578" customHeight="1" spans="1:27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2"/>
      <c r="O578" s="60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2"/>
    </row>
    <row r="579" customHeight="1" spans="1:27">
      <c r="A579" s="25" t="s">
        <v>29</v>
      </c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O579" s="25" t="s">
        <v>29</v>
      </c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7"/>
    </row>
    <row r="580" customHeight="1" spans="1:27">
      <c r="A580" s="2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O580" s="28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30"/>
    </row>
    <row r="581" customHeight="1" spans="1:27">
      <c r="A581" s="31" t="s">
        <v>14</v>
      </c>
      <c r="B581" s="32"/>
      <c r="C581" s="32"/>
      <c r="D581" s="32"/>
      <c r="E581" s="32"/>
      <c r="F581" s="33"/>
      <c r="G581" s="34" t="s">
        <v>15</v>
      </c>
      <c r="H581" s="35"/>
      <c r="I581" s="35"/>
      <c r="J581" s="36"/>
      <c r="K581" s="37" t="s">
        <v>16</v>
      </c>
      <c r="L581" s="38"/>
      <c r="M581" s="39" t="s">
        <v>17</v>
      </c>
      <c r="O581" s="31" t="s">
        <v>14</v>
      </c>
      <c r="P581" s="32"/>
      <c r="Q581" s="32"/>
      <c r="R581" s="32"/>
      <c r="S581" s="32"/>
      <c r="T581" s="33"/>
      <c r="U581" s="34" t="s">
        <v>15</v>
      </c>
      <c r="V581" s="35"/>
      <c r="W581" s="35"/>
      <c r="X581" s="36"/>
      <c r="Y581" s="37" t="s">
        <v>16</v>
      </c>
      <c r="Z581" s="38"/>
      <c r="AA581" s="39" t="s">
        <v>17</v>
      </c>
    </row>
    <row r="582" customHeight="1" spans="1:27">
      <c r="A582" s="40" t="s">
        <v>18</v>
      </c>
      <c r="B582" s="41" t="s">
        <v>19</v>
      </c>
      <c r="C582" s="41" t="s">
        <v>20</v>
      </c>
      <c r="D582" s="41" t="s">
        <v>21</v>
      </c>
      <c r="E582" s="41" t="s">
        <v>22</v>
      </c>
      <c r="F582" s="42" t="s">
        <v>14</v>
      </c>
      <c r="G582" s="43" t="s">
        <v>23</v>
      </c>
      <c r="H582" s="44" t="s">
        <v>24</v>
      </c>
      <c r="I582" s="44" t="s">
        <v>25</v>
      </c>
      <c r="J582" s="45" t="s">
        <v>26</v>
      </c>
      <c r="K582" s="46" t="s">
        <v>27</v>
      </c>
      <c r="L582" s="47" t="s">
        <v>28</v>
      </c>
      <c r="M582" s="48"/>
      <c r="O582" s="40" t="s">
        <v>18</v>
      </c>
      <c r="P582" s="41" t="s">
        <v>19</v>
      </c>
      <c r="Q582" s="41" t="s">
        <v>20</v>
      </c>
      <c r="R582" s="41" t="s">
        <v>21</v>
      </c>
      <c r="S582" s="41" t="s">
        <v>22</v>
      </c>
      <c r="T582" s="42" t="s">
        <v>14</v>
      </c>
      <c r="U582" s="43" t="s">
        <v>23</v>
      </c>
      <c r="V582" s="44" t="s">
        <v>24</v>
      </c>
      <c r="W582" s="44" t="s">
        <v>25</v>
      </c>
      <c r="X582" s="45" t="s">
        <v>26</v>
      </c>
      <c r="Y582" s="46" t="s">
        <v>27</v>
      </c>
      <c r="Z582" s="47" t="s">
        <v>28</v>
      </c>
      <c r="AA582" s="48"/>
    </row>
    <row r="583" customHeight="1" spans="1:27">
      <c r="A583" s="65">
        <v>4613</v>
      </c>
      <c r="B583" s="44">
        <v>5.92</v>
      </c>
      <c r="C583" s="51">
        <v>1</v>
      </c>
      <c r="D583" s="51">
        <v>1</v>
      </c>
      <c r="E583" s="66">
        <f t="shared" ref="E583:E594" si="377">3734*0.6</f>
        <v>2240.4</v>
      </c>
      <c r="F583" s="42">
        <f t="shared" ref="F583:F604" si="378">A583*B583*C583*D583+E583</f>
        <v>29549.36</v>
      </c>
      <c r="G583" s="67">
        <v>3.05</v>
      </c>
      <c r="H583" s="51">
        <v>0.98</v>
      </c>
      <c r="I583" s="51">
        <v>3.27</v>
      </c>
      <c r="J583" s="45">
        <f t="shared" ref="J583:J604" si="379">H583*I583+1</f>
        <v>4.2046</v>
      </c>
      <c r="K583" s="52">
        <v>1.125</v>
      </c>
      <c r="L583" s="47">
        <v>0.5882</v>
      </c>
      <c r="M583" s="54">
        <f t="shared" ref="M583:M604" si="380">F583*G583*J583*K583*L583</f>
        <v>250755.314961211</v>
      </c>
      <c r="O583" s="65">
        <v>4613</v>
      </c>
      <c r="P583" s="44">
        <v>5.92</v>
      </c>
      <c r="Q583" s="51">
        <v>1</v>
      </c>
      <c r="R583" s="51">
        <v>1</v>
      </c>
      <c r="S583" s="66">
        <f t="shared" ref="S583:S594" si="381">3321*0.6</f>
        <v>1992.6</v>
      </c>
      <c r="T583" s="42">
        <f t="shared" ref="T583:T604" si="382">O583*P583*Q583*R583+S583</f>
        <v>29301.56</v>
      </c>
      <c r="U583" s="52">
        <v>3.45</v>
      </c>
      <c r="V583" s="51">
        <v>0.98</v>
      </c>
      <c r="W583" s="51">
        <v>3.27</v>
      </c>
      <c r="X583" s="45">
        <f t="shared" ref="X583:X604" si="383">V583*W583+1</f>
        <v>4.2046</v>
      </c>
      <c r="Y583" s="52">
        <v>1.125</v>
      </c>
      <c r="Z583" s="47">
        <v>0.5882</v>
      </c>
      <c r="AA583" s="54">
        <f t="shared" ref="AA583:AA604" si="384">T583*U583*X583*Y583*Z583</f>
        <v>281262.651273523</v>
      </c>
    </row>
    <row r="584" customHeight="1" spans="1:27">
      <c r="A584" s="65">
        <v>4613</v>
      </c>
      <c r="B584" s="55">
        <v>2.01</v>
      </c>
      <c r="C584" s="51">
        <v>2.2</v>
      </c>
      <c r="D584" s="51">
        <v>2</v>
      </c>
      <c r="E584" s="66">
        <f t="shared" si="377"/>
        <v>2240.4</v>
      </c>
      <c r="F584" s="42">
        <f t="shared" si="378"/>
        <v>43037.772</v>
      </c>
      <c r="G584" s="67">
        <v>3.05</v>
      </c>
      <c r="H584" s="51">
        <v>0.98</v>
      </c>
      <c r="I584" s="51">
        <v>3.27</v>
      </c>
      <c r="J584" s="45">
        <f t="shared" si="379"/>
        <v>4.2046</v>
      </c>
      <c r="K584" s="52">
        <v>1.125</v>
      </c>
      <c r="L584" s="47">
        <v>0.5882</v>
      </c>
      <c r="M584" s="54">
        <f t="shared" si="380"/>
        <v>365217.726309091</v>
      </c>
      <c r="O584" s="65">
        <v>4613</v>
      </c>
      <c r="P584" s="55">
        <v>2.01</v>
      </c>
      <c r="Q584" s="51">
        <v>2.2</v>
      </c>
      <c r="R584" s="51">
        <v>2</v>
      </c>
      <c r="S584" s="66">
        <f t="shared" si="381"/>
        <v>1992.6</v>
      </c>
      <c r="T584" s="42">
        <f t="shared" si="382"/>
        <v>42789.972</v>
      </c>
      <c r="U584" s="52">
        <v>3.45</v>
      </c>
      <c r="V584" s="51">
        <v>0.98</v>
      </c>
      <c r="W584" s="51">
        <v>3.27</v>
      </c>
      <c r="X584" s="45">
        <f t="shared" si="383"/>
        <v>4.2046</v>
      </c>
      <c r="Y584" s="52">
        <v>1.125</v>
      </c>
      <c r="Z584" s="47">
        <v>0.5882</v>
      </c>
      <c r="AA584" s="54">
        <f t="shared" si="384"/>
        <v>410736.526404731</v>
      </c>
    </row>
    <row r="585" customHeight="1" spans="1:27">
      <c r="A585" s="65">
        <v>4613</v>
      </c>
      <c r="B585" s="41">
        <v>1.07</v>
      </c>
      <c r="C585" s="51">
        <v>2.2</v>
      </c>
      <c r="D585" s="51">
        <v>1</v>
      </c>
      <c r="E585" s="66">
        <f t="shared" si="377"/>
        <v>2240.4</v>
      </c>
      <c r="F585" s="42">
        <f t="shared" si="378"/>
        <v>13099.402</v>
      </c>
      <c r="G585" s="67">
        <v>3.05</v>
      </c>
      <c r="H585" s="51">
        <v>0.98</v>
      </c>
      <c r="I585" s="51">
        <v>3.27</v>
      </c>
      <c r="J585" s="45">
        <f t="shared" si="379"/>
        <v>4.2046</v>
      </c>
      <c r="K585" s="52">
        <v>1.125</v>
      </c>
      <c r="L585" s="47">
        <v>0.5882</v>
      </c>
      <c r="M585" s="54">
        <f t="shared" si="380"/>
        <v>111161.279781136</v>
      </c>
      <c r="O585" s="65">
        <v>4613</v>
      </c>
      <c r="P585" s="41">
        <v>1.07</v>
      </c>
      <c r="Q585" s="51">
        <v>2.2</v>
      </c>
      <c r="R585" s="51">
        <v>1</v>
      </c>
      <c r="S585" s="66">
        <f t="shared" si="381"/>
        <v>1992.6</v>
      </c>
      <c r="T585" s="42">
        <f t="shared" si="382"/>
        <v>12851.602</v>
      </c>
      <c r="U585" s="52">
        <v>3.45</v>
      </c>
      <c r="V585" s="51">
        <v>0.98</v>
      </c>
      <c r="W585" s="51">
        <v>3.27</v>
      </c>
      <c r="X585" s="45">
        <f t="shared" si="383"/>
        <v>4.2046</v>
      </c>
      <c r="Y585" s="52">
        <v>1.125</v>
      </c>
      <c r="Z585" s="47">
        <v>0.5882</v>
      </c>
      <c r="AA585" s="54">
        <f t="shared" si="384"/>
        <v>123361.201643602</v>
      </c>
    </row>
    <row r="586" customHeight="1" spans="1:27">
      <c r="A586" s="65">
        <v>4613</v>
      </c>
      <c r="B586" s="41">
        <v>1.07</v>
      </c>
      <c r="C586" s="51">
        <v>2.2</v>
      </c>
      <c r="D586" s="51">
        <v>1</v>
      </c>
      <c r="E586" s="66">
        <f t="shared" si="377"/>
        <v>2240.4</v>
      </c>
      <c r="F586" s="42">
        <f t="shared" si="378"/>
        <v>13099.402</v>
      </c>
      <c r="G586" s="67">
        <v>3.05</v>
      </c>
      <c r="H586" s="51">
        <v>0.98</v>
      </c>
      <c r="I586" s="51">
        <v>3.27</v>
      </c>
      <c r="J586" s="45">
        <f t="shared" si="379"/>
        <v>4.2046</v>
      </c>
      <c r="K586" s="52">
        <v>1.125</v>
      </c>
      <c r="L586" s="47">
        <v>0.5882</v>
      </c>
      <c r="M586" s="54">
        <f t="shared" si="380"/>
        <v>111161.279781136</v>
      </c>
      <c r="O586" s="65">
        <v>4613</v>
      </c>
      <c r="P586" s="41">
        <v>1.07</v>
      </c>
      <c r="Q586" s="51">
        <v>2.2</v>
      </c>
      <c r="R586" s="51">
        <v>1</v>
      </c>
      <c r="S586" s="66">
        <f t="shared" si="381"/>
        <v>1992.6</v>
      </c>
      <c r="T586" s="42">
        <f t="shared" si="382"/>
        <v>12851.602</v>
      </c>
      <c r="U586" s="52">
        <v>3.45</v>
      </c>
      <c r="V586" s="51">
        <v>0.98</v>
      </c>
      <c r="W586" s="51">
        <v>3.27</v>
      </c>
      <c r="X586" s="45">
        <f t="shared" si="383"/>
        <v>4.2046</v>
      </c>
      <c r="Y586" s="52">
        <v>1.125</v>
      </c>
      <c r="Z586" s="47">
        <v>0.5882</v>
      </c>
      <c r="AA586" s="54">
        <f t="shared" si="384"/>
        <v>123361.201643602</v>
      </c>
    </row>
    <row r="587" customHeight="1" spans="1:27">
      <c r="A587" s="65">
        <v>4613</v>
      </c>
      <c r="B587" s="55">
        <v>8</v>
      </c>
      <c r="C587" s="51">
        <v>1</v>
      </c>
      <c r="D587" s="51">
        <v>1</v>
      </c>
      <c r="E587" s="66">
        <f t="shared" si="377"/>
        <v>2240.4</v>
      </c>
      <c r="F587" s="42">
        <f t="shared" si="378"/>
        <v>39144.4</v>
      </c>
      <c r="G587" s="67">
        <v>3.05</v>
      </c>
      <c r="H587" s="51">
        <v>0.98</v>
      </c>
      <c r="I587" s="51">
        <v>3.27</v>
      </c>
      <c r="J587" s="45">
        <f t="shared" si="379"/>
        <v>4.2046</v>
      </c>
      <c r="K587" s="52">
        <v>1.125</v>
      </c>
      <c r="L587" s="47">
        <v>0.5882</v>
      </c>
      <c r="M587" s="54">
        <f t="shared" si="380"/>
        <v>332178.644511003</v>
      </c>
      <c r="O587" s="65">
        <v>4613</v>
      </c>
      <c r="P587" s="55">
        <v>8</v>
      </c>
      <c r="Q587" s="51">
        <v>1</v>
      </c>
      <c r="R587" s="51">
        <v>1</v>
      </c>
      <c r="S587" s="66">
        <f t="shared" si="381"/>
        <v>1992.6</v>
      </c>
      <c r="T587" s="42">
        <f t="shared" si="382"/>
        <v>38896.6</v>
      </c>
      <c r="U587" s="52">
        <v>3.45</v>
      </c>
      <c r="V587" s="51">
        <v>0.98</v>
      </c>
      <c r="W587" s="51">
        <v>3.27</v>
      </c>
      <c r="X587" s="45">
        <f t="shared" si="383"/>
        <v>4.2046</v>
      </c>
      <c r="Y587" s="52">
        <v>1.125</v>
      </c>
      <c r="Z587" s="47">
        <v>0.5882</v>
      </c>
      <c r="AA587" s="54">
        <f t="shared" si="384"/>
        <v>373364.450272467</v>
      </c>
    </row>
    <row r="588" customHeight="1" spans="1:27">
      <c r="A588" s="65">
        <v>4613</v>
      </c>
      <c r="B588" s="50">
        <v>0.72</v>
      </c>
      <c r="C588" s="51">
        <v>2.2</v>
      </c>
      <c r="D588" s="51">
        <v>1</v>
      </c>
      <c r="E588" s="66">
        <f t="shared" si="377"/>
        <v>2240.4</v>
      </c>
      <c r="F588" s="42">
        <f t="shared" si="378"/>
        <v>9547.392</v>
      </c>
      <c r="G588" s="67">
        <v>3.05</v>
      </c>
      <c r="H588" s="51">
        <v>0.98</v>
      </c>
      <c r="I588" s="51">
        <v>3.27</v>
      </c>
      <c r="J588" s="45">
        <f t="shared" si="379"/>
        <v>4.2046</v>
      </c>
      <c r="K588" s="52">
        <v>1.125</v>
      </c>
      <c r="L588" s="47">
        <v>0.5882</v>
      </c>
      <c r="M588" s="54">
        <f t="shared" si="380"/>
        <v>81018.9895151079</v>
      </c>
      <c r="O588" s="65">
        <v>4613</v>
      </c>
      <c r="P588" s="50">
        <v>0.72</v>
      </c>
      <c r="Q588" s="51">
        <v>2.2</v>
      </c>
      <c r="R588" s="51">
        <v>1</v>
      </c>
      <c r="S588" s="66">
        <f t="shared" si="381"/>
        <v>1992.6</v>
      </c>
      <c r="T588" s="42">
        <f t="shared" si="382"/>
        <v>9299.592</v>
      </c>
      <c r="U588" s="52">
        <v>3.45</v>
      </c>
      <c r="V588" s="51">
        <v>0.98</v>
      </c>
      <c r="W588" s="51">
        <v>3.27</v>
      </c>
      <c r="X588" s="45">
        <f t="shared" si="383"/>
        <v>4.2046</v>
      </c>
      <c r="Y588" s="52">
        <v>1.125</v>
      </c>
      <c r="Z588" s="47">
        <v>0.5882</v>
      </c>
      <c r="AA588" s="54">
        <f t="shared" si="384"/>
        <v>89265.8241295701</v>
      </c>
    </row>
    <row r="589" customHeight="1" spans="1:27">
      <c r="A589" s="65">
        <v>4613</v>
      </c>
      <c r="B589" s="50">
        <v>0.97</v>
      </c>
      <c r="C589" s="51">
        <v>2.2</v>
      </c>
      <c r="D589" s="51">
        <v>1</v>
      </c>
      <c r="E589" s="66">
        <f t="shared" si="377"/>
        <v>2240.4</v>
      </c>
      <c r="F589" s="42">
        <f t="shared" si="378"/>
        <v>12084.542</v>
      </c>
      <c r="G589" s="67">
        <v>3.05</v>
      </c>
      <c r="H589" s="51">
        <v>0.98</v>
      </c>
      <c r="I589" s="51">
        <v>3.27</v>
      </c>
      <c r="J589" s="45">
        <f t="shared" si="379"/>
        <v>4.2046</v>
      </c>
      <c r="K589" s="52">
        <v>1.125</v>
      </c>
      <c r="L589" s="47">
        <v>0.5882</v>
      </c>
      <c r="M589" s="54">
        <f t="shared" si="380"/>
        <v>102549.196847985</v>
      </c>
      <c r="O589" s="65">
        <v>4613</v>
      </c>
      <c r="P589" s="50">
        <v>0.97</v>
      </c>
      <c r="Q589" s="51">
        <v>2.2</v>
      </c>
      <c r="R589" s="51">
        <v>1</v>
      </c>
      <c r="S589" s="66">
        <f t="shared" si="381"/>
        <v>1992.6</v>
      </c>
      <c r="T589" s="42">
        <f t="shared" si="382"/>
        <v>11836.742</v>
      </c>
      <c r="U589" s="52">
        <v>3.45</v>
      </c>
      <c r="V589" s="51">
        <v>0.98</v>
      </c>
      <c r="W589" s="51">
        <v>3.27</v>
      </c>
      <c r="X589" s="45">
        <f t="shared" si="383"/>
        <v>4.2046</v>
      </c>
      <c r="Y589" s="52">
        <v>1.125</v>
      </c>
      <c r="Z589" s="47">
        <v>0.5882</v>
      </c>
      <c r="AA589" s="54">
        <f t="shared" si="384"/>
        <v>113619.665211022</v>
      </c>
    </row>
    <row r="590" customHeight="1" spans="1:27">
      <c r="A590" s="65">
        <v>4613</v>
      </c>
      <c r="B590" s="50">
        <v>0.89</v>
      </c>
      <c r="C590" s="51">
        <v>2.2</v>
      </c>
      <c r="D590" s="51">
        <v>1</v>
      </c>
      <c r="E590" s="66">
        <f t="shared" si="377"/>
        <v>2240.4</v>
      </c>
      <c r="F590" s="42">
        <f t="shared" si="378"/>
        <v>11272.654</v>
      </c>
      <c r="G590" s="67">
        <v>3.05</v>
      </c>
      <c r="H590" s="51">
        <v>0.98</v>
      </c>
      <c r="I590" s="51">
        <v>3.27</v>
      </c>
      <c r="J590" s="45">
        <f t="shared" si="379"/>
        <v>4.2046</v>
      </c>
      <c r="K590" s="52">
        <v>1.125</v>
      </c>
      <c r="L590" s="47">
        <v>0.5882</v>
      </c>
      <c r="M590" s="54">
        <f t="shared" si="380"/>
        <v>95659.5305014646</v>
      </c>
      <c r="O590" s="65">
        <v>4613</v>
      </c>
      <c r="P590" s="50">
        <v>0.89</v>
      </c>
      <c r="Q590" s="51">
        <v>2.2</v>
      </c>
      <c r="R590" s="51">
        <v>1</v>
      </c>
      <c r="S590" s="66">
        <f t="shared" si="381"/>
        <v>1992.6</v>
      </c>
      <c r="T590" s="42">
        <f t="shared" si="382"/>
        <v>11024.854</v>
      </c>
      <c r="U590" s="52">
        <v>3.45</v>
      </c>
      <c r="V590" s="51">
        <v>0.98</v>
      </c>
      <c r="W590" s="51">
        <v>3.27</v>
      </c>
      <c r="X590" s="45">
        <f t="shared" si="383"/>
        <v>4.2046</v>
      </c>
      <c r="Y590" s="52">
        <v>1.125</v>
      </c>
      <c r="Z590" s="47">
        <v>0.5882</v>
      </c>
      <c r="AA590" s="54">
        <f t="shared" si="384"/>
        <v>105826.436064957</v>
      </c>
    </row>
    <row r="591" customHeight="1" spans="1:27">
      <c r="A591" s="65">
        <v>4613</v>
      </c>
      <c r="B591" s="50">
        <v>1.13</v>
      </c>
      <c r="C591" s="51">
        <v>2.2</v>
      </c>
      <c r="D591" s="51">
        <v>1</v>
      </c>
      <c r="E591" s="66">
        <f t="shared" si="377"/>
        <v>2240.4</v>
      </c>
      <c r="F591" s="42">
        <f t="shared" si="378"/>
        <v>13708.318</v>
      </c>
      <c r="G591" s="67">
        <v>3.05</v>
      </c>
      <c r="H591" s="51">
        <v>0.98</v>
      </c>
      <c r="I591" s="51">
        <v>3.27</v>
      </c>
      <c r="J591" s="45">
        <f t="shared" si="379"/>
        <v>4.2046</v>
      </c>
      <c r="K591" s="52">
        <v>1.125</v>
      </c>
      <c r="L591" s="47">
        <v>0.5882</v>
      </c>
      <c r="M591" s="54">
        <f t="shared" si="380"/>
        <v>116328.529541027</v>
      </c>
      <c r="O591" s="65">
        <v>4613</v>
      </c>
      <c r="P591" s="50">
        <v>1.13</v>
      </c>
      <c r="Q591" s="51">
        <v>2.2</v>
      </c>
      <c r="R591" s="51">
        <v>1</v>
      </c>
      <c r="S591" s="66">
        <f t="shared" si="381"/>
        <v>1992.6</v>
      </c>
      <c r="T591" s="42">
        <f t="shared" si="382"/>
        <v>13460.518</v>
      </c>
      <c r="U591" s="52">
        <v>3.45</v>
      </c>
      <c r="V591" s="51">
        <v>0.98</v>
      </c>
      <c r="W591" s="51">
        <v>3.27</v>
      </c>
      <c r="X591" s="45">
        <f t="shared" si="383"/>
        <v>4.2046</v>
      </c>
      <c r="Y591" s="52">
        <v>1.125</v>
      </c>
      <c r="Z591" s="47">
        <v>0.5882</v>
      </c>
      <c r="AA591" s="54">
        <f t="shared" si="384"/>
        <v>129206.123503151</v>
      </c>
    </row>
    <row r="592" customHeight="1" spans="1:27">
      <c r="A592" s="65">
        <v>4613</v>
      </c>
      <c r="B592" s="55">
        <v>2.01</v>
      </c>
      <c r="C592" s="51">
        <v>2.2</v>
      </c>
      <c r="D592" s="51">
        <v>1</v>
      </c>
      <c r="E592" s="66">
        <f t="shared" si="377"/>
        <v>2240.4</v>
      </c>
      <c r="F592" s="42">
        <f t="shared" si="378"/>
        <v>22639.086</v>
      </c>
      <c r="G592" s="67">
        <v>3.05</v>
      </c>
      <c r="H592" s="51">
        <v>0.98</v>
      </c>
      <c r="I592" s="51">
        <v>3.27</v>
      </c>
      <c r="J592" s="45">
        <f t="shared" si="379"/>
        <v>4.2046</v>
      </c>
      <c r="K592" s="52">
        <v>1.125</v>
      </c>
      <c r="L592" s="47">
        <v>0.5882</v>
      </c>
      <c r="M592" s="54">
        <f t="shared" si="380"/>
        <v>192114.859352756</v>
      </c>
      <c r="O592" s="65">
        <v>4613</v>
      </c>
      <c r="P592" s="55">
        <v>2.01</v>
      </c>
      <c r="Q592" s="51">
        <v>2.2</v>
      </c>
      <c r="R592" s="51">
        <v>1</v>
      </c>
      <c r="S592" s="66">
        <f t="shared" si="381"/>
        <v>1992.6</v>
      </c>
      <c r="T592" s="42">
        <f t="shared" si="382"/>
        <v>22391.286</v>
      </c>
      <c r="U592" s="52">
        <v>3.45</v>
      </c>
      <c r="V592" s="51">
        <v>0.98</v>
      </c>
      <c r="W592" s="51">
        <v>3.27</v>
      </c>
      <c r="X592" s="45">
        <f t="shared" si="383"/>
        <v>4.2046</v>
      </c>
      <c r="Y592" s="52">
        <v>1.125</v>
      </c>
      <c r="Z592" s="47">
        <v>0.5882</v>
      </c>
      <c r="AA592" s="54">
        <f t="shared" si="384"/>
        <v>214931.64410986</v>
      </c>
    </row>
    <row r="593" customHeight="1" spans="1:27">
      <c r="A593" s="65">
        <v>4613</v>
      </c>
      <c r="B593" s="41">
        <v>1.07</v>
      </c>
      <c r="C593" s="51">
        <v>2.2</v>
      </c>
      <c r="D593" s="51">
        <v>1</v>
      </c>
      <c r="E593" s="66">
        <f t="shared" si="377"/>
        <v>2240.4</v>
      </c>
      <c r="F593" s="42">
        <f t="shared" si="378"/>
        <v>13099.402</v>
      </c>
      <c r="G593" s="67">
        <v>3.05</v>
      </c>
      <c r="H593" s="51">
        <v>0.98</v>
      </c>
      <c r="I593" s="51">
        <v>3.27</v>
      </c>
      <c r="J593" s="45">
        <f t="shared" si="379"/>
        <v>4.2046</v>
      </c>
      <c r="K593" s="52">
        <v>1.125</v>
      </c>
      <c r="L593" s="47">
        <v>0.5882</v>
      </c>
      <c r="M593" s="54">
        <f t="shared" si="380"/>
        <v>111161.279781136</v>
      </c>
      <c r="O593" s="65">
        <v>4613</v>
      </c>
      <c r="P593" s="41">
        <v>1.07</v>
      </c>
      <c r="Q593" s="51">
        <v>2.2</v>
      </c>
      <c r="R593" s="51">
        <v>1</v>
      </c>
      <c r="S593" s="66">
        <f t="shared" si="381"/>
        <v>1992.6</v>
      </c>
      <c r="T593" s="42">
        <f t="shared" si="382"/>
        <v>12851.602</v>
      </c>
      <c r="U593" s="52">
        <v>3.45</v>
      </c>
      <c r="V593" s="51">
        <v>0.98</v>
      </c>
      <c r="W593" s="51">
        <v>3.27</v>
      </c>
      <c r="X593" s="45">
        <f t="shared" si="383"/>
        <v>4.2046</v>
      </c>
      <c r="Y593" s="52">
        <v>1.125</v>
      </c>
      <c r="Z593" s="47">
        <v>0.5882</v>
      </c>
      <c r="AA593" s="54">
        <f t="shared" si="384"/>
        <v>123361.201643602</v>
      </c>
    </row>
    <row r="594" customHeight="1" spans="1:27">
      <c r="A594" s="65">
        <v>4613</v>
      </c>
      <c r="B594" s="41">
        <v>1.07</v>
      </c>
      <c r="C594" s="51">
        <v>2.2</v>
      </c>
      <c r="D594" s="51">
        <v>1</v>
      </c>
      <c r="E594" s="66">
        <f t="shared" si="377"/>
        <v>2240.4</v>
      </c>
      <c r="F594" s="42">
        <f t="shared" si="378"/>
        <v>13099.402</v>
      </c>
      <c r="G594" s="67">
        <v>3.05</v>
      </c>
      <c r="H594" s="51">
        <v>0.98</v>
      </c>
      <c r="I594" s="51">
        <v>3.27</v>
      </c>
      <c r="J594" s="45">
        <f t="shared" si="379"/>
        <v>4.2046</v>
      </c>
      <c r="K594" s="52">
        <v>1.125</v>
      </c>
      <c r="L594" s="47">
        <v>0.5882</v>
      </c>
      <c r="M594" s="54">
        <f t="shared" si="380"/>
        <v>111161.279781136</v>
      </c>
      <c r="O594" s="65">
        <v>4613</v>
      </c>
      <c r="P594" s="41">
        <v>1.07</v>
      </c>
      <c r="Q594" s="51">
        <v>2.2</v>
      </c>
      <c r="R594" s="51">
        <v>1</v>
      </c>
      <c r="S594" s="66">
        <f t="shared" si="381"/>
        <v>1992.6</v>
      </c>
      <c r="T594" s="42">
        <f t="shared" si="382"/>
        <v>12851.602</v>
      </c>
      <c r="U594" s="52">
        <v>3.45</v>
      </c>
      <c r="V594" s="51">
        <v>0.98</v>
      </c>
      <c r="W594" s="51">
        <v>3.27</v>
      </c>
      <c r="X594" s="45">
        <f t="shared" si="383"/>
        <v>4.2046</v>
      </c>
      <c r="Y594" s="52">
        <v>1.125</v>
      </c>
      <c r="Z594" s="47">
        <v>0.5882</v>
      </c>
      <c r="AA594" s="54">
        <f t="shared" si="384"/>
        <v>123361.201643602</v>
      </c>
    </row>
    <row r="595" customHeight="1" spans="1:27">
      <c r="A595" s="65">
        <v>4613</v>
      </c>
      <c r="B595" s="55">
        <v>8</v>
      </c>
      <c r="C595" s="51">
        <v>1</v>
      </c>
      <c r="D595" s="51">
        <v>1</v>
      </c>
      <c r="E595" s="51">
        <v>0</v>
      </c>
      <c r="F595" s="42">
        <f t="shared" si="378"/>
        <v>36904</v>
      </c>
      <c r="G595" s="67">
        <v>3.05</v>
      </c>
      <c r="H595" s="51">
        <v>0.98</v>
      </c>
      <c r="I595" s="51">
        <v>3.27</v>
      </c>
      <c r="J595" s="45">
        <f t="shared" si="379"/>
        <v>4.2046</v>
      </c>
      <c r="K595" s="52">
        <v>1.125</v>
      </c>
      <c r="L595" s="47">
        <v>0.5882</v>
      </c>
      <c r="M595" s="54">
        <f t="shared" si="380"/>
        <v>313166.652114582</v>
      </c>
      <c r="O595" s="65">
        <v>4613</v>
      </c>
      <c r="P595" s="55">
        <v>8</v>
      </c>
      <c r="Q595" s="51">
        <v>1</v>
      </c>
      <c r="R595" s="51">
        <v>1</v>
      </c>
      <c r="S595" s="51">
        <v>0</v>
      </c>
      <c r="T595" s="42">
        <f t="shared" si="382"/>
        <v>36904</v>
      </c>
      <c r="U595" s="52">
        <v>3.45</v>
      </c>
      <c r="V595" s="51">
        <v>0.98</v>
      </c>
      <c r="W595" s="51">
        <v>3.27</v>
      </c>
      <c r="X595" s="45">
        <f t="shared" si="383"/>
        <v>4.2046</v>
      </c>
      <c r="Y595" s="52">
        <v>1.125</v>
      </c>
      <c r="Z595" s="47">
        <v>0.5882</v>
      </c>
      <c r="AA595" s="54">
        <f t="shared" si="384"/>
        <v>354237.688457478</v>
      </c>
    </row>
    <row r="596" customHeight="1" spans="1:27">
      <c r="A596" s="65">
        <v>4613</v>
      </c>
      <c r="B596" s="50">
        <v>0.72</v>
      </c>
      <c r="C596" s="51">
        <v>2.2</v>
      </c>
      <c r="D596" s="51">
        <v>1</v>
      </c>
      <c r="E596" s="51">
        <v>0</v>
      </c>
      <c r="F596" s="42">
        <f t="shared" si="378"/>
        <v>7306.992</v>
      </c>
      <c r="G596" s="67">
        <v>3.05</v>
      </c>
      <c r="H596" s="51">
        <v>0.98</v>
      </c>
      <c r="I596" s="51">
        <v>3.27</v>
      </c>
      <c r="J596" s="45">
        <f t="shared" si="379"/>
        <v>4.2046</v>
      </c>
      <c r="K596" s="52">
        <v>1.125</v>
      </c>
      <c r="L596" s="47">
        <v>0.5882</v>
      </c>
      <c r="M596" s="54">
        <f t="shared" si="380"/>
        <v>62006.9971186872</v>
      </c>
      <c r="O596" s="65">
        <v>4613</v>
      </c>
      <c r="P596" s="50">
        <v>0.72</v>
      </c>
      <c r="Q596" s="51">
        <v>2.2</v>
      </c>
      <c r="R596" s="51">
        <v>1</v>
      </c>
      <c r="S596" s="51">
        <v>0</v>
      </c>
      <c r="T596" s="42">
        <f t="shared" si="382"/>
        <v>7306.992</v>
      </c>
      <c r="U596" s="52">
        <v>3.45</v>
      </c>
      <c r="V596" s="51">
        <v>0.98</v>
      </c>
      <c r="W596" s="51">
        <v>3.27</v>
      </c>
      <c r="X596" s="45">
        <f t="shared" si="383"/>
        <v>4.2046</v>
      </c>
      <c r="Y596" s="52">
        <v>1.125</v>
      </c>
      <c r="Z596" s="47">
        <v>0.5882</v>
      </c>
      <c r="AA596" s="54">
        <f t="shared" si="384"/>
        <v>70139.0623145806</v>
      </c>
    </row>
    <row r="597" customHeight="1" spans="1:27">
      <c r="A597" s="65">
        <v>4613</v>
      </c>
      <c r="B597" s="50">
        <v>0.97</v>
      </c>
      <c r="C597" s="51">
        <v>2.2</v>
      </c>
      <c r="D597" s="51">
        <v>1</v>
      </c>
      <c r="E597" s="51">
        <v>0</v>
      </c>
      <c r="F597" s="42">
        <f t="shared" si="378"/>
        <v>9844.142</v>
      </c>
      <c r="G597" s="67">
        <v>3.05</v>
      </c>
      <c r="H597" s="51">
        <v>0.98</v>
      </c>
      <c r="I597" s="51">
        <v>3.27</v>
      </c>
      <c r="J597" s="45">
        <f t="shared" si="379"/>
        <v>4.2046</v>
      </c>
      <c r="K597" s="52">
        <v>1.125</v>
      </c>
      <c r="L597" s="47">
        <v>0.5882</v>
      </c>
      <c r="M597" s="54">
        <f t="shared" si="380"/>
        <v>83537.2044515647</v>
      </c>
      <c r="O597" s="65">
        <v>4613</v>
      </c>
      <c r="P597" s="50">
        <v>0.97</v>
      </c>
      <c r="Q597" s="51">
        <v>2.2</v>
      </c>
      <c r="R597" s="51">
        <v>1</v>
      </c>
      <c r="S597" s="51">
        <v>0</v>
      </c>
      <c r="T597" s="42">
        <f t="shared" si="382"/>
        <v>9844.142</v>
      </c>
      <c r="U597" s="52">
        <v>3.45</v>
      </c>
      <c r="V597" s="51">
        <v>0.98</v>
      </c>
      <c r="W597" s="51">
        <v>3.27</v>
      </c>
      <c r="X597" s="45">
        <f t="shared" si="383"/>
        <v>4.2046</v>
      </c>
      <c r="Y597" s="52">
        <v>1.125</v>
      </c>
      <c r="Z597" s="47">
        <v>0.5882</v>
      </c>
      <c r="AA597" s="54">
        <f t="shared" si="384"/>
        <v>94492.9033960323</v>
      </c>
    </row>
    <row r="598" customHeight="1" spans="1:27">
      <c r="A598" s="65">
        <v>4613</v>
      </c>
      <c r="B598" s="50">
        <v>0.89</v>
      </c>
      <c r="C598" s="51">
        <v>2.2</v>
      </c>
      <c r="D598" s="51">
        <v>1</v>
      </c>
      <c r="E598" s="51">
        <v>0</v>
      </c>
      <c r="F598" s="42">
        <f t="shared" si="378"/>
        <v>9032.254</v>
      </c>
      <c r="G598" s="67">
        <v>3.05</v>
      </c>
      <c r="H598" s="51">
        <v>0.98</v>
      </c>
      <c r="I598" s="51">
        <v>3.27</v>
      </c>
      <c r="J598" s="45">
        <f t="shared" si="379"/>
        <v>4.2046</v>
      </c>
      <c r="K598" s="52">
        <v>1.125</v>
      </c>
      <c r="L598" s="47">
        <v>0.5882</v>
      </c>
      <c r="M598" s="54">
        <f t="shared" si="380"/>
        <v>76647.5381050439</v>
      </c>
      <c r="O598" s="65">
        <v>4613</v>
      </c>
      <c r="P598" s="50">
        <v>0.89</v>
      </c>
      <c r="Q598" s="51">
        <v>2.2</v>
      </c>
      <c r="R598" s="51">
        <v>1</v>
      </c>
      <c r="S598" s="51">
        <v>0</v>
      </c>
      <c r="T598" s="42">
        <f t="shared" si="382"/>
        <v>9032.254</v>
      </c>
      <c r="U598" s="52">
        <v>3.45</v>
      </c>
      <c r="V598" s="51">
        <v>0.98</v>
      </c>
      <c r="W598" s="51">
        <v>3.27</v>
      </c>
      <c r="X598" s="45">
        <f t="shared" si="383"/>
        <v>4.2046</v>
      </c>
      <c r="Y598" s="52">
        <v>1.125</v>
      </c>
      <c r="Z598" s="47">
        <v>0.5882</v>
      </c>
      <c r="AA598" s="54">
        <f t="shared" si="384"/>
        <v>86699.6742499677</v>
      </c>
    </row>
    <row r="599" customHeight="1" spans="1:27">
      <c r="A599" s="65">
        <v>4613</v>
      </c>
      <c r="B599" s="50">
        <v>1.13</v>
      </c>
      <c r="C599" s="51">
        <v>2.2</v>
      </c>
      <c r="D599" s="51">
        <v>1</v>
      </c>
      <c r="E599" s="51">
        <v>0</v>
      </c>
      <c r="F599" s="42">
        <f t="shared" si="378"/>
        <v>11467.918</v>
      </c>
      <c r="G599" s="67">
        <v>3.05</v>
      </c>
      <c r="H599" s="51">
        <v>0.98</v>
      </c>
      <c r="I599" s="51">
        <v>3.27</v>
      </c>
      <c r="J599" s="45">
        <f t="shared" si="379"/>
        <v>4.2046</v>
      </c>
      <c r="K599" s="52">
        <v>1.125</v>
      </c>
      <c r="L599" s="47">
        <v>0.5882</v>
      </c>
      <c r="M599" s="54">
        <f t="shared" si="380"/>
        <v>97316.5371446063</v>
      </c>
      <c r="O599" s="65">
        <v>4613</v>
      </c>
      <c r="P599" s="50">
        <v>1.13</v>
      </c>
      <c r="Q599" s="51">
        <v>2.2</v>
      </c>
      <c r="R599" s="51">
        <v>1</v>
      </c>
      <c r="S599" s="51">
        <v>0</v>
      </c>
      <c r="T599" s="42">
        <f t="shared" si="382"/>
        <v>11467.918</v>
      </c>
      <c r="U599" s="52">
        <v>3.45</v>
      </c>
      <c r="V599" s="51">
        <v>0.98</v>
      </c>
      <c r="W599" s="51">
        <v>3.27</v>
      </c>
      <c r="X599" s="45">
        <f t="shared" si="383"/>
        <v>4.2046</v>
      </c>
      <c r="Y599" s="52">
        <v>1.125</v>
      </c>
      <c r="Z599" s="47">
        <v>0.5882</v>
      </c>
      <c r="AA599" s="54">
        <f t="shared" si="384"/>
        <v>110079.361688161</v>
      </c>
    </row>
    <row r="600" customHeight="1" spans="1:27">
      <c r="A600" s="68">
        <v>3513</v>
      </c>
      <c r="B600" s="55">
        <v>2.01</v>
      </c>
      <c r="C600" s="51">
        <v>2.2</v>
      </c>
      <c r="D600" s="51">
        <v>1</v>
      </c>
      <c r="E600" s="51">
        <v>0</v>
      </c>
      <c r="F600" s="42">
        <f t="shared" si="378"/>
        <v>15534.486</v>
      </c>
      <c r="G600" s="67">
        <v>3.05</v>
      </c>
      <c r="H600" s="51">
        <v>0.98</v>
      </c>
      <c r="I600" s="51">
        <v>3.27</v>
      </c>
      <c r="J600" s="45">
        <f t="shared" si="379"/>
        <v>4.2046</v>
      </c>
      <c r="K600" s="52">
        <v>1.125</v>
      </c>
      <c r="L600" s="47">
        <v>0.5882</v>
      </c>
      <c r="M600" s="54">
        <f t="shared" si="380"/>
        <v>131825.356951573</v>
      </c>
      <c r="O600" s="68">
        <v>3513</v>
      </c>
      <c r="P600" s="55">
        <v>2.01</v>
      </c>
      <c r="Q600" s="51">
        <v>2.2</v>
      </c>
      <c r="R600" s="51">
        <v>1</v>
      </c>
      <c r="S600" s="51">
        <v>0</v>
      </c>
      <c r="T600" s="42">
        <f t="shared" si="382"/>
        <v>15534.486</v>
      </c>
      <c r="U600" s="52">
        <v>3.45</v>
      </c>
      <c r="V600" s="51">
        <v>0.98</v>
      </c>
      <c r="W600" s="51">
        <v>3.27</v>
      </c>
      <c r="X600" s="45">
        <f t="shared" si="383"/>
        <v>4.2046</v>
      </c>
      <c r="Y600" s="52">
        <v>1.125</v>
      </c>
      <c r="Z600" s="47">
        <v>0.5882</v>
      </c>
      <c r="AA600" s="54">
        <f t="shared" si="384"/>
        <v>149113.928355058</v>
      </c>
    </row>
    <row r="601" customHeight="1" spans="1:27">
      <c r="A601" s="68">
        <v>3513</v>
      </c>
      <c r="B601" s="41">
        <v>1.07</v>
      </c>
      <c r="C601" s="51">
        <v>2.2</v>
      </c>
      <c r="D601" s="51">
        <v>1</v>
      </c>
      <c r="E601" s="51">
        <v>0</v>
      </c>
      <c r="F601" s="42">
        <f t="shared" si="378"/>
        <v>8269.602</v>
      </c>
      <c r="G601" s="67">
        <v>3.05</v>
      </c>
      <c r="H601" s="51">
        <v>0.98</v>
      </c>
      <c r="I601" s="51">
        <v>3.27</v>
      </c>
      <c r="J601" s="45">
        <f t="shared" si="379"/>
        <v>4.2046</v>
      </c>
      <c r="K601" s="52">
        <v>1.125</v>
      </c>
      <c r="L601" s="47">
        <v>0.5882</v>
      </c>
      <c r="M601" s="54">
        <f t="shared" si="380"/>
        <v>70175.6875314343</v>
      </c>
      <c r="O601" s="68">
        <v>3513</v>
      </c>
      <c r="P601" s="41">
        <v>1.07</v>
      </c>
      <c r="Q601" s="51">
        <v>2.2</v>
      </c>
      <c r="R601" s="51">
        <v>1</v>
      </c>
      <c r="S601" s="51">
        <v>0</v>
      </c>
      <c r="T601" s="42">
        <f t="shared" si="382"/>
        <v>8269.602</v>
      </c>
      <c r="U601" s="52">
        <v>3.45</v>
      </c>
      <c r="V601" s="51">
        <v>0.98</v>
      </c>
      <c r="W601" s="51">
        <v>3.27</v>
      </c>
      <c r="X601" s="45">
        <f t="shared" si="383"/>
        <v>4.2046</v>
      </c>
      <c r="Y601" s="52">
        <v>1.125</v>
      </c>
      <c r="Z601" s="47">
        <v>0.5882</v>
      </c>
      <c r="AA601" s="54">
        <f t="shared" si="384"/>
        <v>79379.0563880158</v>
      </c>
    </row>
    <row r="602" customHeight="1" spans="1:27">
      <c r="A602" s="68">
        <v>3513</v>
      </c>
      <c r="B602" s="41">
        <v>1.07</v>
      </c>
      <c r="C602" s="51">
        <v>2.2</v>
      </c>
      <c r="D602" s="51">
        <v>1</v>
      </c>
      <c r="E602" s="51">
        <v>0</v>
      </c>
      <c r="F602" s="42">
        <f t="shared" si="378"/>
        <v>8269.602</v>
      </c>
      <c r="G602" s="67">
        <v>3.05</v>
      </c>
      <c r="H602" s="51">
        <v>0.98</v>
      </c>
      <c r="I602" s="51">
        <v>3.27</v>
      </c>
      <c r="J602" s="45">
        <f t="shared" si="379"/>
        <v>4.2046</v>
      </c>
      <c r="K602" s="52">
        <v>1.125</v>
      </c>
      <c r="L602" s="47">
        <v>0.5882</v>
      </c>
      <c r="M602" s="54">
        <f t="shared" si="380"/>
        <v>70175.6875314343</v>
      </c>
      <c r="O602" s="68">
        <v>3513</v>
      </c>
      <c r="P602" s="41">
        <v>1.07</v>
      </c>
      <c r="Q602" s="51">
        <v>2.2</v>
      </c>
      <c r="R602" s="51">
        <v>1</v>
      </c>
      <c r="S602" s="51">
        <v>0</v>
      </c>
      <c r="T602" s="42">
        <f t="shared" si="382"/>
        <v>8269.602</v>
      </c>
      <c r="U602" s="52">
        <v>3.45</v>
      </c>
      <c r="V602" s="51">
        <v>0.98</v>
      </c>
      <c r="W602" s="51">
        <v>3.27</v>
      </c>
      <c r="X602" s="45">
        <f t="shared" si="383"/>
        <v>4.2046</v>
      </c>
      <c r="Y602" s="52">
        <v>1.125</v>
      </c>
      <c r="Z602" s="47">
        <v>0.5882</v>
      </c>
      <c r="AA602" s="54">
        <f t="shared" si="384"/>
        <v>79379.0563880158</v>
      </c>
    </row>
    <row r="603" customHeight="1" spans="1:27">
      <c r="A603" s="68">
        <v>3513</v>
      </c>
      <c r="B603" s="55">
        <v>8</v>
      </c>
      <c r="C603" s="51">
        <v>1</v>
      </c>
      <c r="D603" s="51">
        <v>1</v>
      </c>
      <c r="E603" s="51">
        <v>0</v>
      </c>
      <c r="F603" s="42">
        <f t="shared" si="378"/>
        <v>28104</v>
      </c>
      <c r="G603" s="67">
        <v>3.05</v>
      </c>
      <c r="H603" s="51">
        <v>0.98</v>
      </c>
      <c r="I603" s="51">
        <v>3.27</v>
      </c>
      <c r="J603" s="45">
        <f t="shared" si="379"/>
        <v>4.2046</v>
      </c>
      <c r="K603" s="52">
        <v>1.125</v>
      </c>
      <c r="L603" s="47">
        <v>0.5882</v>
      </c>
      <c r="M603" s="54">
        <f t="shared" si="380"/>
        <v>238490.017099182</v>
      </c>
      <c r="O603" s="68">
        <v>3513</v>
      </c>
      <c r="P603" s="55">
        <v>8</v>
      </c>
      <c r="Q603" s="51">
        <v>1</v>
      </c>
      <c r="R603" s="51">
        <v>1</v>
      </c>
      <c r="S603" s="51">
        <v>0</v>
      </c>
      <c r="T603" s="42">
        <f t="shared" si="382"/>
        <v>28104</v>
      </c>
      <c r="U603" s="52">
        <v>3.45</v>
      </c>
      <c r="V603" s="51">
        <v>0.98</v>
      </c>
      <c r="W603" s="51">
        <v>3.27</v>
      </c>
      <c r="X603" s="45">
        <f t="shared" si="383"/>
        <v>4.2046</v>
      </c>
      <c r="Y603" s="52">
        <v>1.125</v>
      </c>
      <c r="Z603" s="47">
        <v>0.5882</v>
      </c>
      <c r="AA603" s="54">
        <f t="shared" si="384"/>
        <v>269767.396390878</v>
      </c>
    </row>
    <row r="604" customHeight="1" spans="1:27">
      <c r="A604" s="68">
        <v>3513</v>
      </c>
      <c r="B604" s="50">
        <v>0.72</v>
      </c>
      <c r="C604" s="51">
        <v>2.2</v>
      </c>
      <c r="D604" s="51">
        <v>1</v>
      </c>
      <c r="E604" s="51">
        <v>0</v>
      </c>
      <c r="F604" s="42">
        <f t="shared" si="378"/>
        <v>5564.592</v>
      </c>
      <c r="G604" s="67">
        <v>3.05</v>
      </c>
      <c r="H604" s="51">
        <v>0.98</v>
      </c>
      <c r="I604" s="51">
        <v>3.27</v>
      </c>
      <c r="J604" s="45">
        <f t="shared" si="379"/>
        <v>4.2046</v>
      </c>
      <c r="K604" s="52">
        <v>1.125</v>
      </c>
      <c r="L604" s="47">
        <v>0.5882</v>
      </c>
      <c r="M604" s="54">
        <f t="shared" si="380"/>
        <v>47221.023385638</v>
      </c>
      <c r="O604" s="68">
        <v>3513</v>
      </c>
      <c r="P604" s="50">
        <v>0.72</v>
      </c>
      <c r="Q604" s="51">
        <v>2.2</v>
      </c>
      <c r="R604" s="51">
        <v>1</v>
      </c>
      <c r="S604" s="51">
        <v>0</v>
      </c>
      <c r="T604" s="42">
        <f t="shared" si="382"/>
        <v>5564.592</v>
      </c>
      <c r="U604" s="52">
        <v>3.45</v>
      </c>
      <c r="V604" s="51">
        <v>0.98</v>
      </c>
      <c r="W604" s="51">
        <v>3.27</v>
      </c>
      <c r="X604" s="45">
        <f t="shared" si="383"/>
        <v>4.2046</v>
      </c>
      <c r="Y604" s="52">
        <v>1.125</v>
      </c>
      <c r="Z604" s="47">
        <v>0.5882</v>
      </c>
      <c r="AA604" s="54">
        <f t="shared" si="384"/>
        <v>53413.9444853938</v>
      </c>
    </row>
    <row r="605" customHeight="1" spans="1:27">
      <c r="A605" s="57">
        <f>SUM(M583:M604)</f>
        <v>3171030.61209794</v>
      </c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9"/>
      <c r="O605" s="57">
        <f>SUM(AA583:AA604)</f>
        <v>3558360.19965727</v>
      </c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9"/>
    </row>
    <row r="606" customHeight="1" spans="1:27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9"/>
      <c r="O606" s="57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9"/>
    </row>
    <row r="607" customHeight="1" spans="1:27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2"/>
      <c r="O607" s="60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2"/>
    </row>
    <row r="608" customHeight="1" spans="1:27">
      <c r="A608" s="25" t="s">
        <v>9</v>
      </c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O608" s="25" t="s">
        <v>9</v>
      </c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7"/>
    </row>
    <row r="609" customHeight="1" spans="1:27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O609" s="28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30"/>
    </row>
    <row r="610" customHeight="1" spans="1:27">
      <c r="A610" s="31" t="s">
        <v>14</v>
      </c>
      <c r="B610" s="32"/>
      <c r="C610" s="32"/>
      <c r="D610" s="32"/>
      <c r="E610" s="32"/>
      <c r="F610" s="33"/>
      <c r="G610" s="34" t="s">
        <v>15</v>
      </c>
      <c r="H610" s="35"/>
      <c r="I610" s="35"/>
      <c r="J610" s="36"/>
      <c r="K610" s="37" t="s">
        <v>16</v>
      </c>
      <c r="L610" s="38"/>
      <c r="M610" s="39" t="s">
        <v>17</v>
      </c>
      <c r="O610" s="31" t="s">
        <v>14</v>
      </c>
      <c r="P610" s="32"/>
      <c r="Q610" s="32"/>
      <c r="R610" s="32"/>
      <c r="S610" s="32"/>
      <c r="T610" s="33"/>
      <c r="U610" s="34" t="s">
        <v>15</v>
      </c>
      <c r="V610" s="35"/>
      <c r="W610" s="35"/>
      <c r="X610" s="36"/>
      <c r="Y610" s="37" t="s">
        <v>16</v>
      </c>
      <c r="Z610" s="38"/>
      <c r="AA610" s="39" t="s">
        <v>17</v>
      </c>
    </row>
    <row r="611" customHeight="1" spans="1:27">
      <c r="A611" s="40" t="s">
        <v>18</v>
      </c>
      <c r="B611" s="41" t="s">
        <v>19</v>
      </c>
      <c r="C611" s="41" t="s">
        <v>20</v>
      </c>
      <c r="D611" s="41" t="s">
        <v>21</v>
      </c>
      <c r="E611" s="41" t="s">
        <v>22</v>
      </c>
      <c r="F611" s="42" t="s">
        <v>14</v>
      </c>
      <c r="G611" s="43" t="s">
        <v>23</v>
      </c>
      <c r="H611" s="44" t="s">
        <v>24</v>
      </c>
      <c r="I611" s="44" t="s">
        <v>25</v>
      </c>
      <c r="J611" s="45" t="s">
        <v>26</v>
      </c>
      <c r="K611" s="46" t="s">
        <v>27</v>
      </c>
      <c r="L611" s="47" t="s">
        <v>28</v>
      </c>
      <c r="M611" s="48"/>
      <c r="O611" s="40" t="s">
        <v>18</v>
      </c>
      <c r="P611" s="41" t="s">
        <v>19</v>
      </c>
      <c r="Q611" s="41" t="s">
        <v>20</v>
      </c>
      <c r="R611" s="41" t="s">
        <v>21</v>
      </c>
      <c r="S611" s="41" t="s">
        <v>22</v>
      </c>
      <c r="T611" s="42" t="s">
        <v>14</v>
      </c>
      <c r="U611" s="43" t="s">
        <v>23</v>
      </c>
      <c r="V611" s="44" t="s">
        <v>24</v>
      </c>
      <c r="W611" s="44" t="s">
        <v>25</v>
      </c>
      <c r="X611" s="45" t="s">
        <v>26</v>
      </c>
      <c r="Y611" s="46" t="s">
        <v>27</v>
      </c>
      <c r="Z611" s="47" t="s">
        <v>28</v>
      </c>
      <c r="AA611" s="48"/>
    </row>
    <row r="612" customHeight="1" spans="1:27">
      <c r="A612" s="56">
        <v>3734</v>
      </c>
      <c r="B612" s="51">
        <v>2.53</v>
      </c>
      <c r="C612" s="51">
        <v>1</v>
      </c>
      <c r="D612" s="51">
        <v>1</v>
      </c>
      <c r="E612" s="51">
        <v>0</v>
      </c>
      <c r="F612" s="42">
        <f t="shared" ref="F612:F634" si="385">A612*B612*C612*D612+E612</f>
        <v>9447.02</v>
      </c>
      <c r="G612" s="52">
        <v>2.06</v>
      </c>
      <c r="H612" s="51">
        <v>0.98</v>
      </c>
      <c r="I612" s="51">
        <v>2.33</v>
      </c>
      <c r="J612" s="45">
        <f t="shared" ref="J612:J634" si="386">H612*I612+1</f>
        <v>3.2834</v>
      </c>
      <c r="K612" s="52">
        <v>1.125</v>
      </c>
      <c r="L612" s="47">
        <v>0.6711</v>
      </c>
      <c r="M612" s="54">
        <f t="shared" ref="M612:M634" si="387">F612*G612*J612*K612*L612</f>
        <v>48242.0339839846</v>
      </c>
      <c r="O612" s="56">
        <v>3321</v>
      </c>
      <c r="P612" s="51">
        <v>2.53</v>
      </c>
      <c r="Q612" s="51">
        <v>1</v>
      </c>
      <c r="R612" s="51">
        <v>1</v>
      </c>
      <c r="S612" s="51">
        <v>0</v>
      </c>
      <c r="T612" s="42">
        <f t="shared" ref="T612:T634" si="388">O612*P612*Q612*R612+S612</f>
        <v>8402.13</v>
      </c>
      <c r="U612" s="52">
        <v>2.46</v>
      </c>
      <c r="V612" s="51">
        <v>0.92</v>
      </c>
      <c r="W612" s="51">
        <v>2.03</v>
      </c>
      <c r="X612" s="45">
        <f t="shared" ref="X612:X634" si="389">V612*W612+1</f>
        <v>2.8676</v>
      </c>
      <c r="Y612" s="52">
        <v>1.125</v>
      </c>
      <c r="Z612" s="47">
        <v>0.6711</v>
      </c>
      <c r="AA612" s="54">
        <f t="shared" ref="AA612:AA634" si="390">T612*U612*X612*Y612*Z612</f>
        <v>44748.9487092118</v>
      </c>
    </row>
    <row r="613" customHeight="1" spans="1:27">
      <c r="A613" s="56">
        <v>3734</v>
      </c>
      <c r="B613" s="51">
        <v>2.05</v>
      </c>
      <c r="C613" s="51">
        <v>1</v>
      </c>
      <c r="D613" s="51">
        <v>1</v>
      </c>
      <c r="E613" s="51">
        <v>0</v>
      </c>
      <c r="F613" s="42">
        <f t="shared" si="385"/>
        <v>7654.7</v>
      </c>
      <c r="G613" s="52">
        <v>2.06</v>
      </c>
      <c r="H613" s="51">
        <v>0.98</v>
      </c>
      <c r="I613" s="51">
        <v>2.33</v>
      </c>
      <c r="J613" s="45">
        <f t="shared" si="386"/>
        <v>3.2834</v>
      </c>
      <c r="K613" s="52">
        <v>1.125</v>
      </c>
      <c r="L613" s="47">
        <v>0.6711</v>
      </c>
      <c r="M613" s="54">
        <f t="shared" si="387"/>
        <v>39089.395125363</v>
      </c>
      <c r="O613" s="56">
        <v>3321</v>
      </c>
      <c r="P613" s="51">
        <v>2.05</v>
      </c>
      <c r="Q613" s="51">
        <v>1</v>
      </c>
      <c r="R613" s="51">
        <v>1</v>
      </c>
      <c r="S613" s="51">
        <v>0</v>
      </c>
      <c r="T613" s="42">
        <f t="shared" si="388"/>
        <v>6808.05</v>
      </c>
      <c r="U613" s="52">
        <v>2.46</v>
      </c>
      <c r="V613" s="51">
        <v>0.92</v>
      </c>
      <c r="W613" s="51">
        <v>2.03</v>
      </c>
      <c r="X613" s="45">
        <f t="shared" si="389"/>
        <v>2.8676</v>
      </c>
      <c r="Y613" s="52">
        <v>1.125</v>
      </c>
      <c r="Z613" s="47">
        <v>0.6711</v>
      </c>
      <c r="AA613" s="54">
        <f t="shared" si="390"/>
        <v>36259.0295865155</v>
      </c>
    </row>
    <row r="614" customHeight="1" spans="1:27">
      <c r="A614" s="56">
        <v>3734</v>
      </c>
      <c r="B614" s="66">
        <v>2.38</v>
      </c>
      <c r="C614" s="51">
        <v>1</v>
      </c>
      <c r="D614" s="51">
        <v>1</v>
      </c>
      <c r="E614" s="51">
        <v>0</v>
      </c>
      <c r="F614" s="42">
        <f t="shared" si="385"/>
        <v>8886.92</v>
      </c>
      <c r="G614" s="52">
        <v>2.06</v>
      </c>
      <c r="H614" s="51">
        <v>0.98</v>
      </c>
      <c r="I614" s="51">
        <v>2.33</v>
      </c>
      <c r="J614" s="45">
        <f t="shared" si="386"/>
        <v>3.2834</v>
      </c>
      <c r="K614" s="52">
        <v>1.125</v>
      </c>
      <c r="L614" s="47">
        <v>0.6711</v>
      </c>
      <c r="M614" s="54">
        <f t="shared" si="387"/>
        <v>45381.8343406654</v>
      </c>
      <c r="O614" s="56">
        <v>3321</v>
      </c>
      <c r="P614" s="66">
        <v>2.38</v>
      </c>
      <c r="Q614" s="51">
        <v>1</v>
      </c>
      <c r="R614" s="51">
        <v>1</v>
      </c>
      <c r="S614" s="51">
        <v>0</v>
      </c>
      <c r="T614" s="42">
        <f t="shared" si="388"/>
        <v>7903.98</v>
      </c>
      <c r="U614" s="52">
        <v>2.46</v>
      </c>
      <c r="V614" s="51">
        <v>0.92</v>
      </c>
      <c r="W614" s="51">
        <v>2.03</v>
      </c>
      <c r="X614" s="45">
        <f t="shared" si="389"/>
        <v>2.8676</v>
      </c>
      <c r="Y614" s="52">
        <v>1.125</v>
      </c>
      <c r="Z614" s="47">
        <v>0.6711</v>
      </c>
      <c r="AA614" s="54">
        <f t="shared" si="390"/>
        <v>42095.8489833692</v>
      </c>
    </row>
    <row r="615" customHeight="1" spans="1:27">
      <c r="A615" s="56">
        <v>3734</v>
      </c>
      <c r="B615" s="51">
        <v>2.01</v>
      </c>
      <c r="C615" s="51">
        <v>1.75</v>
      </c>
      <c r="D615" s="51">
        <v>1</v>
      </c>
      <c r="E615" s="51">
        <v>0</v>
      </c>
      <c r="F615" s="42">
        <f t="shared" si="385"/>
        <v>13134.345</v>
      </c>
      <c r="G615" s="52">
        <v>2.06</v>
      </c>
      <c r="H615" s="51">
        <v>0.98</v>
      </c>
      <c r="I615" s="51">
        <v>2.33</v>
      </c>
      <c r="J615" s="45">
        <f t="shared" si="386"/>
        <v>3.2834</v>
      </c>
      <c r="K615" s="52">
        <v>1.125</v>
      </c>
      <c r="L615" s="47">
        <v>0.6711</v>
      </c>
      <c r="M615" s="54">
        <f t="shared" si="387"/>
        <v>67071.6816358363</v>
      </c>
      <c r="O615" s="56">
        <v>3321</v>
      </c>
      <c r="P615" s="51">
        <v>2.01</v>
      </c>
      <c r="Q615" s="51">
        <v>1.75</v>
      </c>
      <c r="R615" s="51">
        <v>1</v>
      </c>
      <c r="S615" s="51">
        <v>0</v>
      </c>
      <c r="T615" s="42">
        <f t="shared" si="388"/>
        <v>11681.6175</v>
      </c>
      <c r="U615" s="52">
        <v>2.46</v>
      </c>
      <c r="V615" s="51">
        <v>0.92</v>
      </c>
      <c r="W615" s="51">
        <v>2.03</v>
      </c>
      <c r="X615" s="45">
        <f t="shared" si="389"/>
        <v>2.8676</v>
      </c>
      <c r="Y615" s="52">
        <v>1.125</v>
      </c>
      <c r="Z615" s="47">
        <v>0.6711</v>
      </c>
      <c r="AA615" s="54">
        <f t="shared" si="390"/>
        <v>62215.1885710088</v>
      </c>
    </row>
    <row r="616" customHeight="1" spans="1:27">
      <c r="A616" s="56">
        <v>3734</v>
      </c>
      <c r="B616" s="51">
        <v>2.01</v>
      </c>
      <c r="C616" s="51">
        <v>1.75</v>
      </c>
      <c r="D616" s="51">
        <v>1</v>
      </c>
      <c r="E616" s="51">
        <v>0</v>
      </c>
      <c r="F616" s="42">
        <f t="shared" si="385"/>
        <v>13134.345</v>
      </c>
      <c r="G616" s="52">
        <v>2.06</v>
      </c>
      <c r="H616" s="51">
        <v>0.98</v>
      </c>
      <c r="I616" s="51">
        <v>2.33</v>
      </c>
      <c r="J616" s="45">
        <f t="shared" si="386"/>
        <v>3.2834</v>
      </c>
      <c r="K616" s="52">
        <v>1.325</v>
      </c>
      <c r="L616" s="47">
        <v>0.6711</v>
      </c>
      <c r="M616" s="54">
        <f t="shared" si="387"/>
        <v>78995.5361488739</v>
      </c>
      <c r="O616" s="56">
        <v>3321</v>
      </c>
      <c r="P616" s="51">
        <v>2.01</v>
      </c>
      <c r="Q616" s="51">
        <v>1.75</v>
      </c>
      <c r="R616" s="51">
        <v>1</v>
      </c>
      <c r="S616" s="51">
        <v>0</v>
      </c>
      <c r="T616" s="42">
        <f t="shared" si="388"/>
        <v>11681.6175</v>
      </c>
      <c r="U616" s="52">
        <v>2.46</v>
      </c>
      <c r="V616" s="51">
        <v>0.92</v>
      </c>
      <c r="W616" s="51">
        <v>2.03</v>
      </c>
      <c r="X616" s="45">
        <f t="shared" si="389"/>
        <v>2.8676</v>
      </c>
      <c r="Y616" s="52">
        <v>1.325</v>
      </c>
      <c r="Z616" s="47">
        <v>0.6711</v>
      </c>
      <c r="AA616" s="54">
        <f t="shared" si="390"/>
        <v>73275.6665391882</v>
      </c>
    </row>
    <row r="617" customHeight="1" spans="1:27">
      <c r="A617" s="56">
        <v>3734</v>
      </c>
      <c r="B617" s="51">
        <v>2.01</v>
      </c>
      <c r="C617" s="51">
        <v>1.75</v>
      </c>
      <c r="D617" s="51">
        <v>1</v>
      </c>
      <c r="E617" s="51">
        <v>0</v>
      </c>
      <c r="F617" s="42">
        <f t="shared" si="385"/>
        <v>13134.345</v>
      </c>
      <c r="G617" s="52">
        <v>2.26</v>
      </c>
      <c r="H617" s="51">
        <v>0.98</v>
      </c>
      <c r="I617" s="51">
        <v>2.33</v>
      </c>
      <c r="J617" s="45">
        <f t="shared" si="386"/>
        <v>3.2834</v>
      </c>
      <c r="K617" s="52">
        <v>1.325</v>
      </c>
      <c r="L617" s="47">
        <v>0.6711</v>
      </c>
      <c r="M617" s="54">
        <f t="shared" si="387"/>
        <v>86665.0056778907</v>
      </c>
      <c r="O617" s="56">
        <v>3321</v>
      </c>
      <c r="P617" s="51">
        <v>2.01</v>
      </c>
      <c r="Q617" s="51">
        <v>1.75</v>
      </c>
      <c r="R617" s="51">
        <v>1</v>
      </c>
      <c r="S617" s="51">
        <v>0</v>
      </c>
      <c r="T617" s="42">
        <f t="shared" si="388"/>
        <v>11681.6175</v>
      </c>
      <c r="U617" s="52">
        <v>2.66</v>
      </c>
      <c r="V617" s="51">
        <v>0.92</v>
      </c>
      <c r="W617" s="51">
        <v>2.03</v>
      </c>
      <c r="X617" s="45">
        <f t="shared" si="389"/>
        <v>2.8676</v>
      </c>
      <c r="Y617" s="52">
        <v>1.325</v>
      </c>
      <c r="Z617" s="47">
        <v>0.6711</v>
      </c>
      <c r="AA617" s="54">
        <f t="shared" si="390"/>
        <v>79233.0378025368</v>
      </c>
    </row>
    <row r="618" customHeight="1" spans="1:27">
      <c r="A618" s="56">
        <v>3734</v>
      </c>
      <c r="B618" s="51">
        <v>2.01</v>
      </c>
      <c r="C618" s="51">
        <v>1.75</v>
      </c>
      <c r="D618" s="51">
        <v>1</v>
      </c>
      <c r="E618" s="51">
        <v>0</v>
      </c>
      <c r="F618" s="42">
        <f t="shared" si="385"/>
        <v>13134.345</v>
      </c>
      <c r="G618" s="52">
        <v>2.26</v>
      </c>
      <c r="H618" s="51">
        <v>0.98</v>
      </c>
      <c r="I618" s="51">
        <v>2.33</v>
      </c>
      <c r="J618" s="45">
        <f t="shared" si="386"/>
        <v>3.2834</v>
      </c>
      <c r="K618" s="52">
        <v>1.325</v>
      </c>
      <c r="L618" s="47">
        <v>0.6711</v>
      </c>
      <c r="M618" s="54">
        <f t="shared" si="387"/>
        <v>86665.0056778907</v>
      </c>
      <c r="O618" s="56">
        <v>3321</v>
      </c>
      <c r="P618" s="51">
        <v>2.01</v>
      </c>
      <c r="Q618" s="51">
        <v>1.75</v>
      </c>
      <c r="R618" s="51">
        <v>1</v>
      </c>
      <c r="S618" s="51">
        <v>0</v>
      </c>
      <c r="T618" s="42">
        <f t="shared" si="388"/>
        <v>11681.6175</v>
      </c>
      <c r="U618" s="52">
        <v>2.66</v>
      </c>
      <c r="V618" s="51">
        <v>0.92</v>
      </c>
      <c r="W618" s="51">
        <v>2.03</v>
      </c>
      <c r="X618" s="45">
        <f t="shared" si="389"/>
        <v>2.8676</v>
      </c>
      <c r="Y618" s="52">
        <v>1.325</v>
      </c>
      <c r="Z618" s="47">
        <v>0.6711</v>
      </c>
      <c r="AA618" s="54">
        <f t="shared" si="390"/>
        <v>79233.0378025368</v>
      </c>
    </row>
    <row r="619" customHeight="1" spans="1:27">
      <c r="A619" s="56">
        <v>3734</v>
      </c>
      <c r="B619" s="51">
        <v>2.01</v>
      </c>
      <c r="C619" s="51">
        <v>1.75</v>
      </c>
      <c r="D619" s="51">
        <v>1</v>
      </c>
      <c r="E619" s="51">
        <v>0</v>
      </c>
      <c r="F619" s="42">
        <f t="shared" si="385"/>
        <v>13134.345</v>
      </c>
      <c r="G619" s="52">
        <v>2.26</v>
      </c>
      <c r="H619" s="51">
        <v>0.98</v>
      </c>
      <c r="I619" s="51">
        <v>2.33</v>
      </c>
      <c r="J619" s="45">
        <f t="shared" si="386"/>
        <v>3.2834</v>
      </c>
      <c r="K619" s="52">
        <v>1.325</v>
      </c>
      <c r="L619" s="47">
        <v>0.6711</v>
      </c>
      <c r="M619" s="54">
        <f t="shared" si="387"/>
        <v>86665.0056778907</v>
      </c>
      <c r="O619" s="56">
        <v>3321</v>
      </c>
      <c r="P619" s="51">
        <v>2.01</v>
      </c>
      <c r="Q619" s="51">
        <v>1.75</v>
      </c>
      <c r="R619" s="51">
        <v>1</v>
      </c>
      <c r="S619" s="51">
        <v>0</v>
      </c>
      <c r="T619" s="42">
        <f t="shared" si="388"/>
        <v>11681.6175</v>
      </c>
      <c r="U619" s="52">
        <v>2.66</v>
      </c>
      <c r="V619" s="51">
        <v>0.92</v>
      </c>
      <c r="W619" s="51">
        <v>2.03</v>
      </c>
      <c r="X619" s="45">
        <f t="shared" si="389"/>
        <v>2.8676</v>
      </c>
      <c r="Y619" s="52">
        <v>1.325</v>
      </c>
      <c r="Z619" s="47">
        <v>0.6711</v>
      </c>
      <c r="AA619" s="54">
        <f t="shared" si="390"/>
        <v>79233.0378025368</v>
      </c>
    </row>
    <row r="620" customHeight="1" spans="1:27">
      <c r="A620" s="56">
        <v>3734</v>
      </c>
      <c r="B620" s="51">
        <v>2.01</v>
      </c>
      <c r="C620" s="51">
        <v>1.75</v>
      </c>
      <c r="D620" s="51">
        <v>1</v>
      </c>
      <c r="E620" s="51">
        <v>0</v>
      </c>
      <c r="F620" s="42">
        <f t="shared" si="385"/>
        <v>13134.345</v>
      </c>
      <c r="G620" s="52">
        <v>2.26</v>
      </c>
      <c r="H620" s="51">
        <v>0.98</v>
      </c>
      <c r="I620" s="51">
        <v>2.33</v>
      </c>
      <c r="J620" s="45">
        <f t="shared" si="386"/>
        <v>3.2834</v>
      </c>
      <c r="K620" s="52">
        <v>1.325</v>
      </c>
      <c r="L620" s="47">
        <v>0.6711</v>
      </c>
      <c r="M620" s="54">
        <f t="shared" si="387"/>
        <v>86665.0056778907</v>
      </c>
      <c r="O620" s="56">
        <v>3321</v>
      </c>
      <c r="P620" s="51">
        <v>2.01</v>
      </c>
      <c r="Q620" s="51">
        <v>1.75</v>
      </c>
      <c r="R620" s="51">
        <v>1</v>
      </c>
      <c r="S620" s="51">
        <v>0</v>
      </c>
      <c r="T620" s="42">
        <f t="shared" si="388"/>
        <v>11681.6175</v>
      </c>
      <c r="U620" s="52">
        <v>2.66</v>
      </c>
      <c r="V620" s="51">
        <v>0.92</v>
      </c>
      <c r="W620" s="51">
        <v>2.03</v>
      </c>
      <c r="X620" s="45">
        <f t="shared" si="389"/>
        <v>2.8676</v>
      </c>
      <c r="Y620" s="52">
        <v>1.325</v>
      </c>
      <c r="Z620" s="47">
        <v>0.6711</v>
      </c>
      <c r="AA620" s="54">
        <f t="shared" si="390"/>
        <v>79233.0378025368</v>
      </c>
    </row>
    <row r="621" customHeight="1" spans="1:27">
      <c r="A621" s="56">
        <v>3734</v>
      </c>
      <c r="B621" s="51">
        <v>2.01</v>
      </c>
      <c r="C621" s="51">
        <v>1.75</v>
      </c>
      <c r="D621" s="51">
        <v>1</v>
      </c>
      <c r="E621" s="51">
        <v>0</v>
      </c>
      <c r="F621" s="42">
        <f t="shared" si="385"/>
        <v>13134.345</v>
      </c>
      <c r="G621" s="52">
        <v>2.26</v>
      </c>
      <c r="H621" s="51">
        <v>0.98</v>
      </c>
      <c r="I621" s="51">
        <v>2.33</v>
      </c>
      <c r="J621" s="45">
        <f t="shared" si="386"/>
        <v>3.2834</v>
      </c>
      <c r="K621" s="52">
        <v>1.325</v>
      </c>
      <c r="L621" s="47">
        <v>0.6711</v>
      </c>
      <c r="M621" s="54">
        <f t="shared" si="387"/>
        <v>86665.0056778907</v>
      </c>
      <c r="O621" s="56">
        <v>3321</v>
      </c>
      <c r="P621" s="51">
        <v>2.01</v>
      </c>
      <c r="Q621" s="51">
        <v>1.75</v>
      </c>
      <c r="R621" s="51">
        <v>1</v>
      </c>
      <c r="S621" s="51">
        <v>0</v>
      </c>
      <c r="T621" s="42">
        <f t="shared" si="388"/>
        <v>11681.6175</v>
      </c>
      <c r="U621" s="52">
        <v>2.66</v>
      </c>
      <c r="V621" s="51">
        <v>0.92</v>
      </c>
      <c r="W621" s="51">
        <v>2.03</v>
      </c>
      <c r="X621" s="45">
        <f t="shared" si="389"/>
        <v>2.8676</v>
      </c>
      <c r="Y621" s="52">
        <v>1.325</v>
      </c>
      <c r="Z621" s="47">
        <v>0.6711</v>
      </c>
      <c r="AA621" s="54">
        <f t="shared" si="390"/>
        <v>79233.0378025368</v>
      </c>
    </row>
    <row r="622" customHeight="1" spans="1:27">
      <c r="A622" s="56">
        <v>3734</v>
      </c>
      <c r="B622" s="51">
        <v>2.01</v>
      </c>
      <c r="C622" s="51">
        <v>1.75</v>
      </c>
      <c r="D622" s="51">
        <v>1</v>
      </c>
      <c r="E622" s="51">
        <v>0</v>
      </c>
      <c r="F622" s="42">
        <f t="shared" si="385"/>
        <v>13134.345</v>
      </c>
      <c r="G622" s="52">
        <v>2.26</v>
      </c>
      <c r="H622" s="51">
        <v>0.98</v>
      </c>
      <c r="I622" s="51">
        <v>2.33</v>
      </c>
      <c r="J622" s="45">
        <f t="shared" si="386"/>
        <v>3.2834</v>
      </c>
      <c r="K622" s="52">
        <v>1.325</v>
      </c>
      <c r="L622" s="47">
        <v>0.6711</v>
      </c>
      <c r="M622" s="54">
        <f t="shared" si="387"/>
        <v>86665.0056778907</v>
      </c>
      <c r="O622" s="56">
        <v>3321</v>
      </c>
      <c r="P622" s="51">
        <v>2.01</v>
      </c>
      <c r="Q622" s="51">
        <v>1.75</v>
      </c>
      <c r="R622" s="51">
        <v>1</v>
      </c>
      <c r="S622" s="51">
        <v>0</v>
      </c>
      <c r="T622" s="42">
        <f t="shared" si="388"/>
        <v>11681.6175</v>
      </c>
      <c r="U622" s="52">
        <v>2.66</v>
      </c>
      <c r="V622" s="51">
        <v>0.92</v>
      </c>
      <c r="W622" s="51">
        <v>2.03</v>
      </c>
      <c r="X622" s="45">
        <f t="shared" si="389"/>
        <v>2.8676</v>
      </c>
      <c r="Y622" s="52">
        <v>1.325</v>
      </c>
      <c r="Z622" s="47">
        <v>0.6711</v>
      </c>
      <c r="AA622" s="54">
        <f t="shared" si="390"/>
        <v>79233.0378025368</v>
      </c>
    </row>
    <row r="623" customHeight="1" spans="1:27">
      <c r="A623" s="56">
        <v>3734</v>
      </c>
      <c r="B623" s="51">
        <v>2.01</v>
      </c>
      <c r="C623" s="51">
        <v>1.75</v>
      </c>
      <c r="D623" s="51">
        <v>1</v>
      </c>
      <c r="E623" s="51">
        <v>0</v>
      </c>
      <c r="F623" s="42">
        <f t="shared" si="385"/>
        <v>13134.345</v>
      </c>
      <c r="G623" s="52">
        <v>2.26</v>
      </c>
      <c r="H623" s="51">
        <v>0.98</v>
      </c>
      <c r="I623" s="51">
        <v>2.33</v>
      </c>
      <c r="J623" s="45">
        <f t="shared" si="386"/>
        <v>3.2834</v>
      </c>
      <c r="K623" s="52">
        <v>1.325</v>
      </c>
      <c r="L623" s="47">
        <v>0.6711</v>
      </c>
      <c r="M623" s="54">
        <f t="shared" si="387"/>
        <v>86665.0056778907</v>
      </c>
      <c r="O623" s="56">
        <v>3321</v>
      </c>
      <c r="P623" s="51">
        <v>2.01</v>
      </c>
      <c r="Q623" s="51">
        <v>1.75</v>
      </c>
      <c r="R623" s="51">
        <v>1</v>
      </c>
      <c r="S623" s="51">
        <v>0</v>
      </c>
      <c r="T623" s="42">
        <f t="shared" si="388"/>
        <v>11681.6175</v>
      </c>
      <c r="U623" s="52">
        <v>2.66</v>
      </c>
      <c r="V623" s="51">
        <v>0.92</v>
      </c>
      <c r="W623" s="51">
        <v>2.03</v>
      </c>
      <c r="X623" s="45">
        <f t="shared" si="389"/>
        <v>2.8676</v>
      </c>
      <c r="Y623" s="52">
        <v>1.325</v>
      </c>
      <c r="Z623" s="47">
        <v>0.6711</v>
      </c>
      <c r="AA623" s="54">
        <f t="shared" si="390"/>
        <v>79233.0378025368</v>
      </c>
    </row>
    <row r="624" customHeight="1" spans="1:27">
      <c r="A624" s="56">
        <v>3734</v>
      </c>
      <c r="B624" s="51">
        <v>2.01</v>
      </c>
      <c r="C624" s="51">
        <v>1.75</v>
      </c>
      <c r="D624" s="51">
        <v>1</v>
      </c>
      <c r="E624" s="51">
        <v>0</v>
      </c>
      <c r="F624" s="42">
        <f t="shared" si="385"/>
        <v>13134.345</v>
      </c>
      <c r="G624" s="52">
        <v>2.26</v>
      </c>
      <c r="H624" s="51">
        <v>0.98</v>
      </c>
      <c r="I624" s="51">
        <v>2.33</v>
      </c>
      <c r="J624" s="45">
        <f t="shared" si="386"/>
        <v>3.2834</v>
      </c>
      <c r="K624" s="52">
        <v>1.325</v>
      </c>
      <c r="L624" s="47">
        <v>0.6711</v>
      </c>
      <c r="M624" s="54">
        <f t="shared" si="387"/>
        <v>86665.0056778907</v>
      </c>
      <c r="O624" s="56">
        <v>3321</v>
      </c>
      <c r="P624" s="51">
        <v>2.01</v>
      </c>
      <c r="Q624" s="51">
        <v>1.75</v>
      </c>
      <c r="R624" s="51">
        <v>1</v>
      </c>
      <c r="S624" s="51">
        <v>0</v>
      </c>
      <c r="T624" s="42">
        <f t="shared" si="388"/>
        <v>11681.6175</v>
      </c>
      <c r="U624" s="52">
        <v>2.66</v>
      </c>
      <c r="V624" s="51">
        <v>0.92</v>
      </c>
      <c r="W624" s="51">
        <v>2.03</v>
      </c>
      <c r="X624" s="45">
        <f t="shared" si="389"/>
        <v>2.8676</v>
      </c>
      <c r="Y624" s="52">
        <v>1.325</v>
      </c>
      <c r="Z624" s="47">
        <v>0.6711</v>
      </c>
      <c r="AA624" s="54">
        <f t="shared" si="390"/>
        <v>79233.0378025368</v>
      </c>
    </row>
    <row r="625" customHeight="1" spans="1:27">
      <c r="A625" s="56">
        <v>3734</v>
      </c>
      <c r="B625" s="51">
        <v>2.01</v>
      </c>
      <c r="C625" s="51">
        <v>1</v>
      </c>
      <c r="D625" s="51">
        <v>1</v>
      </c>
      <c r="E625" s="51">
        <v>0</v>
      </c>
      <c r="F625" s="42">
        <f t="shared" si="385"/>
        <v>7505.34</v>
      </c>
      <c r="G625" s="52">
        <v>2.26</v>
      </c>
      <c r="H625" s="51">
        <v>0.98</v>
      </c>
      <c r="I625" s="51">
        <v>2.33</v>
      </c>
      <c r="J625" s="45">
        <f t="shared" si="386"/>
        <v>3.2834</v>
      </c>
      <c r="K625" s="52">
        <v>1.325</v>
      </c>
      <c r="L625" s="47">
        <v>0.6711</v>
      </c>
      <c r="M625" s="54">
        <f t="shared" si="387"/>
        <v>49522.8603873661</v>
      </c>
      <c r="O625" s="56">
        <v>3321</v>
      </c>
      <c r="P625" s="51">
        <v>2.01</v>
      </c>
      <c r="Q625" s="51">
        <v>1</v>
      </c>
      <c r="R625" s="51">
        <v>1</v>
      </c>
      <c r="S625" s="51">
        <v>0</v>
      </c>
      <c r="T625" s="42">
        <f t="shared" si="388"/>
        <v>6675.21</v>
      </c>
      <c r="U625" s="52">
        <v>2.66</v>
      </c>
      <c r="V625" s="51">
        <v>0.92</v>
      </c>
      <c r="W625" s="51">
        <v>2.03</v>
      </c>
      <c r="X625" s="45">
        <f t="shared" si="389"/>
        <v>2.8676</v>
      </c>
      <c r="Y625" s="52">
        <v>1.325</v>
      </c>
      <c r="Z625" s="47">
        <v>0.6711</v>
      </c>
      <c r="AA625" s="54">
        <f t="shared" si="390"/>
        <v>45276.0216014496</v>
      </c>
    </row>
    <row r="626" customHeight="1" spans="1:27">
      <c r="A626" s="56">
        <v>3734</v>
      </c>
      <c r="B626" s="51">
        <v>2.01</v>
      </c>
      <c r="C626" s="51">
        <v>1</v>
      </c>
      <c r="D626" s="51">
        <v>1</v>
      </c>
      <c r="E626" s="51">
        <v>0</v>
      </c>
      <c r="F626" s="42">
        <f t="shared" si="385"/>
        <v>7505.34</v>
      </c>
      <c r="G626" s="52">
        <v>2.26</v>
      </c>
      <c r="H626" s="51">
        <v>0.98</v>
      </c>
      <c r="I626" s="51">
        <v>2.33</v>
      </c>
      <c r="J626" s="45">
        <f t="shared" si="386"/>
        <v>3.2834</v>
      </c>
      <c r="K626" s="52">
        <v>1.325</v>
      </c>
      <c r="L626" s="47">
        <v>0.6711</v>
      </c>
      <c r="M626" s="54">
        <f t="shared" si="387"/>
        <v>49522.8603873661</v>
      </c>
      <c r="O626" s="56">
        <v>3321</v>
      </c>
      <c r="P626" s="51">
        <v>2.01</v>
      </c>
      <c r="Q626" s="51">
        <v>1</v>
      </c>
      <c r="R626" s="51">
        <v>1</v>
      </c>
      <c r="S626" s="51">
        <v>0</v>
      </c>
      <c r="T626" s="42">
        <f t="shared" si="388"/>
        <v>6675.21</v>
      </c>
      <c r="U626" s="52">
        <v>2.66</v>
      </c>
      <c r="V626" s="51">
        <v>0.92</v>
      </c>
      <c r="W626" s="51">
        <v>2.03</v>
      </c>
      <c r="X626" s="45">
        <f t="shared" si="389"/>
        <v>2.8676</v>
      </c>
      <c r="Y626" s="52">
        <v>1.325</v>
      </c>
      <c r="Z626" s="47">
        <v>0.6711</v>
      </c>
      <c r="AA626" s="54">
        <f t="shared" si="390"/>
        <v>45276.0216014496</v>
      </c>
    </row>
    <row r="627" customHeight="1" spans="1:27">
      <c r="A627" s="56">
        <v>3734</v>
      </c>
      <c r="B627" s="51">
        <v>2.01</v>
      </c>
      <c r="C627" s="51">
        <v>1</v>
      </c>
      <c r="D627" s="51">
        <v>1</v>
      </c>
      <c r="E627" s="51">
        <v>0</v>
      </c>
      <c r="F627" s="42">
        <f t="shared" si="385"/>
        <v>7505.34</v>
      </c>
      <c r="G627" s="52">
        <v>2.26</v>
      </c>
      <c r="H627" s="51">
        <v>0.98</v>
      </c>
      <c r="I627" s="51">
        <v>2.33</v>
      </c>
      <c r="J627" s="45">
        <f t="shared" si="386"/>
        <v>3.2834</v>
      </c>
      <c r="K627" s="52">
        <v>1.325</v>
      </c>
      <c r="L627" s="47">
        <v>0.6711</v>
      </c>
      <c r="M627" s="54">
        <f t="shared" si="387"/>
        <v>49522.8603873661</v>
      </c>
      <c r="O627" s="56">
        <v>3321</v>
      </c>
      <c r="P627" s="51">
        <v>2.01</v>
      </c>
      <c r="Q627" s="51">
        <v>1</v>
      </c>
      <c r="R627" s="51">
        <v>1</v>
      </c>
      <c r="S627" s="51">
        <v>0</v>
      </c>
      <c r="T627" s="42">
        <f t="shared" si="388"/>
        <v>6675.21</v>
      </c>
      <c r="U627" s="52">
        <v>2.66</v>
      </c>
      <c r="V627" s="51">
        <v>0.92</v>
      </c>
      <c r="W627" s="51">
        <v>2.03</v>
      </c>
      <c r="X627" s="45">
        <f t="shared" si="389"/>
        <v>2.8676</v>
      </c>
      <c r="Y627" s="52">
        <v>1.325</v>
      </c>
      <c r="Z627" s="47">
        <v>0.6711</v>
      </c>
      <c r="AA627" s="54">
        <f t="shared" si="390"/>
        <v>45276.0216014496</v>
      </c>
    </row>
    <row r="628" customHeight="1" spans="1:27">
      <c r="A628" s="56">
        <v>3734</v>
      </c>
      <c r="B628" s="51">
        <v>2.01</v>
      </c>
      <c r="C628" s="51">
        <v>1</v>
      </c>
      <c r="D628" s="51">
        <v>1</v>
      </c>
      <c r="E628" s="51">
        <v>0</v>
      </c>
      <c r="F628" s="42">
        <f t="shared" si="385"/>
        <v>7505.34</v>
      </c>
      <c r="G628" s="52">
        <v>2.26</v>
      </c>
      <c r="H628" s="51">
        <v>0.98</v>
      </c>
      <c r="I628" s="51">
        <v>2.33</v>
      </c>
      <c r="J628" s="45">
        <f t="shared" si="386"/>
        <v>3.2834</v>
      </c>
      <c r="K628" s="52">
        <v>1.125</v>
      </c>
      <c r="L628" s="47">
        <v>0.6711</v>
      </c>
      <c r="M628" s="54">
        <f t="shared" si="387"/>
        <v>42047.7116496505</v>
      </c>
      <c r="O628" s="56">
        <v>3321</v>
      </c>
      <c r="P628" s="51">
        <v>2.01</v>
      </c>
      <c r="Q628" s="51">
        <v>1</v>
      </c>
      <c r="R628" s="51">
        <v>1</v>
      </c>
      <c r="S628" s="51">
        <v>0</v>
      </c>
      <c r="T628" s="42">
        <f t="shared" si="388"/>
        <v>6675.21</v>
      </c>
      <c r="U628" s="52">
        <v>2.66</v>
      </c>
      <c r="V628" s="51">
        <v>0.92</v>
      </c>
      <c r="W628" s="51">
        <v>2.03</v>
      </c>
      <c r="X628" s="45">
        <f t="shared" si="389"/>
        <v>2.8676</v>
      </c>
      <c r="Y628" s="52">
        <v>1.125</v>
      </c>
      <c r="Z628" s="47">
        <v>0.6711</v>
      </c>
      <c r="AA628" s="54">
        <f t="shared" si="390"/>
        <v>38441.9051333063</v>
      </c>
    </row>
    <row r="629" customHeight="1" spans="1:27">
      <c r="A629" s="56">
        <v>3734</v>
      </c>
      <c r="B629" s="51">
        <v>2.01</v>
      </c>
      <c r="C629" s="51">
        <v>1</v>
      </c>
      <c r="D629" s="51">
        <v>1</v>
      </c>
      <c r="E629" s="51">
        <v>0</v>
      </c>
      <c r="F629" s="42">
        <f t="shared" si="385"/>
        <v>7505.34</v>
      </c>
      <c r="G629" s="52">
        <v>2.26</v>
      </c>
      <c r="H629" s="51">
        <v>0.98</v>
      </c>
      <c r="I629" s="51">
        <v>2.33</v>
      </c>
      <c r="J629" s="45">
        <f t="shared" si="386"/>
        <v>3.2834</v>
      </c>
      <c r="K629" s="52">
        <v>1.125</v>
      </c>
      <c r="L629" s="47">
        <v>0.6711</v>
      </c>
      <c r="M629" s="54">
        <f t="shared" si="387"/>
        <v>42047.7116496505</v>
      </c>
      <c r="O629" s="56">
        <v>3321</v>
      </c>
      <c r="P629" s="51">
        <v>2.01</v>
      </c>
      <c r="Q629" s="51">
        <v>1</v>
      </c>
      <c r="R629" s="51">
        <v>1</v>
      </c>
      <c r="S629" s="51">
        <v>0</v>
      </c>
      <c r="T629" s="42">
        <f t="shared" si="388"/>
        <v>6675.21</v>
      </c>
      <c r="U629" s="52">
        <v>2.66</v>
      </c>
      <c r="V629" s="51">
        <v>0.92</v>
      </c>
      <c r="W629" s="51">
        <v>2.03</v>
      </c>
      <c r="X629" s="45">
        <f t="shared" si="389"/>
        <v>2.8676</v>
      </c>
      <c r="Y629" s="52">
        <v>1.125</v>
      </c>
      <c r="Z629" s="47">
        <v>0.6711</v>
      </c>
      <c r="AA629" s="54">
        <f t="shared" si="390"/>
        <v>38441.9051333063</v>
      </c>
    </row>
    <row r="630" customHeight="1" spans="1:27">
      <c r="A630" s="56">
        <v>3734</v>
      </c>
      <c r="B630" s="51">
        <v>2.01</v>
      </c>
      <c r="C630" s="51">
        <v>1</v>
      </c>
      <c r="D630" s="51">
        <v>1</v>
      </c>
      <c r="E630" s="51">
        <v>0</v>
      </c>
      <c r="F630" s="42">
        <f t="shared" si="385"/>
        <v>7505.34</v>
      </c>
      <c r="G630" s="52">
        <v>2.26</v>
      </c>
      <c r="H630" s="51">
        <v>0.98</v>
      </c>
      <c r="I630" s="51">
        <v>2.33</v>
      </c>
      <c r="J630" s="45">
        <f t="shared" si="386"/>
        <v>3.2834</v>
      </c>
      <c r="K630" s="52">
        <v>1.125</v>
      </c>
      <c r="L630" s="47">
        <v>0.6711</v>
      </c>
      <c r="M630" s="54">
        <f t="shared" si="387"/>
        <v>42047.7116496505</v>
      </c>
      <c r="O630" s="56">
        <v>3321</v>
      </c>
      <c r="P630" s="51">
        <v>2.01</v>
      </c>
      <c r="Q630" s="51">
        <v>1</v>
      </c>
      <c r="R630" s="51">
        <v>1</v>
      </c>
      <c r="S630" s="51">
        <v>0</v>
      </c>
      <c r="T630" s="42">
        <f t="shared" si="388"/>
        <v>6675.21</v>
      </c>
      <c r="U630" s="52">
        <v>2.66</v>
      </c>
      <c r="V630" s="51">
        <v>0.92</v>
      </c>
      <c r="W630" s="51">
        <v>2.03</v>
      </c>
      <c r="X630" s="45">
        <f t="shared" si="389"/>
        <v>2.8676</v>
      </c>
      <c r="Y630" s="52">
        <v>1.125</v>
      </c>
      <c r="Z630" s="47">
        <v>0.6711</v>
      </c>
      <c r="AA630" s="54">
        <f t="shared" si="390"/>
        <v>38441.9051333063</v>
      </c>
    </row>
    <row r="631" customHeight="1" spans="1:27">
      <c r="A631" s="56">
        <v>3734</v>
      </c>
      <c r="B631" s="51">
        <v>2.01</v>
      </c>
      <c r="C631" s="51">
        <v>1</v>
      </c>
      <c r="D631" s="51">
        <v>1</v>
      </c>
      <c r="E631" s="51">
        <v>0</v>
      </c>
      <c r="F631" s="42">
        <f t="shared" si="385"/>
        <v>7505.34</v>
      </c>
      <c r="G631" s="52">
        <v>2.26</v>
      </c>
      <c r="H631" s="51">
        <v>0.98</v>
      </c>
      <c r="I631" s="51">
        <v>2.33</v>
      </c>
      <c r="J631" s="45">
        <f t="shared" si="386"/>
        <v>3.2834</v>
      </c>
      <c r="K631" s="52">
        <v>1.125</v>
      </c>
      <c r="L631" s="47">
        <v>0.6711</v>
      </c>
      <c r="M631" s="54">
        <f t="shared" si="387"/>
        <v>42047.7116496505</v>
      </c>
      <c r="O631" s="56">
        <v>3321</v>
      </c>
      <c r="P631" s="51">
        <v>2.01</v>
      </c>
      <c r="Q631" s="51">
        <v>1</v>
      </c>
      <c r="R631" s="51">
        <v>1</v>
      </c>
      <c r="S631" s="51">
        <v>0</v>
      </c>
      <c r="T631" s="42">
        <f t="shared" si="388"/>
        <v>6675.21</v>
      </c>
      <c r="U631" s="52">
        <v>2.66</v>
      </c>
      <c r="V631" s="51">
        <v>0.92</v>
      </c>
      <c r="W631" s="51">
        <v>2.03</v>
      </c>
      <c r="X631" s="45">
        <f t="shared" si="389"/>
        <v>2.8676</v>
      </c>
      <c r="Y631" s="52">
        <v>1.125</v>
      </c>
      <c r="Z631" s="47">
        <v>0.6711</v>
      </c>
      <c r="AA631" s="54">
        <f t="shared" si="390"/>
        <v>38441.9051333063</v>
      </c>
    </row>
    <row r="632" customHeight="1" spans="1:27">
      <c r="A632" s="56">
        <v>3734</v>
      </c>
      <c r="B632" s="51">
        <v>2.01</v>
      </c>
      <c r="C632" s="51">
        <v>1</v>
      </c>
      <c r="D632" s="51">
        <v>1</v>
      </c>
      <c r="E632" s="51">
        <v>0</v>
      </c>
      <c r="F632" s="42">
        <f t="shared" si="385"/>
        <v>7505.34</v>
      </c>
      <c r="G632" s="52">
        <v>2.26</v>
      </c>
      <c r="H632" s="51">
        <v>0.98</v>
      </c>
      <c r="I632" s="51">
        <v>2.33</v>
      </c>
      <c r="J632" s="45">
        <f t="shared" si="386"/>
        <v>3.2834</v>
      </c>
      <c r="K632" s="52">
        <v>1.125</v>
      </c>
      <c r="L632" s="47">
        <v>0.6711</v>
      </c>
      <c r="M632" s="54">
        <f t="shared" si="387"/>
        <v>42047.7116496505</v>
      </c>
      <c r="O632" s="56">
        <v>3321</v>
      </c>
      <c r="P632" s="51">
        <v>2.01</v>
      </c>
      <c r="Q632" s="51">
        <v>1</v>
      </c>
      <c r="R632" s="51">
        <v>1</v>
      </c>
      <c r="S632" s="51">
        <v>0</v>
      </c>
      <c r="T632" s="42">
        <f t="shared" si="388"/>
        <v>6675.21</v>
      </c>
      <c r="U632" s="52">
        <v>2.66</v>
      </c>
      <c r="V632" s="51">
        <v>0.92</v>
      </c>
      <c r="W632" s="51">
        <v>2.03</v>
      </c>
      <c r="X632" s="45">
        <f t="shared" si="389"/>
        <v>2.8676</v>
      </c>
      <c r="Y632" s="52">
        <v>1.125</v>
      </c>
      <c r="Z632" s="47">
        <v>0.6711</v>
      </c>
      <c r="AA632" s="54">
        <f t="shared" si="390"/>
        <v>38441.9051333063</v>
      </c>
    </row>
    <row r="633" customHeight="1" spans="1:27">
      <c r="A633" s="56">
        <v>3734</v>
      </c>
      <c r="B633" s="51">
        <v>2.01</v>
      </c>
      <c r="C633" s="51">
        <v>1</v>
      </c>
      <c r="D633" s="51">
        <v>1</v>
      </c>
      <c r="E633" s="51">
        <v>0</v>
      </c>
      <c r="F633" s="42">
        <f t="shared" si="385"/>
        <v>7505.34</v>
      </c>
      <c r="G633" s="52">
        <v>2.26</v>
      </c>
      <c r="H633" s="51">
        <v>0.98</v>
      </c>
      <c r="I633" s="51">
        <v>2.33</v>
      </c>
      <c r="J633" s="45">
        <f t="shared" si="386"/>
        <v>3.2834</v>
      </c>
      <c r="K633" s="52">
        <v>1.125</v>
      </c>
      <c r="L633" s="47">
        <v>0.6711</v>
      </c>
      <c r="M633" s="54">
        <f t="shared" si="387"/>
        <v>42047.7116496505</v>
      </c>
      <c r="O633" s="56">
        <v>3321</v>
      </c>
      <c r="P633" s="51">
        <v>2.01</v>
      </c>
      <c r="Q633" s="51">
        <v>1</v>
      </c>
      <c r="R633" s="51">
        <v>1</v>
      </c>
      <c r="S633" s="51">
        <v>0</v>
      </c>
      <c r="T633" s="42">
        <f t="shared" si="388"/>
        <v>6675.21</v>
      </c>
      <c r="U633" s="52">
        <v>2.66</v>
      </c>
      <c r="V633" s="51">
        <v>0.92</v>
      </c>
      <c r="W633" s="51">
        <v>2.03</v>
      </c>
      <c r="X633" s="45">
        <f t="shared" si="389"/>
        <v>2.8676</v>
      </c>
      <c r="Y633" s="52">
        <v>1.125</v>
      </c>
      <c r="Z633" s="47">
        <v>0.6711</v>
      </c>
      <c r="AA633" s="54">
        <f t="shared" si="390"/>
        <v>38441.9051333063</v>
      </c>
    </row>
    <row r="634" customHeight="1" spans="1:27">
      <c r="A634" s="56">
        <v>3734</v>
      </c>
      <c r="B634" s="51">
        <v>2.01</v>
      </c>
      <c r="C634" s="51">
        <v>1</v>
      </c>
      <c r="D634" s="51">
        <v>1</v>
      </c>
      <c r="E634" s="51">
        <v>0</v>
      </c>
      <c r="F634" s="42">
        <f t="shared" si="385"/>
        <v>7505.34</v>
      </c>
      <c r="G634" s="52">
        <v>2.26</v>
      </c>
      <c r="H634" s="51">
        <v>0.98</v>
      </c>
      <c r="I634" s="51">
        <v>2.33</v>
      </c>
      <c r="J634" s="45">
        <f t="shared" si="386"/>
        <v>3.2834</v>
      </c>
      <c r="K634" s="52">
        <v>1.125</v>
      </c>
      <c r="L634" s="47">
        <v>0.6711</v>
      </c>
      <c r="M634" s="54">
        <f t="shared" si="387"/>
        <v>42047.7116496505</v>
      </c>
      <c r="O634" s="56">
        <v>3321</v>
      </c>
      <c r="P634" s="51">
        <v>2.01</v>
      </c>
      <c r="Q634" s="51">
        <v>1</v>
      </c>
      <c r="R634" s="51">
        <v>1</v>
      </c>
      <c r="S634" s="51">
        <v>0</v>
      </c>
      <c r="T634" s="42">
        <f t="shared" si="388"/>
        <v>6675.21</v>
      </c>
      <c r="U634" s="52">
        <v>2.66</v>
      </c>
      <c r="V634" s="51">
        <v>0.92</v>
      </c>
      <c r="W634" s="51">
        <v>2.03</v>
      </c>
      <c r="X634" s="45">
        <f t="shared" si="389"/>
        <v>2.8676</v>
      </c>
      <c r="Y634" s="52">
        <v>1.125</v>
      </c>
      <c r="Z634" s="47">
        <v>0.6711</v>
      </c>
      <c r="AA634" s="54">
        <f t="shared" si="390"/>
        <v>38441.9051333063</v>
      </c>
    </row>
    <row r="635" customHeight="1" spans="1:27">
      <c r="A635" s="57">
        <f>SUM(M612:M634)</f>
        <v>1415003.0893675</v>
      </c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9"/>
      <c r="O635" s="57">
        <f>SUM(AA612:AA634)</f>
        <v>1297380.38554708</v>
      </c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9"/>
    </row>
    <row r="636" customHeight="1" spans="1:27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9"/>
      <c r="O636" s="57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9"/>
    </row>
    <row r="637" customHeight="1" spans="1:27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2"/>
      <c r="O637" s="60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2"/>
    </row>
    <row r="638" customHeight="1" spans="1:27">
      <c r="A638" s="25" t="s">
        <v>42</v>
      </c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O638" s="25" t="s">
        <v>42</v>
      </c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7"/>
    </row>
    <row r="639" customHeight="1" spans="1:27">
      <c r="A639" s="2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30"/>
    </row>
    <row r="640" customHeight="1" spans="1:27">
      <c r="A640" s="31" t="s">
        <v>14</v>
      </c>
      <c r="B640" s="32"/>
      <c r="C640" s="32"/>
      <c r="D640" s="32"/>
      <c r="E640" s="32"/>
      <c r="F640" s="33"/>
      <c r="G640" s="34" t="s">
        <v>15</v>
      </c>
      <c r="H640" s="35"/>
      <c r="I640" s="35"/>
      <c r="J640" s="36"/>
      <c r="K640" s="37" t="s">
        <v>16</v>
      </c>
      <c r="L640" s="38"/>
      <c r="M640" s="39" t="s">
        <v>17</v>
      </c>
      <c r="O640" s="31" t="s">
        <v>14</v>
      </c>
      <c r="P640" s="32"/>
      <c r="Q640" s="32"/>
      <c r="R640" s="32"/>
      <c r="S640" s="32"/>
      <c r="T640" s="33"/>
      <c r="U640" s="34" t="s">
        <v>15</v>
      </c>
      <c r="V640" s="35"/>
      <c r="W640" s="35"/>
      <c r="X640" s="36"/>
      <c r="Y640" s="37" t="s">
        <v>16</v>
      </c>
      <c r="Z640" s="38"/>
      <c r="AA640" s="39" t="s">
        <v>17</v>
      </c>
    </row>
    <row r="641" customHeight="1" spans="1:27">
      <c r="A641" s="40" t="s">
        <v>18</v>
      </c>
      <c r="B641" s="41" t="s">
        <v>19</v>
      </c>
      <c r="C641" s="41" t="s">
        <v>20</v>
      </c>
      <c r="D641" s="41" t="s">
        <v>21</v>
      </c>
      <c r="E641" s="41" t="s">
        <v>22</v>
      </c>
      <c r="F641" s="42" t="s">
        <v>14</v>
      </c>
      <c r="G641" s="43" t="s">
        <v>23</v>
      </c>
      <c r="H641" s="44" t="s">
        <v>24</v>
      </c>
      <c r="I641" s="44" t="s">
        <v>25</v>
      </c>
      <c r="J641" s="45" t="s">
        <v>26</v>
      </c>
      <c r="K641" s="46" t="s">
        <v>27</v>
      </c>
      <c r="L641" s="47" t="s">
        <v>28</v>
      </c>
      <c r="M641" s="48"/>
      <c r="O641" s="40" t="s">
        <v>18</v>
      </c>
      <c r="P641" s="41" t="s">
        <v>19</v>
      </c>
      <c r="Q641" s="41" t="s">
        <v>20</v>
      </c>
      <c r="R641" s="41" t="s">
        <v>21</v>
      </c>
      <c r="S641" s="41" t="s">
        <v>22</v>
      </c>
      <c r="T641" s="42" t="s">
        <v>14</v>
      </c>
      <c r="U641" s="43" t="s">
        <v>23</v>
      </c>
      <c r="V641" s="44" t="s">
        <v>24</v>
      </c>
      <c r="W641" s="44" t="s">
        <v>25</v>
      </c>
      <c r="X641" s="45" t="s">
        <v>26</v>
      </c>
      <c r="Y641" s="46" t="s">
        <v>27</v>
      </c>
      <c r="Z641" s="47" t="s">
        <v>28</v>
      </c>
      <c r="AA641" s="48"/>
    </row>
    <row r="642" customHeight="1" spans="1:27">
      <c r="A642" s="56">
        <v>2556</v>
      </c>
      <c r="B642" s="51">
        <v>4.97</v>
      </c>
      <c r="C642" s="51">
        <v>1</v>
      </c>
      <c r="D642" s="51">
        <v>1</v>
      </c>
      <c r="E642" s="51">
        <v>0</v>
      </c>
      <c r="F642" s="42">
        <f t="shared" ref="F642:F662" si="391">A642*B642*C642*D642+E642</f>
        <v>12703.32</v>
      </c>
      <c r="G642" s="52">
        <v>1.65</v>
      </c>
      <c r="H642" s="51">
        <v>0.76</v>
      </c>
      <c r="I642" s="51">
        <v>1.54</v>
      </c>
      <c r="J642" s="45">
        <f t="shared" ref="J642:J662" si="392">H642*I642+1</f>
        <v>2.1704</v>
      </c>
      <c r="K642" s="52">
        <v>1.125</v>
      </c>
      <c r="L642" s="47">
        <v>0.5882</v>
      </c>
      <c r="M642" s="54">
        <f t="shared" ref="M642:M662" si="393">F642*G642*J642*K642*L642</f>
        <v>30103.6049297953</v>
      </c>
      <c r="O642" s="56">
        <v>2556</v>
      </c>
      <c r="P642" s="51">
        <v>4.97</v>
      </c>
      <c r="Q642" s="51">
        <v>1</v>
      </c>
      <c r="R642" s="51">
        <v>1</v>
      </c>
      <c r="S642" s="51">
        <v>0</v>
      </c>
      <c r="T642" s="42">
        <f t="shared" ref="T642:T662" si="394">O642*P642*Q642*R642+S642</f>
        <v>12703.32</v>
      </c>
      <c r="U642" s="52">
        <v>2.05</v>
      </c>
      <c r="V642" s="51">
        <v>0.76</v>
      </c>
      <c r="W642" s="51">
        <v>1.54</v>
      </c>
      <c r="X642" s="45">
        <f t="shared" ref="X642:X662" si="395">V642*W642+1</f>
        <v>2.1704</v>
      </c>
      <c r="Y642" s="52">
        <v>1.125</v>
      </c>
      <c r="Z642" s="47">
        <v>0.5882</v>
      </c>
      <c r="AA642" s="54">
        <f t="shared" ref="AA642:AA662" si="396">T642*U642*X642*Y642*Z642</f>
        <v>37401.4485491396</v>
      </c>
    </row>
    <row r="643" customHeight="1" spans="1:27">
      <c r="A643" s="56">
        <v>2556</v>
      </c>
      <c r="B643" s="51">
        <f t="shared" ref="B643:B662" si="397">0.677+0.338</f>
        <v>1.015</v>
      </c>
      <c r="C643" s="51">
        <v>1.35</v>
      </c>
      <c r="D643" s="51">
        <v>1</v>
      </c>
      <c r="E643" s="51">
        <v>0</v>
      </c>
      <c r="F643" s="42">
        <f t="shared" si="391"/>
        <v>3502.359</v>
      </c>
      <c r="G643" s="52">
        <v>1.65</v>
      </c>
      <c r="H643" s="51">
        <v>0.76</v>
      </c>
      <c r="I643" s="51">
        <v>1.54</v>
      </c>
      <c r="J643" s="45">
        <f t="shared" si="392"/>
        <v>2.1704</v>
      </c>
      <c r="K643" s="52">
        <v>1.125</v>
      </c>
      <c r="L643" s="47">
        <v>0.5882</v>
      </c>
      <c r="M643" s="54">
        <f t="shared" si="393"/>
        <v>8299.69107747526</v>
      </c>
      <c r="O643" s="56">
        <v>2556</v>
      </c>
      <c r="P643" s="51">
        <f t="shared" ref="P643:P662" si="398">0.677+0.338</f>
        <v>1.015</v>
      </c>
      <c r="Q643" s="51">
        <v>1.35</v>
      </c>
      <c r="R643" s="51">
        <v>1</v>
      </c>
      <c r="S643" s="51">
        <v>0</v>
      </c>
      <c r="T643" s="42">
        <f t="shared" si="394"/>
        <v>3502.359</v>
      </c>
      <c r="U643" s="52">
        <v>2.05</v>
      </c>
      <c r="V643" s="51">
        <v>0.76</v>
      </c>
      <c r="W643" s="51">
        <v>1.54</v>
      </c>
      <c r="X643" s="45">
        <f t="shared" si="395"/>
        <v>2.1704</v>
      </c>
      <c r="Y643" s="52">
        <v>1.125</v>
      </c>
      <c r="Z643" s="47">
        <v>0.5882</v>
      </c>
      <c r="AA643" s="54">
        <f t="shared" si="396"/>
        <v>10311.7373992874</v>
      </c>
    </row>
    <row r="644" customHeight="1" spans="1:27">
      <c r="A644" s="56">
        <v>2556</v>
      </c>
      <c r="B644" s="51">
        <f t="shared" si="397"/>
        <v>1.015</v>
      </c>
      <c r="C644" s="51">
        <v>1.35</v>
      </c>
      <c r="D644" s="51">
        <v>1</v>
      </c>
      <c r="E644" s="51">
        <v>0</v>
      </c>
      <c r="F644" s="42">
        <f t="shared" si="391"/>
        <v>3502.359</v>
      </c>
      <c r="G644" s="52">
        <v>1.65</v>
      </c>
      <c r="H644" s="51">
        <v>0.76</v>
      </c>
      <c r="I644" s="51">
        <v>1.54</v>
      </c>
      <c r="J644" s="45">
        <f t="shared" si="392"/>
        <v>2.1704</v>
      </c>
      <c r="K644" s="52">
        <v>1.125</v>
      </c>
      <c r="L644" s="47">
        <v>0.5882</v>
      </c>
      <c r="M644" s="54">
        <f t="shared" si="393"/>
        <v>8299.69107747526</v>
      </c>
      <c r="O644" s="56">
        <v>2556</v>
      </c>
      <c r="P644" s="51">
        <f t="shared" si="398"/>
        <v>1.015</v>
      </c>
      <c r="Q644" s="51">
        <v>1.35</v>
      </c>
      <c r="R644" s="51">
        <v>1</v>
      </c>
      <c r="S644" s="51">
        <v>0</v>
      </c>
      <c r="T644" s="42">
        <f t="shared" si="394"/>
        <v>3502.359</v>
      </c>
      <c r="U644" s="52">
        <v>2.05</v>
      </c>
      <c r="V644" s="51">
        <v>0.76</v>
      </c>
      <c r="W644" s="51">
        <v>1.54</v>
      </c>
      <c r="X644" s="45">
        <f t="shared" si="395"/>
        <v>2.1704</v>
      </c>
      <c r="Y644" s="52">
        <v>1.125</v>
      </c>
      <c r="Z644" s="47">
        <v>0.5882</v>
      </c>
      <c r="AA644" s="54">
        <f t="shared" si="396"/>
        <v>10311.7373992874</v>
      </c>
    </row>
    <row r="645" customHeight="1" spans="1:27">
      <c r="A645" s="56">
        <v>2556</v>
      </c>
      <c r="B645" s="51">
        <f t="shared" si="397"/>
        <v>1.015</v>
      </c>
      <c r="C645" s="51">
        <v>1.35</v>
      </c>
      <c r="D645" s="51">
        <v>1</v>
      </c>
      <c r="E645" s="51">
        <v>0</v>
      </c>
      <c r="F645" s="42">
        <f t="shared" si="391"/>
        <v>3502.359</v>
      </c>
      <c r="G645" s="52">
        <v>1.85</v>
      </c>
      <c r="H645" s="51">
        <v>0.76</v>
      </c>
      <c r="I645" s="51">
        <v>1.54</v>
      </c>
      <c r="J645" s="45">
        <f t="shared" si="392"/>
        <v>2.1704</v>
      </c>
      <c r="K645" s="52">
        <v>1.125</v>
      </c>
      <c r="L645" s="47">
        <v>0.5882</v>
      </c>
      <c r="M645" s="54">
        <f t="shared" si="393"/>
        <v>9305.71423838135</v>
      </c>
      <c r="O645" s="56">
        <v>2556</v>
      </c>
      <c r="P645" s="51">
        <f t="shared" si="398"/>
        <v>1.015</v>
      </c>
      <c r="Q645" s="51">
        <v>1.35</v>
      </c>
      <c r="R645" s="51">
        <v>1</v>
      </c>
      <c r="S645" s="51">
        <v>0</v>
      </c>
      <c r="T645" s="42">
        <f t="shared" si="394"/>
        <v>3502.359</v>
      </c>
      <c r="U645" s="52">
        <v>2.25</v>
      </c>
      <c r="V645" s="51">
        <v>0.76</v>
      </c>
      <c r="W645" s="51">
        <v>1.54</v>
      </c>
      <c r="X645" s="45">
        <f t="shared" si="395"/>
        <v>2.1704</v>
      </c>
      <c r="Y645" s="52">
        <v>1.125</v>
      </c>
      <c r="Z645" s="47">
        <v>0.5882</v>
      </c>
      <c r="AA645" s="54">
        <f t="shared" si="396"/>
        <v>11317.7605601935</v>
      </c>
    </row>
    <row r="646" customHeight="1" spans="1:27">
      <c r="A646" s="56">
        <v>2556</v>
      </c>
      <c r="B646" s="51">
        <f t="shared" si="397"/>
        <v>1.015</v>
      </c>
      <c r="C646" s="51">
        <v>1.35</v>
      </c>
      <c r="D646" s="51">
        <v>1</v>
      </c>
      <c r="E646" s="51">
        <v>0</v>
      </c>
      <c r="F646" s="42">
        <f t="shared" si="391"/>
        <v>3502.359</v>
      </c>
      <c r="G646" s="52">
        <v>1.85</v>
      </c>
      <c r="H646" s="51">
        <v>0.76</v>
      </c>
      <c r="I646" s="51">
        <v>1.54</v>
      </c>
      <c r="J646" s="45">
        <f t="shared" si="392"/>
        <v>2.1704</v>
      </c>
      <c r="K646" s="52">
        <v>1.125</v>
      </c>
      <c r="L646" s="47">
        <v>0.5882</v>
      </c>
      <c r="M646" s="54">
        <f t="shared" si="393"/>
        <v>9305.71423838135</v>
      </c>
      <c r="O646" s="56">
        <v>2556</v>
      </c>
      <c r="P646" s="51">
        <f t="shared" si="398"/>
        <v>1.015</v>
      </c>
      <c r="Q646" s="51">
        <v>1.35</v>
      </c>
      <c r="R646" s="51">
        <v>1</v>
      </c>
      <c r="S646" s="51">
        <v>0</v>
      </c>
      <c r="T646" s="42">
        <f t="shared" si="394"/>
        <v>3502.359</v>
      </c>
      <c r="U646" s="52">
        <v>2.25</v>
      </c>
      <c r="V646" s="51">
        <v>0.76</v>
      </c>
      <c r="W646" s="51">
        <v>1.54</v>
      </c>
      <c r="X646" s="45">
        <f t="shared" si="395"/>
        <v>2.1704</v>
      </c>
      <c r="Y646" s="52">
        <v>1.125</v>
      </c>
      <c r="Z646" s="47">
        <v>0.5882</v>
      </c>
      <c r="AA646" s="54">
        <f t="shared" si="396"/>
        <v>11317.7605601935</v>
      </c>
    </row>
    <row r="647" customHeight="1" spans="1:27">
      <c r="A647" s="56">
        <v>2556</v>
      </c>
      <c r="B647" s="51">
        <f t="shared" si="397"/>
        <v>1.015</v>
      </c>
      <c r="C647" s="51">
        <v>1.35</v>
      </c>
      <c r="D647" s="51">
        <v>1</v>
      </c>
      <c r="E647" s="51">
        <v>0</v>
      </c>
      <c r="F647" s="42">
        <f t="shared" si="391"/>
        <v>3502.359</v>
      </c>
      <c r="G647" s="52">
        <v>1.85</v>
      </c>
      <c r="H647" s="51">
        <v>0.76</v>
      </c>
      <c r="I647" s="51">
        <v>1.54</v>
      </c>
      <c r="J647" s="45">
        <f t="shared" si="392"/>
        <v>2.1704</v>
      </c>
      <c r="K647" s="52">
        <v>1.125</v>
      </c>
      <c r="L647" s="47">
        <v>0.5882</v>
      </c>
      <c r="M647" s="54">
        <f t="shared" si="393"/>
        <v>9305.71423838135</v>
      </c>
      <c r="O647" s="56">
        <v>2556</v>
      </c>
      <c r="P647" s="51">
        <f t="shared" si="398"/>
        <v>1.015</v>
      </c>
      <c r="Q647" s="51">
        <v>1.35</v>
      </c>
      <c r="R647" s="51">
        <v>1</v>
      </c>
      <c r="S647" s="51">
        <v>0</v>
      </c>
      <c r="T647" s="42">
        <f t="shared" si="394"/>
        <v>3502.359</v>
      </c>
      <c r="U647" s="52">
        <v>2.25</v>
      </c>
      <c r="V647" s="51">
        <v>0.76</v>
      </c>
      <c r="W647" s="51">
        <v>1.54</v>
      </c>
      <c r="X647" s="45">
        <f t="shared" si="395"/>
        <v>2.1704</v>
      </c>
      <c r="Y647" s="52">
        <v>1.125</v>
      </c>
      <c r="Z647" s="47">
        <v>0.5882</v>
      </c>
      <c r="AA647" s="54">
        <f t="shared" si="396"/>
        <v>11317.7605601935</v>
      </c>
    </row>
    <row r="648" customHeight="1" spans="1:27">
      <c r="A648" s="56">
        <v>2556</v>
      </c>
      <c r="B648" s="51">
        <f t="shared" si="397"/>
        <v>1.015</v>
      </c>
      <c r="C648" s="51">
        <v>1.35</v>
      </c>
      <c r="D648" s="51">
        <v>1</v>
      </c>
      <c r="E648" s="51">
        <v>0</v>
      </c>
      <c r="F648" s="42">
        <f t="shared" si="391"/>
        <v>3502.359</v>
      </c>
      <c r="G648" s="52">
        <v>1.85</v>
      </c>
      <c r="H648" s="51">
        <v>0.76</v>
      </c>
      <c r="I648" s="51">
        <v>1.54</v>
      </c>
      <c r="J648" s="45">
        <f t="shared" si="392"/>
        <v>2.1704</v>
      </c>
      <c r="K648" s="52">
        <v>1.125</v>
      </c>
      <c r="L648" s="47">
        <v>0.5882</v>
      </c>
      <c r="M648" s="54">
        <f t="shared" si="393"/>
        <v>9305.71423838135</v>
      </c>
      <c r="O648" s="56">
        <v>2556</v>
      </c>
      <c r="P648" s="51">
        <f t="shared" si="398"/>
        <v>1.015</v>
      </c>
      <c r="Q648" s="51">
        <v>1.35</v>
      </c>
      <c r="R648" s="51">
        <v>1</v>
      </c>
      <c r="S648" s="51">
        <v>0</v>
      </c>
      <c r="T648" s="42">
        <f t="shared" si="394"/>
        <v>3502.359</v>
      </c>
      <c r="U648" s="52">
        <v>2.25</v>
      </c>
      <c r="V648" s="51">
        <v>0.76</v>
      </c>
      <c r="W648" s="51">
        <v>1.54</v>
      </c>
      <c r="X648" s="45">
        <f t="shared" si="395"/>
        <v>2.1704</v>
      </c>
      <c r="Y648" s="52">
        <v>1.125</v>
      </c>
      <c r="Z648" s="47">
        <v>0.5882</v>
      </c>
      <c r="AA648" s="54">
        <f t="shared" si="396"/>
        <v>11317.7605601935</v>
      </c>
    </row>
    <row r="649" customHeight="1" spans="1:27">
      <c r="A649" s="56">
        <v>2556</v>
      </c>
      <c r="B649" s="51">
        <f t="shared" si="397"/>
        <v>1.015</v>
      </c>
      <c r="C649" s="51">
        <v>1.35</v>
      </c>
      <c r="D649" s="51">
        <v>1</v>
      </c>
      <c r="E649" s="51">
        <v>0</v>
      </c>
      <c r="F649" s="42">
        <f t="shared" si="391"/>
        <v>3502.359</v>
      </c>
      <c r="G649" s="52">
        <v>1.85</v>
      </c>
      <c r="H649" s="51">
        <v>0.76</v>
      </c>
      <c r="I649" s="51">
        <v>1.54</v>
      </c>
      <c r="J649" s="45">
        <f t="shared" si="392"/>
        <v>2.1704</v>
      </c>
      <c r="K649" s="52">
        <v>1.125</v>
      </c>
      <c r="L649" s="47">
        <v>0.5882</v>
      </c>
      <c r="M649" s="54">
        <f t="shared" si="393"/>
        <v>9305.71423838135</v>
      </c>
      <c r="O649" s="56">
        <v>2556</v>
      </c>
      <c r="P649" s="51">
        <f t="shared" si="398"/>
        <v>1.015</v>
      </c>
      <c r="Q649" s="51">
        <v>1.35</v>
      </c>
      <c r="R649" s="51">
        <v>1</v>
      </c>
      <c r="S649" s="51">
        <v>0</v>
      </c>
      <c r="T649" s="42">
        <f t="shared" si="394"/>
        <v>3502.359</v>
      </c>
      <c r="U649" s="52">
        <v>2.25</v>
      </c>
      <c r="V649" s="51">
        <v>0.76</v>
      </c>
      <c r="W649" s="51">
        <v>1.54</v>
      </c>
      <c r="X649" s="45">
        <f t="shared" si="395"/>
        <v>2.1704</v>
      </c>
      <c r="Y649" s="52">
        <v>1.125</v>
      </c>
      <c r="Z649" s="47">
        <v>0.5882</v>
      </c>
      <c r="AA649" s="54">
        <f t="shared" si="396"/>
        <v>11317.7605601935</v>
      </c>
    </row>
    <row r="650" customHeight="1" spans="1:27">
      <c r="A650" s="56">
        <v>2556</v>
      </c>
      <c r="B650" s="51">
        <f t="shared" si="397"/>
        <v>1.015</v>
      </c>
      <c r="C650" s="51">
        <v>1.35</v>
      </c>
      <c r="D650" s="51">
        <v>1</v>
      </c>
      <c r="E650" s="51">
        <v>0</v>
      </c>
      <c r="F650" s="42">
        <f t="shared" si="391"/>
        <v>3502.359</v>
      </c>
      <c r="G650" s="52">
        <v>1.85</v>
      </c>
      <c r="H650" s="51">
        <v>0.76</v>
      </c>
      <c r="I650" s="51">
        <v>1.54</v>
      </c>
      <c r="J650" s="45">
        <f t="shared" si="392"/>
        <v>2.1704</v>
      </c>
      <c r="K650" s="52">
        <v>1.125</v>
      </c>
      <c r="L650" s="47">
        <v>0.5882</v>
      </c>
      <c r="M650" s="54">
        <f t="shared" si="393"/>
        <v>9305.71423838135</v>
      </c>
      <c r="O650" s="56">
        <v>2556</v>
      </c>
      <c r="P650" s="51">
        <f t="shared" si="398"/>
        <v>1.015</v>
      </c>
      <c r="Q650" s="51">
        <v>1.35</v>
      </c>
      <c r="R650" s="51">
        <v>1</v>
      </c>
      <c r="S650" s="51">
        <v>0</v>
      </c>
      <c r="T650" s="42">
        <f t="shared" si="394"/>
        <v>3502.359</v>
      </c>
      <c r="U650" s="52">
        <v>2.25</v>
      </c>
      <c r="V650" s="51">
        <v>0.76</v>
      </c>
      <c r="W650" s="51">
        <v>1.54</v>
      </c>
      <c r="X650" s="45">
        <f t="shared" si="395"/>
        <v>2.1704</v>
      </c>
      <c r="Y650" s="52">
        <v>1.125</v>
      </c>
      <c r="Z650" s="47">
        <v>0.5882</v>
      </c>
      <c r="AA650" s="54">
        <f t="shared" si="396"/>
        <v>11317.7605601935</v>
      </c>
    </row>
    <row r="651" customHeight="1" spans="1:27">
      <c r="A651" s="56">
        <v>2556</v>
      </c>
      <c r="B651" s="51">
        <f t="shared" si="397"/>
        <v>1.015</v>
      </c>
      <c r="C651" s="51">
        <v>1.35</v>
      </c>
      <c r="D651" s="51">
        <v>1</v>
      </c>
      <c r="E651" s="51">
        <v>0</v>
      </c>
      <c r="F651" s="42">
        <f t="shared" si="391"/>
        <v>3502.359</v>
      </c>
      <c r="G651" s="52">
        <v>1.85</v>
      </c>
      <c r="H651" s="51">
        <v>0.76</v>
      </c>
      <c r="I651" s="51">
        <v>1.54</v>
      </c>
      <c r="J651" s="45">
        <f t="shared" si="392"/>
        <v>2.1704</v>
      </c>
      <c r="K651" s="52">
        <v>1.125</v>
      </c>
      <c r="L651" s="47">
        <v>0.5882</v>
      </c>
      <c r="M651" s="54">
        <f t="shared" si="393"/>
        <v>9305.71423838135</v>
      </c>
      <c r="O651" s="56">
        <v>2556</v>
      </c>
      <c r="P651" s="51">
        <f t="shared" si="398"/>
        <v>1.015</v>
      </c>
      <c r="Q651" s="51">
        <v>1.35</v>
      </c>
      <c r="R651" s="51">
        <v>1</v>
      </c>
      <c r="S651" s="51">
        <v>0</v>
      </c>
      <c r="T651" s="42">
        <f t="shared" si="394"/>
        <v>3502.359</v>
      </c>
      <c r="U651" s="52">
        <v>2.25</v>
      </c>
      <c r="V651" s="51">
        <v>0.76</v>
      </c>
      <c r="W651" s="51">
        <v>1.54</v>
      </c>
      <c r="X651" s="45">
        <f t="shared" si="395"/>
        <v>2.1704</v>
      </c>
      <c r="Y651" s="52">
        <v>1.125</v>
      </c>
      <c r="Z651" s="47">
        <v>0.5882</v>
      </c>
      <c r="AA651" s="54">
        <f t="shared" si="396"/>
        <v>11317.7605601935</v>
      </c>
    </row>
    <row r="652" customHeight="1" spans="1:27">
      <c r="A652" s="56">
        <v>2556</v>
      </c>
      <c r="B652" s="51">
        <f t="shared" si="397"/>
        <v>1.015</v>
      </c>
      <c r="C652" s="51">
        <v>1.35</v>
      </c>
      <c r="D652" s="51">
        <v>1</v>
      </c>
      <c r="E652" s="51">
        <v>0</v>
      </c>
      <c r="F652" s="42">
        <f t="shared" si="391"/>
        <v>3502.359</v>
      </c>
      <c r="G652" s="52">
        <v>1.85</v>
      </c>
      <c r="H652" s="51">
        <v>0.76</v>
      </c>
      <c r="I652" s="51">
        <v>1.54</v>
      </c>
      <c r="J652" s="45">
        <f t="shared" si="392"/>
        <v>2.1704</v>
      </c>
      <c r="K652" s="52">
        <v>1.125</v>
      </c>
      <c r="L652" s="47">
        <v>0.5882</v>
      </c>
      <c r="M652" s="54">
        <f t="shared" si="393"/>
        <v>9305.71423838135</v>
      </c>
      <c r="O652" s="56">
        <v>2556</v>
      </c>
      <c r="P652" s="51">
        <f t="shared" si="398"/>
        <v>1.015</v>
      </c>
      <c r="Q652" s="51">
        <v>1.35</v>
      </c>
      <c r="R652" s="51">
        <v>1</v>
      </c>
      <c r="S652" s="51">
        <v>0</v>
      </c>
      <c r="T652" s="42">
        <f t="shared" si="394"/>
        <v>3502.359</v>
      </c>
      <c r="U652" s="52">
        <v>2.25</v>
      </c>
      <c r="V652" s="51">
        <v>0.76</v>
      </c>
      <c r="W652" s="51">
        <v>1.54</v>
      </c>
      <c r="X652" s="45">
        <f t="shared" si="395"/>
        <v>2.1704</v>
      </c>
      <c r="Y652" s="52">
        <v>1.125</v>
      </c>
      <c r="Z652" s="47">
        <v>0.5882</v>
      </c>
      <c r="AA652" s="54">
        <f t="shared" si="396"/>
        <v>11317.7605601935</v>
      </c>
    </row>
    <row r="653" customHeight="1" spans="1:27">
      <c r="A653" s="56">
        <v>2556</v>
      </c>
      <c r="B653" s="51">
        <f t="shared" si="397"/>
        <v>1.015</v>
      </c>
      <c r="C653" s="51">
        <v>1.35</v>
      </c>
      <c r="D653" s="51">
        <v>1</v>
      </c>
      <c r="E653" s="51">
        <v>0</v>
      </c>
      <c r="F653" s="42">
        <f t="shared" si="391"/>
        <v>3502.359</v>
      </c>
      <c r="G653" s="52">
        <v>1.85</v>
      </c>
      <c r="H653" s="51">
        <v>0.76</v>
      </c>
      <c r="I653" s="51">
        <v>1.54</v>
      </c>
      <c r="J653" s="45">
        <f t="shared" si="392"/>
        <v>2.1704</v>
      </c>
      <c r="K653" s="52">
        <v>1.125</v>
      </c>
      <c r="L653" s="47">
        <v>0.5882</v>
      </c>
      <c r="M653" s="54">
        <f t="shared" si="393"/>
        <v>9305.71423838135</v>
      </c>
      <c r="O653" s="56">
        <v>2556</v>
      </c>
      <c r="P653" s="51">
        <f t="shared" si="398"/>
        <v>1.015</v>
      </c>
      <c r="Q653" s="51">
        <v>1.35</v>
      </c>
      <c r="R653" s="51">
        <v>1</v>
      </c>
      <c r="S653" s="51">
        <v>0</v>
      </c>
      <c r="T653" s="42">
        <f t="shared" si="394"/>
        <v>3502.359</v>
      </c>
      <c r="U653" s="52">
        <v>2.25</v>
      </c>
      <c r="V653" s="51">
        <v>0.76</v>
      </c>
      <c r="W653" s="51">
        <v>1.54</v>
      </c>
      <c r="X653" s="45">
        <f t="shared" si="395"/>
        <v>2.1704</v>
      </c>
      <c r="Y653" s="52">
        <v>1.125</v>
      </c>
      <c r="Z653" s="47">
        <v>0.5882</v>
      </c>
      <c r="AA653" s="54">
        <f t="shared" si="396"/>
        <v>11317.7605601935</v>
      </c>
    </row>
    <row r="654" customHeight="1" spans="1:27">
      <c r="A654" s="56">
        <v>2556</v>
      </c>
      <c r="B654" s="51">
        <f t="shared" si="397"/>
        <v>1.015</v>
      </c>
      <c r="C654" s="51">
        <v>1.35</v>
      </c>
      <c r="D654" s="51">
        <v>1</v>
      </c>
      <c r="E654" s="51">
        <v>0</v>
      </c>
      <c r="F654" s="42">
        <f t="shared" si="391"/>
        <v>3502.359</v>
      </c>
      <c r="G654" s="52">
        <v>1.85</v>
      </c>
      <c r="H654" s="51">
        <v>0.76</v>
      </c>
      <c r="I654" s="51">
        <v>1.54</v>
      </c>
      <c r="J654" s="45">
        <f t="shared" si="392"/>
        <v>2.1704</v>
      </c>
      <c r="K654" s="52">
        <v>1.125</v>
      </c>
      <c r="L654" s="47">
        <v>0.5882</v>
      </c>
      <c r="M654" s="54">
        <f t="shared" si="393"/>
        <v>9305.71423838135</v>
      </c>
      <c r="O654" s="56">
        <v>2556</v>
      </c>
      <c r="P654" s="51">
        <f t="shared" si="398"/>
        <v>1.015</v>
      </c>
      <c r="Q654" s="51">
        <v>1.35</v>
      </c>
      <c r="R654" s="51">
        <v>1</v>
      </c>
      <c r="S654" s="51">
        <v>0</v>
      </c>
      <c r="T654" s="42">
        <f t="shared" si="394"/>
        <v>3502.359</v>
      </c>
      <c r="U654" s="52">
        <v>2.25</v>
      </c>
      <c r="V654" s="51">
        <v>0.76</v>
      </c>
      <c r="W654" s="51">
        <v>1.54</v>
      </c>
      <c r="X654" s="45">
        <f t="shared" si="395"/>
        <v>2.1704</v>
      </c>
      <c r="Y654" s="52">
        <v>1.125</v>
      </c>
      <c r="Z654" s="47">
        <v>0.5882</v>
      </c>
      <c r="AA654" s="54">
        <f t="shared" si="396"/>
        <v>11317.7605601935</v>
      </c>
    </row>
    <row r="655" customHeight="1" spans="1:27">
      <c r="A655" s="56">
        <v>2556</v>
      </c>
      <c r="B655" s="51">
        <f t="shared" si="397"/>
        <v>1.015</v>
      </c>
      <c r="C655" s="51">
        <v>1.35</v>
      </c>
      <c r="D655" s="51">
        <v>1</v>
      </c>
      <c r="E655" s="51">
        <v>0</v>
      </c>
      <c r="F655" s="42">
        <f t="shared" si="391"/>
        <v>3502.359</v>
      </c>
      <c r="G655" s="52">
        <v>1.85</v>
      </c>
      <c r="H655" s="51">
        <v>0.76</v>
      </c>
      <c r="I655" s="51">
        <v>1.54</v>
      </c>
      <c r="J655" s="45">
        <f t="shared" si="392"/>
        <v>2.1704</v>
      </c>
      <c r="K655" s="52">
        <v>1.125</v>
      </c>
      <c r="L655" s="47">
        <v>0.5882</v>
      </c>
      <c r="M655" s="54">
        <f t="shared" si="393"/>
        <v>9305.71423838135</v>
      </c>
      <c r="O655" s="56">
        <v>2556</v>
      </c>
      <c r="P655" s="51">
        <f t="shared" si="398"/>
        <v>1.015</v>
      </c>
      <c r="Q655" s="51">
        <v>1.35</v>
      </c>
      <c r="R655" s="51">
        <v>1</v>
      </c>
      <c r="S655" s="51">
        <v>0</v>
      </c>
      <c r="T655" s="42">
        <f t="shared" si="394"/>
        <v>3502.359</v>
      </c>
      <c r="U655" s="52">
        <v>2.25</v>
      </c>
      <c r="V655" s="51">
        <v>0.76</v>
      </c>
      <c r="W655" s="51">
        <v>1.54</v>
      </c>
      <c r="X655" s="45">
        <f t="shared" si="395"/>
        <v>2.1704</v>
      </c>
      <c r="Y655" s="52">
        <v>1.125</v>
      </c>
      <c r="Z655" s="47">
        <v>0.5882</v>
      </c>
      <c r="AA655" s="54">
        <f t="shared" si="396"/>
        <v>11317.7605601935</v>
      </c>
    </row>
    <row r="656" customHeight="1" spans="1:27">
      <c r="A656" s="56">
        <v>2556</v>
      </c>
      <c r="B656" s="51">
        <f t="shared" si="397"/>
        <v>1.015</v>
      </c>
      <c r="C656" s="51">
        <v>1.35</v>
      </c>
      <c r="D656" s="51">
        <v>1</v>
      </c>
      <c r="E656" s="51">
        <v>0</v>
      </c>
      <c r="F656" s="42">
        <f t="shared" si="391"/>
        <v>3502.359</v>
      </c>
      <c r="G656" s="52">
        <v>1.85</v>
      </c>
      <c r="H656" s="51">
        <v>0.76</v>
      </c>
      <c r="I656" s="51">
        <v>1.54</v>
      </c>
      <c r="J656" s="45">
        <f t="shared" si="392"/>
        <v>2.1704</v>
      </c>
      <c r="K656" s="52">
        <v>1.125</v>
      </c>
      <c r="L656" s="47">
        <v>0.5882</v>
      </c>
      <c r="M656" s="54">
        <f t="shared" si="393"/>
        <v>9305.71423838135</v>
      </c>
      <c r="O656" s="56">
        <v>2556</v>
      </c>
      <c r="P656" s="51">
        <f t="shared" si="398"/>
        <v>1.015</v>
      </c>
      <c r="Q656" s="51">
        <v>1.35</v>
      </c>
      <c r="R656" s="51">
        <v>1</v>
      </c>
      <c r="S656" s="51">
        <v>0</v>
      </c>
      <c r="T656" s="42">
        <f t="shared" si="394"/>
        <v>3502.359</v>
      </c>
      <c r="U656" s="52">
        <v>2.25</v>
      </c>
      <c r="V656" s="51">
        <v>0.76</v>
      </c>
      <c r="W656" s="51">
        <v>1.54</v>
      </c>
      <c r="X656" s="45">
        <f t="shared" si="395"/>
        <v>2.1704</v>
      </c>
      <c r="Y656" s="52">
        <v>1.125</v>
      </c>
      <c r="Z656" s="47">
        <v>0.5882</v>
      </c>
      <c r="AA656" s="54">
        <f t="shared" si="396"/>
        <v>11317.7605601935</v>
      </c>
    </row>
    <row r="657" customHeight="1" spans="1:27">
      <c r="A657" s="56">
        <v>2556</v>
      </c>
      <c r="B657" s="51">
        <f t="shared" si="397"/>
        <v>1.015</v>
      </c>
      <c r="C657" s="51">
        <v>1.35</v>
      </c>
      <c r="D657" s="51">
        <v>1</v>
      </c>
      <c r="E657" s="51">
        <v>0</v>
      </c>
      <c r="F657" s="42">
        <f t="shared" si="391"/>
        <v>3502.359</v>
      </c>
      <c r="G657" s="52">
        <v>1.85</v>
      </c>
      <c r="H657" s="51">
        <v>0.76</v>
      </c>
      <c r="I657" s="51">
        <v>1.54</v>
      </c>
      <c r="J657" s="45">
        <f t="shared" si="392"/>
        <v>2.1704</v>
      </c>
      <c r="K657" s="52">
        <v>1.125</v>
      </c>
      <c r="L657" s="47">
        <v>0.5882</v>
      </c>
      <c r="M657" s="54">
        <f t="shared" si="393"/>
        <v>9305.71423838135</v>
      </c>
      <c r="O657" s="56">
        <v>2556</v>
      </c>
      <c r="P657" s="51">
        <f t="shared" si="398"/>
        <v>1.015</v>
      </c>
      <c r="Q657" s="51">
        <v>1.35</v>
      </c>
      <c r="R657" s="51">
        <v>1</v>
      </c>
      <c r="S657" s="51">
        <v>0</v>
      </c>
      <c r="T657" s="42">
        <f t="shared" si="394"/>
        <v>3502.359</v>
      </c>
      <c r="U657" s="52">
        <v>2.25</v>
      </c>
      <c r="V657" s="51">
        <v>0.76</v>
      </c>
      <c r="W657" s="51">
        <v>1.54</v>
      </c>
      <c r="X657" s="45">
        <f t="shared" si="395"/>
        <v>2.1704</v>
      </c>
      <c r="Y657" s="52">
        <v>1.125</v>
      </c>
      <c r="Z657" s="47">
        <v>0.5882</v>
      </c>
      <c r="AA657" s="54">
        <f t="shared" si="396"/>
        <v>11317.7605601935</v>
      </c>
    </row>
    <row r="658" customHeight="1" spans="1:27">
      <c r="A658" s="56">
        <v>2556</v>
      </c>
      <c r="B658" s="51">
        <f t="shared" si="397"/>
        <v>1.015</v>
      </c>
      <c r="C658" s="51">
        <v>1.35</v>
      </c>
      <c r="D658" s="51">
        <v>1</v>
      </c>
      <c r="E658" s="51">
        <v>0</v>
      </c>
      <c r="F658" s="42">
        <f t="shared" si="391"/>
        <v>3502.359</v>
      </c>
      <c r="G658" s="52">
        <v>1.85</v>
      </c>
      <c r="H658" s="51">
        <v>0.76</v>
      </c>
      <c r="I658" s="51">
        <v>1.54</v>
      </c>
      <c r="J658" s="45">
        <f t="shared" si="392"/>
        <v>2.1704</v>
      </c>
      <c r="K658" s="52">
        <v>1.125</v>
      </c>
      <c r="L658" s="47">
        <v>0.5882</v>
      </c>
      <c r="M658" s="54">
        <f t="shared" si="393"/>
        <v>9305.71423838135</v>
      </c>
      <c r="O658" s="56">
        <v>2556</v>
      </c>
      <c r="P658" s="51">
        <f t="shared" si="398"/>
        <v>1.015</v>
      </c>
      <c r="Q658" s="51">
        <v>1.35</v>
      </c>
      <c r="R658" s="51">
        <v>1</v>
      </c>
      <c r="S658" s="51">
        <v>0</v>
      </c>
      <c r="T658" s="42">
        <f t="shared" si="394"/>
        <v>3502.359</v>
      </c>
      <c r="U658" s="52">
        <v>2.25</v>
      </c>
      <c r="V658" s="51">
        <v>0.76</v>
      </c>
      <c r="W658" s="51">
        <v>1.54</v>
      </c>
      <c r="X658" s="45">
        <f t="shared" si="395"/>
        <v>2.1704</v>
      </c>
      <c r="Y658" s="52">
        <v>1.125</v>
      </c>
      <c r="Z658" s="47">
        <v>0.5882</v>
      </c>
      <c r="AA658" s="54">
        <f t="shared" si="396"/>
        <v>11317.7605601935</v>
      </c>
    </row>
    <row r="659" customHeight="1" spans="1:27">
      <c r="A659" s="56">
        <v>2556</v>
      </c>
      <c r="B659" s="51">
        <f t="shared" si="397"/>
        <v>1.015</v>
      </c>
      <c r="C659" s="51">
        <v>1.35</v>
      </c>
      <c r="D659" s="51">
        <v>1</v>
      </c>
      <c r="E659" s="51">
        <v>0</v>
      </c>
      <c r="F659" s="42">
        <f t="shared" si="391"/>
        <v>3502.359</v>
      </c>
      <c r="G659" s="52">
        <v>1.85</v>
      </c>
      <c r="H659" s="51">
        <v>0.76</v>
      </c>
      <c r="I659" s="51">
        <v>1.54</v>
      </c>
      <c r="J659" s="45">
        <f t="shared" si="392"/>
        <v>2.1704</v>
      </c>
      <c r="K659" s="52">
        <v>1.125</v>
      </c>
      <c r="L659" s="47">
        <v>0.5882</v>
      </c>
      <c r="M659" s="54">
        <f t="shared" si="393"/>
        <v>9305.71423838135</v>
      </c>
      <c r="O659" s="56">
        <v>2556</v>
      </c>
      <c r="P659" s="51">
        <f t="shared" si="398"/>
        <v>1.015</v>
      </c>
      <c r="Q659" s="51">
        <v>1.35</v>
      </c>
      <c r="R659" s="51">
        <v>1</v>
      </c>
      <c r="S659" s="51">
        <v>0</v>
      </c>
      <c r="T659" s="42">
        <f t="shared" si="394"/>
        <v>3502.359</v>
      </c>
      <c r="U659" s="52">
        <v>2.25</v>
      </c>
      <c r="V659" s="51">
        <v>0.76</v>
      </c>
      <c r="W659" s="51">
        <v>1.54</v>
      </c>
      <c r="X659" s="45">
        <f t="shared" si="395"/>
        <v>2.1704</v>
      </c>
      <c r="Y659" s="52">
        <v>1.125</v>
      </c>
      <c r="Z659" s="47">
        <v>0.5882</v>
      </c>
      <c r="AA659" s="54">
        <f t="shared" si="396"/>
        <v>11317.7605601935</v>
      </c>
    </row>
    <row r="660" customHeight="1" spans="1:27">
      <c r="A660" s="56">
        <v>2556</v>
      </c>
      <c r="B660" s="51">
        <f t="shared" si="397"/>
        <v>1.015</v>
      </c>
      <c r="C660" s="51">
        <v>1.35</v>
      </c>
      <c r="D660" s="51">
        <v>1</v>
      </c>
      <c r="E660" s="51">
        <v>0</v>
      </c>
      <c r="F660" s="42">
        <f t="shared" si="391"/>
        <v>3502.359</v>
      </c>
      <c r="G660" s="52">
        <v>1.85</v>
      </c>
      <c r="H660" s="51">
        <v>0.76</v>
      </c>
      <c r="I660" s="51">
        <v>1.54</v>
      </c>
      <c r="J660" s="45">
        <f t="shared" si="392"/>
        <v>2.1704</v>
      </c>
      <c r="K660" s="52">
        <v>1.125</v>
      </c>
      <c r="L660" s="47">
        <v>0.5882</v>
      </c>
      <c r="M660" s="54">
        <f t="shared" si="393"/>
        <v>9305.71423838135</v>
      </c>
      <c r="O660" s="56">
        <v>2556</v>
      </c>
      <c r="P660" s="51">
        <f t="shared" si="398"/>
        <v>1.015</v>
      </c>
      <c r="Q660" s="51">
        <v>1.35</v>
      </c>
      <c r="R660" s="51">
        <v>1</v>
      </c>
      <c r="S660" s="51">
        <v>0</v>
      </c>
      <c r="T660" s="42">
        <f t="shared" si="394"/>
        <v>3502.359</v>
      </c>
      <c r="U660" s="52">
        <v>2.25</v>
      </c>
      <c r="V660" s="51">
        <v>0.76</v>
      </c>
      <c r="W660" s="51">
        <v>1.54</v>
      </c>
      <c r="X660" s="45">
        <f t="shared" si="395"/>
        <v>2.1704</v>
      </c>
      <c r="Y660" s="52">
        <v>1.125</v>
      </c>
      <c r="Z660" s="47">
        <v>0.5882</v>
      </c>
      <c r="AA660" s="54">
        <f t="shared" si="396"/>
        <v>11317.7605601935</v>
      </c>
    </row>
    <row r="661" customHeight="1" spans="1:27">
      <c r="A661" s="56">
        <v>2556</v>
      </c>
      <c r="B661" s="51">
        <f t="shared" si="397"/>
        <v>1.015</v>
      </c>
      <c r="C661" s="51">
        <v>1.35</v>
      </c>
      <c r="D661" s="51">
        <v>1</v>
      </c>
      <c r="E661" s="51">
        <v>0</v>
      </c>
      <c r="F661" s="42">
        <f t="shared" si="391"/>
        <v>3502.359</v>
      </c>
      <c r="G661" s="52">
        <v>1.85</v>
      </c>
      <c r="H661" s="51">
        <v>0.76</v>
      </c>
      <c r="I661" s="51">
        <v>1.54</v>
      </c>
      <c r="J661" s="45">
        <f t="shared" si="392"/>
        <v>2.1704</v>
      </c>
      <c r="K661" s="52">
        <v>1.125</v>
      </c>
      <c r="L661" s="47">
        <v>0.5882</v>
      </c>
      <c r="M661" s="54">
        <f t="shared" si="393"/>
        <v>9305.71423838135</v>
      </c>
      <c r="O661" s="56">
        <v>2556</v>
      </c>
      <c r="P661" s="51">
        <f t="shared" si="398"/>
        <v>1.015</v>
      </c>
      <c r="Q661" s="51">
        <v>1.35</v>
      </c>
      <c r="R661" s="51">
        <v>1</v>
      </c>
      <c r="S661" s="51">
        <v>0</v>
      </c>
      <c r="T661" s="42">
        <f t="shared" si="394"/>
        <v>3502.359</v>
      </c>
      <c r="U661" s="52">
        <v>2.25</v>
      </c>
      <c r="V661" s="51">
        <v>0.76</v>
      </c>
      <c r="W661" s="51">
        <v>1.54</v>
      </c>
      <c r="X661" s="45">
        <f t="shared" si="395"/>
        <v>2.1704</v>
      </c>
      <c r="Y661" s="52">
        <v>1.125</v>
      </c>
      <c r="Z661" s="47">
        <v>0.5882</v>
      </c>
      <c r="AA661" s="54">
        <f t="shared" si="396"/>
        <v>11317.7605601935</v>
      </c>
    </row>
    <row r="662" customHeight="1" spans="1:27">
      <c r="A662" s="56">
        <v>2556</v>
      </c>
      <c r="B662" s="51">
        <f t="shared" si="397"/>
        <v>1.015</v>
      </c>
      <c r="C662" s="51">
        <v>1.35</v>
      </c>
      <c r="D662" s="51">
        <v>1</v>
      </c>
      <c r="E662" s="51">
        <v>0</v>
      </c>
      <c r="F662" s="42">
        <f t="shared" si="391"/>
        <v>3502.359</v>
      </c>
      <c r="G662" s="52">
        <v>1.85</v>
      </c>
      <c r="H662" s="51">
        <v>0.76</v>
      </c>
      <c r="I662" s="51">
        <v>1.54</v>
      </c>
      <c r="J662" s="45">
        <f t="shared" si="392"/>
        <v>2.1704</v>
      </c>
      <c r="K662" s="52">
        <v>1.125</v>
      </c>
      <c r="L662" s="47">
        <v>0.5882</v>
      </c>
      <c r="M662" s="54">
        <f t="shared" si="393"/>
        <v>9305.71423838135</v>
      </c>
      <c r="O662" s="56">
        <v>2556</v>
      </c>
      <c r="P662" s="51">
        <f t="shared" si="398"/>
        <v>1.015</v>
      </c>
      <c r="Q662" s="51">
        <v>1.35</v>
      </c>
      <c r="R662" s="51">
        <v>1</v>
      </c>
      <c r="S662" s="51">
        <v>0</v>
      </c>
      <c r="T662" s="42">
        <f t="shared" si="394"/>
        <v>3502.359</v>
      </c>
      <c r="U662" s="52">
        <v>2.25</v>
      </c>
      <c r="V662" s="51">
        <v>0.76</v>
      </c>
      <c r="W662" s="51">
        <v>1.54</v>
      </c>
      <c r="X662" s="45">
        <f t="shared" si="395"/>
        <v>2.1704</v>
      </c>
      <c r="Y662" s="52">
        <v>1.125</v>
      </c>
      <c r="Z662" s="47">
        <v>0.5882</v>
      </c>
      <c r="AA662" s="54">
        <f t="shared" si="396"/>
        <v>11317.7605601935</v>
      </c>
    </row>
    <row r="663" customHeight="1" spans="1:27">
      <c r="A663" s="57">
        <f>SUM(M642:M662)</f>
        <v>214205.84337561</v>
      </c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9"/>
      <c r="O663" s="57">
        <f>SUM(AA642:AA662)</f>
        <v>261744.613431198</v>
      </c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9"/>
    </row>
    <row r="664" customHeight="1" spans="1:27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  <c r="O664" s="57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9"/>
    </row>
    <row r="665" customHeight="1" spans="1:27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  <c r="O665" s="60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2"/>
    </row>
  </sheetData>
  <mergeCells count="771">
    <mergeCell ref="A12:F12"/>
    <mergeCell ref="G12:J12"/>
    <mergeCell ref="K12:L12"/>
    <mergeCell ref="O12:T12"/>
    <mergeCell ref="U12:X12"/>
    <mergeCell ref="Y12:Z12"/>
    <mergeCell ref="AC12:AH12"/>
    <mergeCell ref="AI12:AL12"/>
    <mergeCell ref="AM12:AN12"/>
    <mergeCell ref="AQ12:AV12"/>
    <mergeCell ref="AW12:AZ12"/>
    <mergeCell ref="BA12:BB12"/>
    <mergeCell ref="BE12:BJ12"/>
    <mergeCell ref="BK12:BN12"/>
    <mergeCell ref="BO12:BP12"/>
    <mergeCell ref="A36:F36"/>
    <mergeCell ref="G36:J36"/>
    <mergeCell ref="K36:L36"/>
    <mergeCell ref="O36:T36"/>
    <mergeCell ref="U36:X36"/>
    <mergeCell ref="Y36:Z36"/>
    <mergeCell ref="AC36:AH36"/>
    <mergeCell ref="AI36:AL36"/>
    <mergeCell ref="AM36:AN36"/>
    <mergeCell ref="AQ36:AV36"/>
    <mergeCell ref="AW36:AZ36"/>
    <mergeCell ref="BA36:BB36"/>
    <mergeCell ref="BE36:BJ36"/>
    <mergeCell ref="BK36:BN36"/>
    <mergeCell ref="BO36:BP36"/>
    <mergeCell ref="A65:F65"/>
    <mergeCell ref="G65:J65"/>
    <mergeCell ref="K65:L65"/>
    <mergeCell ref="O65:T65"/>
    <mergeCell ref="U65:X65"/>
    <mergeCell ref="Y65:Z65"/>
    <mergeCell ref="AC65:AH65"/>
    <mergeCell ref="AI65:AL65"/>
    <mergeCell ref="AM65:AN65"/>
    <mergeCell ref="AQ65:AV65"/>
    <mergeCell ref="AW65:AZ65"/>
    <mergeCell ref="BA65:BB65"/>
    <mergeCell ref="BE65:BJ65"/>
    <mergeCell ref="BK65:BN65"/>
    <mergeCell ref="BO65:BP65"/>
    <mergeCell ref="A107:F107"/>
    <mergeCell ref="G107:J107"/>
    <mergeCell ref="K107:L107"/>
    <mergeCell ref="O107:T107"/>
    <mergeCell ref="U107:X107"/>
    <mergeCell ref="Y107:Z107"/>
    <mergeCell ref="AC107:AH107"/>
    <mergeCell ref="AI107:AL107"/>
    <mergeCell ref="AM107:AN107"/>
    <mergeCell ref="AQ107:AV107"/>
    <mergeCell ref="AW107:AZ107"/>
    <mergeCell ref="BA107:BB107"/>
    <mergeCell ref="BE107:BJ107"/>
    <mergeCell ref="BK107:BN107"/>
    <mergeCell ref="BO107:BP107"/>
    <mergeCell ref="A132:F132"/>
    <mergeCell ref="G132:J132"/>
    <mergeCell ref="K132:L132"/>
    <mergeCell ref="O132:T132"/>
    <mergeCell ref="U132:X132"/>
    <mergeCell ref="Y132:Z132"/>
    <mergeCell ref="AC132:AH132"/>
    <mergeCell ref="AI132:AL132"/>
    <mergeCell ref="AM132:AN132"/>
    <mergeCell ref="AQ132:AV132"/>
    <mergeCell ref="AW132:AZ132"/>
    <mergeCell ref="BA132:BB132"/>
    <mergeCell ref="BE132:BJ132"/>
    <mergeCell ref="BK132:BN132"/>
    <mergeCell ref="BO132:BP132"/>
    <mergeCell ref="A165:F165"/>
    <mergeCell ref="G165:J165"/>
    <mergeCell ref="K165:L165"/>
    <mergeCell ref="O165:T165"/>
    <mergeCell ref="U165:X165"/>
    <mergeCell ref="Y165:Z165"/>
    <mergeCell ref="AC165:AH165"/>
    <mergeCell ref="AI165:AL165"/>
    <mergeCell ref="AM165:AN165"/>
    <mergeCell ref="AQ165:AV165"/>
    <mergeCell ref="AW165:AZ165"/>
    <mergeCell ref="BA165:BB165"/>
    <mergeCell ref="BE165:BJ165"/>
    <mergeCell ref="BK165:BN165"/>
    <mergeCell ref="BO165:BP165"/>
    <mergeCell ref="A207:F207"/>
    <mergeCell ref="G207:J207"/>
    <mergeCell ref="K207:L207"/>
    <mergeCell ref="O207:T207"/>
    <mergeCell ref="U207:X207"/>
    <mergeCell ref="Y207:Z207"/>
    <mergeCell ref="AC207:AH207"/>
    <mergeCell ref="AI207:AL207"/>
    <mergeCell ref="AM207:AN207"/>
    <mergeCell ref="AQ207:AV207"/>
    <mergeCell ref="AW207:AZ207"/>
    <mergeCell ref="BA207:BB207"/>
    <mergeCell ref="BE207:BJ207"/>
    <mergeCell ref="BK207:BN207"/>
    <mergeCell ref="BO207:BP207"/>
    <mergeCell ref="A235:F235"/>
    <mergeCell ref="G235:J235"/>
    <mergeCell ref="K235:L235"/>
    <mergeCell ref="O235:T235"/>
    <mergeCell ref="U235:X235"/>
    <mergeCell ref="Y235:Z235"/>
    <mergeCell ref="AC235:AH235"/>
    <mergeCell ref="AI235:AL235"/>
    <mergeCell ref="AM235:AN235"/>
    <mergeCell ref="AQ235:AV235"/>
    <mergeCell ref="AW235:AZ235"/>
    <mergeCell ref="BA235:BB235"/>
    <mergeCell ref="BE235:BJ235"/>
    <mergeCell ref="BK235:BN235"/>
    <mergeCell ref="BO235:BP235"/>
    <mergeCell ref="A271:F271"/>
    <mergeCell ref="G271:J271"/>
    <mergeCell ref="K271:L271"/>
    <mergeCell ref="O271:T271"/>
    <mergeCell ref="U271:X271"/>
    <mergeCell ref="Y271:Z271"/>
    <mergeCell ref="AC271:AH271"/>
    <mergeCell ref="AI271:AL271"/>
    <mergeCell ref="AM271:AN271"/>
    <mergeCell ref="AQ271:AV271"/>
    <mergeCell ref="AW271:AZ271"/>
    <mergeCell ref="BA271:BB271"/>
    <mergeCell ref="BE271:BJ271"/>
    <mergeCell ref="BK271:BN271"/>
    <mergeCell ref="BO271:BP271"/>
    <mergeCell ref="A318:F318"/>
    <mergeCell ref="G318:J318"/>
    <mergeCell ref="K318:L318"/>
    <mergeCell ref="O318:T318"/>
    <mergeCell ref="U318:X318"/>
    <mergeCell ref="Y318:Z318"/>
    <mergeCell ref="A342:F342"/>
    <mergeCell ref="G342:J342"/>
    <mergeCell ref="K342:L342"/>
    <mergeCell ref="O342:T342"/>
    <mergeCell ref="U342:X342"/>
    <mergeCell ref="Y342:Z342"/>
    <mergeCell ref="A364:F364"/>
    <mergeCell ref="G364:J364"/>
    <mergeCell ref="K364:L364"/>
    <mergeCell ref="O364:T364"/>
    <mergeCell ref="U364:X364"/>
    <mergeCell ref="Y364:Z364"/>
    <mergeCell ref="A394:F394"/>
    <mergeCell ref="G394:J394"/>
    <mergeCell ref="K394:L394"/>
    <mergeCell ref="O394:T394"/>
    <mergeCell ref="U394:X394"/>
    <mergeCell ref="Y394:Z394"/>
    <mergeCell ref="A433:F433"/>
    <mergeCell ref="G433:J433"/>
    <mergeCell ref="K433:L433"/>
    <mergeCell ref="O433:T433"/>
    <mergeCell ref="U433:X433"/>
    <mergeCell ref="Y433:Z433"/>
    <mergeCell ref="A458:F458"/>
    <mergeCell ref="G458:J458"/>
    <mergeCell ref="K458:L458"/>
    <mergeCell ref="O458:T458"/>
    <mergeCell ref="U458:X458"/>
    <mergeCell ref="Y458:Z458"/>
    <mergeCell ref="A484:F484"/>
    <mergeCell ref="G484:J484"/>
    <mergeCell ref="K484:L484"/>
    <mergeCell ref="O484:T484"/>
    <mergeCell ref="U484:X484"/>
    <mergeCell ref="Y484:Z484"/>
    <mergeCell ref="A514:F514"/>
    <mergeCell ref="G514:J514"/>
    <mergeCell ref="K514:L514"/>
    <mergeCell ref="O514:T514"/>
    <mergeCell ref="U514:X514"/>
    <mergeCell ref="Y514:Z514"/>
    <mergeCell ref="A553:F553"/>
    <mergeCell ref="G553:J553"/>
    <mergeCell ref="K553:L553"/>
    <mergeCell ref="O553:T553"/>
    <mergeCell ref="U553:X553"/>
    <mergeCell ref="Y553:Z553"/>
    <mergeCell ref="A581:F581"/>
    <mergeCell ref="G581:J581"/>
    <mergeCell ref="K581:L581"/>
    <mergeCell ref="O581:T581"/>
    <mergeCell ref="U581:X581"/>
    <mergeCell ref="Y581:Z581"/>
    <mergeCell ref="A610:F610"/>
    <mergeCell ref="G610:J610"/>
    <mergeCell ref="K610:L610"/>
    <mergeCell ref="O610:T610"/>
    <mergeCell ref="U610:X610"/>
    <mergeCell ref="Y610:Z610"/>
    <mergeCell ref="A640:F640"/>
    <mergeCell ref="G640:J640"/>
    <mergeCell ref="K640:L640"/>
    <mergeCell ref="O640:T640"/>
    <mergeCell ref="U640:X640"/>
    <mergeCell ref="Y640:Z640"/>
    <mergeCell ref="M12:M13"/>
    <mergeCell ref="M36:M37"/>
    <mergeCell ref="M65:M66"/>
    <mergeCell ref="M107:M108"/>
    <mergeCell ref="M132:M133"/>
    <mergeCell ref="M165:M166"/>
    <mergeCell ref="M207:M208"/>
    <mergeCell ref="M235:M236"/>
    <mergeCell ref="M271:M272"/>
    <mergeCell ref="M318:M319"/>
    <mergeCell ref="M342:M343"/>
    <mergeCell ref="M364:M365"/>
    <mergeCell ref="M394:M395"/>
    <mergeCell ref="M433:M434"/>
    <mergeCell ref="M458:M459"/>
    <mergeCell ref="M484:M485"/>
    <mergeCell ref="M514:M515"/>
    <mergeCell ref="M553:M554"/>
    <mergeCell ref="M581:M582"/>
    <mergeCell ref="M610:M611"/>
    <mergeCell ref="M640:M641"/>
    <mergeCell ref="AA12:AA13"/>
    <mergeCell ref="AA36:AA37"/>
    <mergeCell ref="AA65:AA66"/>
    <mergeCell ref="AA107:AA108"/>
    <mergeCell ref="AA132:AA133"/>
    <mergeCell ref="AA165:AA166"/>
    <mergeCell ref="AA207:AA208"/>
    <mergeCell ref="AA235:AA236"/>
    <mergeCell ref="AA271:AA272"/>
    <mergeCell ref="AA318:AA319"/>
    <mergeCell ref="AA342:AA343"/>
    <mergeCell ref="AA364:AA365"/>
    <mergeCell ref="AA394:AA395"/>
    <mergeCell ref="AA433:AA434"/>
    <mergeCell ref="AA458:AA459"/>
    <mergeCell ref="AA484:AA485"/>
    <mergeCell ref="AA514:AA515"/>
    <mergeCell ref="AA553:AA554"/>
    <mergeCell ref="AA581:AA582"/>
    <mergeCell ref="AA610:AA611"/>
    <mergeCell ref="AA640:AA641"/>
    <mergeCell ref="AO12:AO13"/>
    <mergeCell ref="AO36:AO37"/>
    <mergeCell ref="AO65:AO66"/>
    <mergeCell ref="AO107:AO108"/>
    <mergeCell ref="AO132:AO133"/>
    <mergeCell ref="AO165:AO166"/>
    <mergeCell ref="AO207:AO208"/>
    <mergeCell ref="AO235:AO236"/>
    <mergeCell ref="AO271:AO272"/>
    <mergeCell ref="BC12:BC13"/>
    <mergeCell ref="BC36:BC37"/>
    <mergeCell ref="BC65:BC66"/>
    <mergeCell ref="BC107:BC108"/>
    <mergeCell ref="BC132:BC133"/>
    <mergeCell ref="BC165:BC166"/>
    <mergeCell ref="BC207:BC208"/>
    <mergeCell ref="BC235:BC236"/>
    <mergeCell ref="BC271:BC272"/>
    <mergeCell ref="BQ12:BQ13"/>
    <mergeCell ref="BQ36:BQ37"/>
    <mergeCell ref="BQ65:BQ66"/>
    <mergeCell ref="BQ107:BQ108"/>
    <mergeCell ref="BQ132:BQ133"/>
    <mergeCell ref="BQ165:BQ166"/>
    <mergeCell ref="BQ207:BQ208"/>
    <mergeCell ref="BQ235:BQ236"/>
    <mergeCell ref="BQ271:BQ272"/>
    <mergeCell ref="A1:E3"/>
    <mergeCell ref="F1:M3"/>
    <mergeCell ref="BJ1:BQ3"/>
    <mergeCell ref="O1:S3"/>
    <mergeCell ref="T1:AA3"/>
    <mergeCell ref="AC1:AG3"/>
    <mergeCell ref="AH1:AO3"/>
    <mergeCell ref="AQ1:AU3"/>
    <mergeCell ref="AV1:BC3"/>
    <mergeCell ref="BE1:BI3"/>
    <mergeCell ref="A4:B6"/>
    <mergeCell ref="O4:P6"/>
    <mergeCell ref="AC4:AD6"/>
    <mergeCell ref="AQ4:AR6"/>
    <mergeCell ref="BE4:BF6"/>
    <mergeCell ref="C4:E6"/>
    <mergeCell ref="AS4:AU6"/>
    <mergeCell ref="F4:G5"/>
    <mergeCell ref="H4:I5"/>
    <mergeCell ref="J4:K5"/>
    <mergeCell ref="L4:M5"/>
    <mergeCell ref="T4:U5"/>
    <mergeCell ref="V4:W5"/>
    <mergeCell ref="X4:Y5"/>
    <mergeCell ref="Z4:AA5"/>
    <mergeCell ref="AH4:AI5"/>
    <mergeCell ref="AJ4:AK5"/>
    <mergeCell ref="AL4:AM5"/>
    <mergeCell ref="AN4:AO5"/>
    <mergeCell ref="AV4:AW5"/>
    <mergeCell ref="AX4:AY5"/>
    <mergeCell ref="AZ4:BA5"/>
    <mergeCell ref="BB4:BC5"/>
    <mergeCell ref="BJ4:BK5"/>
    <mergeCell ref="BL4:BM5"/>
    <mergeCell ref="BN4:BO5"/>
    <mergeCell ref="BP4:BQ5"/>
    <mergeCell ref="Q4:S6"/>
    <mergeCell ref="BG4:BI6"/>
    <mergeCell ref="AE4:AG6"/>
    <mergeCell ref="F6:G7"/>
    <mergeCell ref="H6:I7"/>
    <mergeCell ref="J6:K7"/>
    <mergeCell ref="T6:U7"/>
    <mergeCell ref="V6:W7"/>
    <mergeCell ref="X6:Y7"/>
    <mergeCell ref="AH6:AI7"/>
    <mergeCell ref="AJ6:AK7"/>
    <mergeCell ref="AL6:AM7"/>
    <mergeCell ref="AV6:AW7"/>
    <mergeCell ref="AX6:AY7"/>
    <mergeCell ref="AZ6:BA7"/>
    <mergeCell ref="BJ6:BK7"/>
    <mergeCell ref="BL6:BM7"/>
    <mergeCell ref="BN6:BO7"/>
    <mergeCell ref="L6:M9"/>
    <mergeCell ref="Z6:AA9"/>
    <mergeCell ref="AN6:AO9"/>
    <mergeCell ref="BB6:BC9"/>
    <mergeCell ref="BP6:BQ9"/>
    <mergeCell ref="A7:B9"/>
    <mergeCell ref="O7:P9"/>
    <mergeCell ref="AC7:AD9"/>
    <mergeCell ref="AQ7:AR9"/>
    <mergeCell ref="BE7:BF9"/>
    <mergeCell ref="C7:E9"/>
    <mergeCell ref="AS7:AU9"/>
    <mergeCell ref="Q7:S9"/>
    <mergeCell ref="BG7:BI9"/>
    <mergeCell ref="AE7:AG9"/>
    <mergeCell ref="F8:G9"/>
    <mergeCell ref="H8:I9"/>
    <mergeCell ref="J8:K9"/>
    <mergeCell ref="T8:U9"/>
    <mergeCell ref="V8:W9"/>
    <mergeCell ref="X8:Y9"/>
    <mergeCell ref="AH8:AI9"/>
    <mergeCell ref="AJ8:AK9"/>
    <mergeCell ref="AL8:AM9"/>
    <mergeCell ref="AV8:AW9"/>
    <mergeCell ref="AX8:AY9"/>
    <mergeCell ref="AZ8:BA9"/>
    <mergeCell ref="BJ8:BK9"/>
    <mergeCell ref="BL8:BM9"/>
    <mergeCell ref="BN8:BO9"/>
    <mergeCell ref="A10:M11"/>
    <mergeCell ref="O10:AA11"/>
    <mergeCell ref="AC10:AO11"/>
    <mergeCell ref="AQ10:BC11"/>
    <mergeCell ref="BE10:BQ11"/>
    <mergeCell ref="A31:M33"/>
    <mergeCell ref="O31:AA33"/>
    <mergeCell ref="AC31:AO33"/>
    <mergeCell ref="AQ31:BC33"/>
    <mergeCell ref="BE31:BQ33"/>
    <mergeCell ref="A34:M35"/>
    <mergeCell ref="O34:AA35"/>
    <mergeCell ref="AC34:AO35"/>
    <mergeCell ref="AQ34:BC35"/>
    <mergeCell ref="BE34:BQ35"/>
    <mergeCell ref="A60:M62"/>
    <mergeCell ref="O60:AA62"/>
    <mergeCell ref="AC60:AO62"/>
    <mergeCell ref="AQ60:BC62"/>
    <mergeCell ref="BE60:BQ62"/>
    <mergeCell ref="A63:M64"/>
    <mergeCell ref="O63:AA64"/>
    <mergeCell ref="AC63:AO64"/>
    <mergeCell ref="AQ63:BC64"/>
    <mergeCell ref="BE63:BQ64"/>
    <mergeCell ref="A91:M93"/>
    <mergeCell ref="O91:AA93"/>
    <mergeCell ref="AC91:AO93"/>
    <mergeCell ref="AQ91:BC93"/>
    <mergeCell ref="BE91:BQ93"/>
    <mergeCell ref="A96:E98"/>
    <mergeCell ref="F96:M98"/>
    <mergeCell ref="BJ96:BQ98"/>
    <mergeCell ref="O96:S98"/>
    <mergeCell ref="T96:AA98"/>
    <mergeCell ref="AC96:AG98"/>
    <mergeCell ref="AH96:AO98"/>
    <mergeCell ref="AQ96:AU98"/>
    <mergeCell ref="AV96:BC98"/>
    <mergeCell ref="BE96:BI98"/>
    <mergeCell ref="A99:B101"/>
    <mergeCell ref="O99:P101"/>
    <mergeCell ref="AC99:AD101"/>
    <mergeCell ref="AQ99:AR101"/>
    <mergeCell ref="BE99:BF101"/>
    <mergeCell ref="C99:E101"/>
    <mergeCell ref="AS99:AU101"/>
    <mergeCell ref="F99:G100"/>
    <mergeCell ref="H99:I100"/>
    <mergeCell ref="J99:K100"/>
    <mergeCell ref="L99:M100"/>
    <mergeCell ref="T99:U100"/>
    <mergeCell ref="V99:W100"/>
    <mergeCell ref="X99:Y100"/>
    <mergeCell ref="Z99:AA100"/>
    <mergeCell ref="AH99:AI100"/>
    <mergeCell ref="AJ99:AK100"/>
    <mergeCell ref="AL99:AM100"/>
    <mergeCell ref="AN99:AO100"/>
    <mergeCell ref="AV99:AW100"/>
    <mergeCell ref="AX99:AY100"/>
    <mergeCell ref="AZ99:BA100"/>
    <mergeCell ref="BB99:BC100"/>
    <mergeCell ref="BJ99:BK100"/>
    <mergeCell ref="BL99:BM100"/>
    <mergeCell ref="BN99:BO100"/>
    <mergeCell ref="BP99:BQ100"/>
    <mergeCell ref="Q99:S101"/>
    <mergeCell ref="BG99:BI101"/>
    <mergeCell ref="AE99:AG101"/>
    <mergeCell ref="F101:G102"/>
    <mergeCell ref="H101:I102"/>
    <mergeCell ref="J101:K102"/>
    <mergeCell ref="T101:U102"/>
    <mergeCell ref="V101:W102"/>
    <mergeCell ref="X101:Y102"/>
    <mergeCell ref="AH101:AI102"/>
    <mergeCell ref="AJ101:AK102"/>
    <mergeCell ref="AL101:AM102"/>
    <mergeCell ref="AV101:AW102"/>
    <mergeCell ref="AX101:AY102"/>
    <mergeCell ref="AZ101:BA102"/>
    <mergeCell ref="BJ101:BK102"/>
    <mergeCell ref="BL101:BM102"/>
    <mergeCell ref="BN101:BO102"/>
    <mergeCell ref="L101:M104"/>
    <mergeCell ref="Z101:AA104"/>
    <mergeCell ref="AN101:AO104"/>
    <mergeCell ref="BB101:BC104"/>
    <mergeCell ref="BP101:BQ104"/>
    <mergeCell ref="A102:B104"/>
    <mergeCell ref="O102:P104"/>
    <mergeCell ref="AC102:AD104"/>
    <mergeCell ref="AQ102:AR104"/>
    <mergeCell ref="BE102:BF104"/>
    <mergeCell ref="C102:E104"/>
    <mergeCell ref="AS102:AU104"/>
    <mergeCell ref="Q102:S104"/>
    <mergeCell ref="BG102:BI104"/>
    <mergeCell ref="AE102:AG104"/>
    <mergeCell ref="F103:G104"/>
    <mergeCell ref="H103:I104"/>
    <mergeCell ref="J103:K104"/>
    <mergeCell ref="T103:U104"/>
    <mergeCell ref="V103:W104"/>
    <mergeCell ref="X103:Y104"/>
    <mergeCell ref="AH103:AI104"/>
    <mergeCell ref="AJ103:AK104"/>
    <mergeCell ref="AL103:AM104"/>
    <mergeCell ref="AV103:AW104"/>
    <mergeCell ref="AX103:AY104"/>
    <mergeCell ref="AZ103:BA104"/>
    <mergeCell ref="BJ103:BK104"/>
    <mergeCell ref="BL103:BM104"/>
    <mergeCell ref="BN103:BO104"/>
    <mergeCell ref="A105:M106"/>
    <mergeCell ref="O105:AA106"/>
    <mergeCell ref="AC105:AO106"/>
    <mergeCell ref="AQ105:BC106"/>
    <mergeCell ref="BE105:BQ106"/>
    <mergeCell ref="A127:M129"/>
    <mergeCell ref="O127:AA129"/>
    <mergeCell ref="AC127:AO129"/>
    <mergeCell ref="AQ127:BC129"/>
    <mergeCell ref="BE127:BQ129"/>
    <mergeCell ref="A130:M131"/>
    <mergeCell ref="O130:AA131"/>
    <mergeCell ref="AC130:AO131"/>
    <mergeCell ref="AQ130:BC131"/>
    <mergeCell ref="BE130:BQ131"/>
    <mergeCell ref="A160:M162"/>
    <mergeCell ref="O160:AA162"/>
    <mergeCell ref="AC160:AO162"/>
    <mergeCell ref="AQ160:BC162"/>
    <mergeCell ref="BE160:BQ162"/>
    <mergeCell ref="A163:M164"/>
    <mergeCell ref="O163:AA164"/>
    <mergeCell ref="AC163:AO164"/>
    <mergeCell ref="AQ163:BC164"/>
    <mergeCell ref="BE163:BQ164"/>
    <mergeCell ref="A191:M193"/>
    <mergeCell ref="O191:AA193"/>
    <mergeCell ref="AC191:AO193"/>
    <mergeCell ref="AQ191:BC193"/>
    <mergeCell ref="BE191:BQ193"/>
    <mergeCell ref="A196:E198"/>
    <mergeCell ref="F196:M198"/>
    <mergeCell ref="BJ196:BQ198"/>
    <mergeCell ref="O196:S198"/>
    <mergeCell ref="T196:AA198"/>
    <mergeCell ref="AC196:AG198"/>
    <mergeCell ref="AH196:AO198"/>
    <mergeCell ref="AQ196:AU198"/>
    <mergeCell ref="AV196:BC198"/>
    <mergeCell ref="BE196:BI198"/>
    <mergeCell ref="A199:B201"/>
    <mergeCell ref="O199:P201"/>
    <mergeCell ref="AC199:AD201"/>
    <mergeCell ref="AQ199:AR201"/>
    <mergeCell ref="BE199:BF201"/>
    <mergeCell ref="C199:E201"/>
    <mergeCell ref="AS199:AU201"/>
    <mergeCell ref="F199:G200"/>
    <mergeCell ref="H199:I200"/>
    <mergeCell ref="J199:K200"/>
    <mergeCell ref="L199:M200"/>
    <mergeCell ref="T199:U200"/>
    <mergeCell ref="V199:W200"/>
    <mergeCell ref="X199:Y200"/>
    <mergeCell ref="Z199:AA200"/>
    <mergeCell ref="AH199:AI200"/>
    <mergeCell ref="AJ199:AK200"/>
    <mergeCell ref="AL199:AM200"/>
    <mergeCell ref="AN199:AO200"/>
    <mergeCell ref="AV199:AW200"/>
    <mergeCell ref="AX199:AY200"/>
    <mergeCell ref="AZ199:BA200"/>
    <mergeCell ref="BB199:BC200"/>
    <mergeCell ref="BJ199:BK200"/>
    <mergeCell ref="BL199:BM200"/>
    <mergeCell ref="BN199:BO200"/>
    <mergeCell ref="BP199:BQ200"/>
    <mergeCell ref="Q199:S201"/>
    <mergeCell ref="BG199:BI201"/>
    <mergeCell ref="AE199:AG201"/>
    <mergeCell ref="F201:G202"/>
    <mergeCell ref="H201:I202"/>
    <mergeCell ref="J201:K202"/>
    <mergeCell ref="T201:U202"/>
    <mergeCell ref="V201:W202"/>
    <mergeCell ref="X201:Y202"/>
    <mergeCell ref="AH201:AI202"/>
    <mergeCell ref="AJ201:AK202"/>
    <mergeCell ref="AL201:AM202"/>
    <mergeCell ref="AV201:AW202"/>
    <mergeCell ref="AX201:AY202"/>
    <mergeCell ref="AZ201:BA202"/>
    <mergeCell ref="BJ201:BK202"/>
    <mergeCell ref="BL201:BM202"/>
    <mergeCell ref="BN201:BO202"/>
    <mergeCell ref="L201:M204"/>
    <mergeCell ref="Z201:AA204"/>
    <mergeCell ref="AN201:AO204"/>
    <mergeCell ref="BB201:BC204"/>
    <mergeCell ref="BP201:BQ204"/>
    <mergeCell ref="A202:B204"/>
    <mergeCell ref="O202:P204"/>
    <mergeCell ref="AC202:AD204"/>
    <mergeCell ref="AQ202:AR204"/>
    <mergeCell ref="BE202:BF204"/>
    <mergeCell ref="C202:E204"/>
    <mergeCell ref="AS202:AU204"/>
    <mergeCell ref="Q202:S204"/>
    <mergeCell ref="BG202:BI204"/>
    <mergeCell ref="AE202:AG204"/>
    <mergeCell ref="F203:G204"/>
    <mergeCell ref="H203:I204"/>
    <mergeCell ref="J203:K204"/>
    <mergeCell ref="T203:U204"/>
    <mergeCell ref="V203:W204"/>
    <mergeCell ref="X203:Y204"/>
    <mergeCell ref="AH203:AI204"/>
    <mergeCell ref="AJ203:AK204"/>
    <mergeCell ref="AL203:AM204"/>
    <mergeCell ref="AV203:AW204"/>
    <mergeCell ref="AX203:AY204"/>
    <mergeCell ref="AZ203:BA204"/>
    <mergeCell ref="BJ203:BK204"/>
    <mergeCell ref="BL203:BM204"/>
    <mergeCell ref="BN203:BO204"/>
    <mergeCell ref="A205:M206"/>
    <mergeCell ref="O205:AA206"/>
    <mergeCell ref="AC205:AO206"/>
    <mergeCell ref="AQ205:BC206"/>
    <mergeCell ref="BE205:BQ206"/>
    <mergeCell ref="A230:M232"/>
    <mergeCell ref="O230:AA232"/>
    <mergeCell ref="AC230:AO232"/>
    <mergeCell ref="AQ230:BC232"/>
    <mergeCell ref="BE230:BQ232"/>
    <mergeCell ref="A233:M234"/>
    <mergeCell ref="O233:AA234"/>
    <mergeCell ref="AC233:AO234"/>
    <mergeCell ref="AQ233:BC234"/>
    <mergeCell ref="BE233:BQ234"/>
    <mergeCell ref="A266:M268"/>
    <mergeCell ref="O266:AA268"/>
    <mergeCell ref="AC266:AO268"/>
    <mergeCell ref="AQ266:BC268"/>
    <mergeCell ref="BE266:BQ268"/>
    <mergeCell ref="A269:M270"/>
    <mergeCell ref="O269:AA270"/>
    <mergeCell ref="AC269:AO270"/>
    <mergeCell ref="AQ269:BC270"/>
    <mergeCell ref="BE269:BQ270"/>
    <mergeCell ref="A297:M299"/>
    <mergeCell ref="O297:AA299"/>
    <mergeCell ref="AC297:AO299"/>
    <mergeCell ref="AQ297:BC299"/>
    <mergeCell ref="BE297:BQ299"/>
    <mergeCell ref="A307:E309"/>
    <mergeCell ref="F307:M309"/>
    <mergeCell ref="O307:S309"/>
    <mergeCell ref="T307:AA309"/>
    <mergeCell ref="A310:B312"/>
    <mergeCell ref="O310:P312"/>
    <mergeCell ref="C310:E312"/>
    <mergeCell ref="F310:G311"/>
    <mergeCell ref="H310:I311"/>
    <mergeCell ref="J310:K311"/>
    <mergeCell ref="L310:M311"/>
    <mergeCell ref="T310:U311"/>
    <mergeCell ref="V310:W311"/>
    <mergeCell ref="X310:Y311"/>
    <mergeCell ref="Z310:AA311"/>
    <mergeCell ref="Q310:S312"/>
    <mergeCell ref="F312:G313"/>
    <mergeCell ref="H312:I313"/>
    <mergeCell ref="J312:K313"/>
    <mergeCell ref="T312:U313"/>
    <mergeCell ref="V312:W313"/>
    <mergeCell ref="X312:Y313"/>
    <mergeCell ref="L312:M315"/>
    <mergeCell ref="Z312:AA315"/>
    <mergeCell ref="A313:B315"/>
    <mergeCell ref="O313:P315"/>
    <mergeCell ref="C313:E315"/>
    <mergeCell ref="Q313:S315"/>
    <mergeCell ref="F314:G315"/>
    <mergeCell ref="H314:I315"/>
    <mergeCell ref="J314:K315"/>
    <mergeCell ref="T314:U315"/>
    <mergeCell ref="V314:W315"/>
    <mergeCell ref="X314:Y315"/>
    <mergeCell ref="A316:M317"/>
    <mergeCell ref="O316:AA317"/>
    <mergeCell ref="A337:M339"/>
    <mergeCell ref="O337:AA339"/>
    <mergeCell ref="A340:M341"/>
    <mergeCell ref="O340:AA341"/>
    <mergeCell ref="A359:M361"/>
    <mergeCell ref="O359:AA361"/>
    <mergeCell ref="A362:M363"/>
    <mergeCell ref="O362:AA363"/>
    <mergeCell ref="A389:M391"/>
    <mergeCell ref="O389:AA391"/>
    <mergeCell ref="A392:M393"/>
    <mergeCell ref="O392:AA393"/>
    <mergeCell ref="A417:M419"/>
    <mergeCell ref="O417:AA419"/>
    <mergeCell ref="A422:E424"/>
    <mergeCell ref="F422:M424"/>
    <mergeCell ref="O422:S424"/>
    <mergeCell ref="T422:AA424"/>
    <mergeCell ref="A425:B427"/>
    <mergeCell ref="O425:P427"/>
    <mergeCell ref="C425:E427"/>
    <mergeCell ref="F425:G426"/>
    <mergeCell ref="H425:I426"/>
    <mergeCell ref="J425:K426"/>
    <mergeCell ref="L425:M426"/>
    <mergeCell ref="T425:U426"/>
    <mergeCell ref="V425:W426"/>
    <mergeCell ref="X425:Y426"/>
    <mergeCell ref="Z425:AA426"/>
    <mergeCell ref="Q425:S427"/>
    <mergeCell ref="F427:G428"/>
    <mergeCell ref="H427:I428"/>
    <mergeCell ref="J427:K428"/>
    <mergeCell ref="T427:U428"/>
    <mergeCell ref="V427:W428"/>
    <mergeCell ref="X427:Y428"/>
    <mergeCell ref="L427:M430"/>
    <mergeCell ref="Z427:AA430"/>
    <mergeCell ref="A428:B430"/>
    <mergeCell ref="O428:P430"/>
    <mergeCell ref="C428:E430"/>
    <mergeCell ref="Q428:S430"/>
    <mergeCell ref="F429:G430"/>
    <mergeCell ref="H429:I430"/>
    <mergeCell ref="J429:K430"/>
    <mergeCell ref="T429:U430"/>
    <mergeCell ref="V429:W430"/>
    <mergeCell ref="X429:Y430"/>
    <mergeCell ref="A431:M432"/>
    <mergeCell ref="O431:AA432"/>
    <mergeCell ref="A453:M455"/>
    <mergeCell ref="O453:AA455"/>
    <mergeCell ref="A456:M457"/>
    <mergeCell ref="O456:AA457"/>
    <mergeCell ref="A479:M481"/>
    <mergeCell ref="O479:AA481"/>
    <mergeCell ref="A482:M483"/>
    <mergeCell ref="O482:AA483"/>
    <mergeCell ref="A509:M511"/>
    <mergeCell ref="O509:AA511"/>
    <mergeCell ref="A512:M513"/>
    <mergeCell ref="O512:AA513"/>
    <mergeCell ref="A537:M539"/>
    <mergeCell ref="O537:AA539"/>
    <mergeCell ref="A542:E544"/>
    <mergeCell ref="F542:M544"/>
    <mergeCell ref="O542:S544"/>
    <mergeCell ref="T542:AA544"/>
    <mergeCell ref="A545:B547"/>
    <mergeCell ref="O545:P547"/>
    <mergeCell ref="C545:E547"/>
    <mergeCell ref="F545:G546"/>
    <mergeCell ref="H545:I546"/>
    <mergeCell ref="J545:K546"/>
    <mergeCell ref="L545:M546"/>
    <mergeCell ref="T545:U546"/>
    <mergeCell ref="V545:W546"/>
    <mergeCell ref="X545:Y546"/>
    <mergeCell ref="Z545:AA546"/>
    <mergeCell ref="Q545:S547"/>
    <mergeCell ref="F547:G548"/>
    <mergeCell ref="H547:I548"/>
    <mergeCell ref="J547:K548"/>
    <mergeCell ref="T547:U548"/>
    <mergeCell ref="V547:W548"/>
    <mergeCell ref="X547:Y548"/>
    <mergeCell ref="L547:M550"/>
    <mergeCell ref="Z547:AA550"/>
    <mergeCell ref="A548:B550"/>
    <mergeCell ref="O548:P550"/>
    <mergeCell ref="C548:E550"/>
    <mergeCell ref="Q548:S550"/>
    <mergeCell ref="F549:G550"/>
    <mergeCell ref="H549:I550"/>
    <mergeCell ref="J549:K550"/>
    <mergeCell ref="T549:U550"/>
    <mergeCell ref="V549:W550"/>
    <mergeCell ref="X549:Y550"/>
    <mergeCell ref="A551:M552"/>
    <mergeCell ref="O551:AA552"/>
    <mergeCell ref="A576:M578"/>
    <mergeCell ref="O576:AA578"/>
    <mergeCell ref="A579:M580"/>
    <mergeCell ref="O579:AA580"/>
    <mergeCell ref="A605:M607"/>
    <mergeCell ref="O605:AA607"/>
    <mergeCell ref="A608:M609"/>
    <mergeCell ref="O608:AA609"/>
    <mergeCell ref="A635:M637"/>
    <mergeCell ref="O635:AA637"/>
    <mergeCell ref="A638:M639"/>
    <mergeCell ref="O638:AA639"/>
    <mergeCell ref="A663:M665"/>
    <mergeCell ref="O663:AA66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65"/>
  <sheetViews>
    <sheetView zoomScale="40" zoomScaleNormal="40" topLeftCell="A609" workbookViewId="0">
      <selection activeCell="U612" sqref="U612:U634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9" width="25.7777777777778" style="1"/>
    <col min="20" max="20" width="28.4444444444444" style="1"/>
    <col min="21" max="16384" width="25.7777777777778" style="1"/>
  </cols>
  <sheetData>
    <row r="1" customHeight="1" spans="1:69">
      <c r="A1" s="2" t="s">
        <v>0</v>
      </c>
      <c r="B1" s="3"/>
      <c r="C1" s="3"/>
      <c r="D1" s="3"/>
      <c r="E1" s="4"/>
      <c r="F1" s="2" t="s">
        <v>45</v>
      </c>
      <c r="G1" s="3"/>
      <c r="H1" s="3"/>
      <c r="I1" s="3"/>
      <c r="J1" s="3"/>
      <c r="K1" s="3"/>
      <c r="L1" s="3"/>
      <c r="M1" s="4"/>
      <c r="O1" s="2" t="s">
        <v>0</v>
      </c>
      <c r="P1" s="3"/>
      <c r="Q1" s="3"/>
      <c r="R1" s="3"/>
      <c r="S1" s="4"/>
      <c r="T1" s="2" t="s">
        <v>46</v>
      </c>
      <c r="U1" s="3"/>
      <c r="V1" s="3"/>
      <c r="W1" s="3"/>
      <c r="X1" s="3"/>
      <c r="Y1" s="3"/>
      <c r="Z1" s="3"/>
      <c r="AA1" s="4"/>
      <c r="AC1" s="2" t="s">
        <v>0</v>
      </c>
      <c r="AD1" s="3"/>
      <c r="AE1" s="3"/>
      <c r="AF1" s="3"/>
      <c r="AG1" s="4"/>
      <c r="AH1" s="2" t="s">
        <v>47</v>
      </c>
      <c r="AI1" s="3"/>
      <c r="AJ1" s="3"/>
      <c r="AK1" s="3"/>
      <c r="AL1" s="3"/>
      <c r="AM1" s="3"/>
      <c r="AN1" s="3"/>
      <c r="AO1" s="4"/>
      <c r="AQ1" s="2" t="s">
        <v>0</v>
      </c>
      <c r="AR1" s="3"/>
      <c r="AS1" s="3"/>
      <c r="AT1" s="3"/>
      <c r="AU1" s="4"/>
      <c r="AV1" s="2" t="s">
        <v>48</v>
      </c>
      <c r="AW1" s="3"/>
      <c r="AX1" s="3"/>
      <c r="AY1" s="3"/>
      <c r="AZ1" s="3"/>
      <c r="BA1" s="3"/>
      <c r="BB1" s="3"/>
      <c r="BC1" s="4"/>
      <c r="BE1" s="2" t="s">
        <v>0</v>
      </c>
      <c r="BF1" s="3"/>
      <c r="BG1" s="3"/>
      <c r="BH1" s="3"/>
      <c r="BI1" s="4"/>
      <c r="BJ1" s="2" t="s">
        <v>49</v>
      </c>
      <c r="BK1" s="3"/>
      <c r="BL1" s="3"/>
      <c r="BM1" s="3"/>
      <c r="BN1" s="3"/>
      <c r="BO1" s="3"/>
      <c r="BP1" s="3"/>
      <c r="BQ1" s="4"/>
    </row>
    <row r="2" customHeight="1" spans="1:69">
      <c r="A2" s="5"/>
      <c r="B2" s="6"/>
      <c r="C2" s="6"/>
      <c r="D2" s="6"/>
      <c r="E2" s="7"/>
      <c r="F2" s="5"/>
      <c r="G2" s="6"/>
      <c r="H2" s="6"/>
      <c r="I2" s="6"/>
      <c r="J2" s="6"/>
      <c r="K2" s="6"/>
      <c r="L2" s="6"/>
      <c r="M2" s="7"/>
      <c r="O2" s="5"/>
      <c r="P2" s="6"/>
      <c r="Q2" s="6"/>
      <c r="R2" s="6"/>
      <c r="S2" s="7"/>
      <c r="T2" s="5"/>
      <c r="U2" s="6"/>
      <c r="V2" s="6"/>
      <c r="W2" s="6"/>
      <c r="X2" s="6"/>
      <c r="Y2" s="6"/>
      <c r="Z2" s="6"/>
      <c r="AA2" s="7"/>
      <c r="AC2" s="5"/>
      <c r="AD2" s="6"/>
      <c r="AE2" s="6"/>
      <c r="AF2" s="6"/>
      <c r="AG2" s="7"/>
      <c r="AH2" s="5"/>
      <c r="AI2" s="6"/>
      <c r="AJ2" s="6"/>
      <c r="AK2" s="6"/>
      <c r="AL2" s="6"/>
      <c r="AM2" s="6"/>
      <c r="AN2" s="6"/>
      <c r="AO2" s="7"/>
      <c r="AQ2" s="5"/>
      <c r="AR2" s="6"/>
      <c r="AS2" s="6"/>
      <c r="AT2" s="6"/>
      <c r="AU2" s="7"/>
      <c r="AV2" s="5"/>
      <c r="AW2" s="6"/>
      <c r="AX2" s="6"/>
      <c r="AY2" s="6"/>
      <c r="AZ2" s="6"/>
      <c r="BA2" s="6"/>
      <c r="BB2" s="6"/>
      <c r="BC2" s="7"/>
      <c r="BE2" s="5"/>
      <c r="BF2" s="6"/>
      <c r="BG2" s="6"/>
      <c r="BH2" s="6"/>
      <c r="BI2" s="7"/>
      <c r="BJ2" s="5"/>
      <c r="BK2" s="6"/>
      <c r="BL2" s="6"/>
      <c r="BM2" s="6"/>
      <c r="BN2" s="6"/>
      <c r="BO2" s="6"/>
      <c r="BP2" s="6"/>
      <c r="BQ2" s="7"/>
    </row>
    <row r="3" customHeight="1" spans="1:69">
      <c r="A3" s="8"/>
      <c r="B3" s="9"/>
      <c r="C3" s="9"/>
      <c r="D3" s="9"/>
      <c r="E3" s="10"/>
      <c r="F3" s="8"/>
      <c r="G3" s="9"/>
      <c r="H3" s="9"/>
      <c r="I3" s="9"/>
      <c r="J3" s="9"/>
      <c r="K3" s="9"/>
      <c r="L3" s="9"/>
      <c r="M3" s="10"/>
      <c r="O3" s="8"/>
      <c r="P3" s="9"/>
      <c r="Q3" s="9"/>
      <c r="R3" s="9"/>
      <c r="S3" s="10"/>
      <c r="T3" s="8"/>
      <c r="U3" s="9"/>
      <c r="V3" s="9"/>
      <c r="W3" s="9"/>
      <c r="X3" s="9"/>
      <c r="Y3" s="9"/>
      <c r="Z3" s="9"/>
      <c r="AA3" s="10"/>
      <c r="AC3" s="8"/>
      <c r="AD3" s="9"/>
      <c r="AE3" s="9"/>
      <c r="AF3" s="9"/>
      <c r="AG3" s="10"/>
      <c r="AH3" s="8"/>
      <c r="AI3" s="9"/>
      <c r="AJ3" s="9"/>
      <c r="AK3" s="9"/>
      <c r="AL3" s="9"/>
      <c r="AM3" s="9"/>
      <c r="AN3" s="9"/>
      <c r="AO3" s="10"/>
      <c r="AQ3" s="8"/>
      <c r="AR3" s="9"/>
      <c r="AS3" s="9"/>
      <c r="AT3" s="9"/>
      <c r="AU3" s="10"/>
      <c r="AV3" s="8"/>
      <c r="AW3" s="9"/>
      <c r="AX3" s="9"/>
      <c r="AY3" s="9"/>
      <c r="AZ3" s="9"/>
      <c r="BA3" s="9"/>
      <c r="BB3" s="9"/>
      <c r="BC3" s="10"/>
      <c r="BE3" s="8"/>
      <c r="BF3" s="9"/>
      <c r="BG3" s="9"/>
      <c r="BH3" s="9"/>
      <c r="BI3" s="10"/>
      <c r="BJ3" s="8"/>
      <c r="BK3" s="9"/>
      <c r="BL3" s="9"/>
      <c r="BM3" s="9"/>
      <c r="BN3" s="9"/>
      <c r="BO3" s="9"/>
      <c r="BP3" s="9"/>
      <c r="BQ3" s="10"/>
    </row>
    <row r="4" customHeight="1" spans="1:69">
      <c r="A4" s="11" t="s">
        <v>6</v>
      </c>
      <c r="B4" s="11"/>
      <c r="C4" s="12">
        <f>H4+H6</f>
        <v>4763434.06662229</v>
      </c>
      <c r="D4" s="12"/>
      <c r="E4" s="12"/>
      <c r="F4" s="13" t="s">
        <v>7</v>
      </c>
      <c r="G4" s="13"/>
      <c r="H4" s="14">
        <f>A31+A60</f>
        <v>3842850.37038103</v>
      </c>
      <c r="I4" s="14"/>
      <c r="J4" s="15">
        <f>H4/C4</f>
        <v>0.806739490173308</v>
      </c>
      <c r="K4" s="15"/>
      <c r="L4" s="16" t="s">
        <v>8</v>
      </c>
      <c r="M4" s="16"/>
      <c r="O4" s="11" t="s">
        <v>6</v>
      </c>
      <c r="P4" s="11"/>
      <c r="Q4" s="12">
        <f>V4+V6</f>
        <v>5160835.64292608</v>
      </c>
      <c r="R4" s="12"/>
      <c r="S4" s="12"/>
      <c r="T4" s="13" t="s">
        <v>7</v>
      </c>
      <c r="U4" s="13"/>
      <c r="V4" s="14">
        <f>O31+O60</f>
        <v>4192311.78360479</v>
      </c>
      <c r="W4" s="14"/>
      <c r="X4" s="15">
        <f>V4/Q4</f>
        <v>0.81233196979469</v>
      </c>
      <c r="Y4" s="15"/>
      <c r="Z4" s="16" t="s">
        <v>8</v>
      </c>
      <c r="AA4" s="16"/>
      <c r="AC4" s="11" t="s">
        <v>6</v>
      </c>
      <c r="AD4" s="11"/>
      <c r="AE4" s="12">
        <f>AJ4+AJ6</f>
        <v>5698815.48595657</v>
      </c>
      <c r="AF4" s="12"/>
      <c r="AG4" s="12"/>
      <c r="AH4" s="13" t="s">
        <v>7</v>
      </c>
      <c r="AI4" s="13"/>
      <c r="AJ4" s="14">
        <f>AC31+AC60</f>
        <v>4607097.10034429</v>
      </c>
      <c r="AK4" s="14"/>
      <c r="AL4" s="15">
        <f>AJ4/AE4</f>
        <v>0.808430648736991</v>
      </c>
      <c r="AM4" s="15"/>
      <c r="AN4" s="16" t="s">
        <v>8</v>
      </c>
      <c r="AO4" s="16"/>
      <c r="AQ4" s="11" t="s">
        <v>6</v>
      </c>
      <c r="AR4" s="11"/>
      <c r="AS4" s="12">
        <f>AX4+AX6</f>
        <v>6445729.62279239</v>
      </c>
      <c r="AT4" s="12"/>
      <c r="AU4" s="12"/>
      <c r="AV4" s="13" t="s">
        <v>7</v>
      </c>
      <c r="AW4" s="13"/>
      <c r="AX4" s="14">
        <f>AQ31+AQ60</f>
        <v>5195372.54464797</v>
      </c>
      <c r="AY4" s="14"/>
      <c r="AZ4" s="15">
        <f>AX4/AS4</f>
        <v>0.806017758839418</v>
      </c>
      <c r="BA4" s="15"/>
      <c r="BB4" s="16" t="s">
        <v>8</v>
      </c>
      <c r="BC4" s="16"/>
      <c r="BE4" s="11" t="s">
        <v>6</v>
      </c>
      <c r="BF4" s="11"/>
      <c r="BG4" s="12">
        <f>BL4+BL6</f>
        <v>8997728.14886185</v>
      </c>
      <c r="BH4" s="12"/>
      <c r="BI4" s="12"/>
      <c r="BJ4" s="13" t="s">
        <v>7</v>
      </c>
      <c r="BK4" s="13"/>
      <c r="BL4" s="14">
        <f>BE31+BE60</f>
        <v>7063502.85707777</v>
      </c>
      <c r="BM4" s="14"/>
      <c r="BN4" s="15">
        <f>BL4/BG4</f>
        <v>0.78503181472217</v>
      </c>
      <c r="BO4" s="15"/>
      <c r="BP4" s="16" t="s">
        <v>8</v>
      </c>
      <c r="BQ4" s="16"/>
    </row>
    <row r="5" customHeight="1" spans="1:69">
      <c r="A5" s="11"/>
      <c r="B5" s="11"/>
      <c r="C5" s="12"/>
      <c r="D5" s="12"/>
      <c r="E5" s="12"/>
      <c r="F5" s="13"/>
      <c r="G5" s="13"/>
      <c r="H5" s="14"/>
      <c r="I5" s="14"/>
      <c r="J5" s="15"/>
      <c r="K5" s="15"/>
      <c r="L5" s="16"/>
      <c r="M5" s="16"/>
      <c r="O5" s="11"/>
      <c r="P5" s="11"/>
      <c r="Q5" s="12"/>
      <c r="R5" s="12"/>
      <c r="S5" s="12"/>
      <c r="T5" s="13"/>
      <c r="U5" s="13"/>
      <c r="V5" s="14"/>
      <c r="W5" s="14"/>
      <c r="X5" s="15"/>
      <c r="Y5" s="15"/>
      <c r="Z5" s="16"/>
      <c r="AA5" s="16"/>
      <c r="AC5" s="11"/>
      <c r="AD5" s="11"/>
      <c r="AE5" s="12"/>
      <c r="AF5" s="12"/>
      <c r="AG5" s="12"/>
      <c r="AH5" s="13"/>
      <c r="AI5" s="13"/>
      <c r="AJ5" s="14"/>
      <c r="AK5" s="14"/>
      <c r="AL5" s="15"/>
      <c r="AM5" s="15"/>
      <c r="AN5" s="16"/>
      <c r="AO5" s="16"/>
      <c r="AQ5" s="11"/>
      <c r="AR5" s="11"/>
      <c r="AS5" s="12"/>
      <c r="AT5" s="12"/>
      <c r="AU5" s="12"/>
      <c r="AV5" s="13"/>
      <c r="AW5" s="13"/>
      <c r="AX5" s="14"/>
      <c r="AY5" s="14"/>
      <c r="AZ5" s="15"/>
      <c r="BA5" s="15"/>
      <c r="BB5" s="16"/>
      <c r="BC5" s="16"/>
      <c r="BE5" s="11"/>
      <c r="BF5" s="11"/>
      <c r="BG5" s="12"/>
      <c r="BH5" s="12"/>
      <c r="BI5" s="12"/>
      <c r="BJ5" s="13"/>
      <c r="BK5" s="13"/>
      <c r="BL5" s="14"/>
      <c r="BM5" s="14"/>
      <c r="BN5" s="15"/>
      <c r="BO5" s="15"/>
      <c r="BP5" s="16"/>
      <c r="BQ5" s="16"/>
    </row>
    <row r="6" customHeight="1" spans="1:69">
      <c r="A6" s="11"/>
      <c r="B6" s="11"/>
      <c r="C6" s="12"/>
      <c r="D6" s="12"/>
      <c r="E6" s="12"/>
      <c r="F6" s="13" t="s">
        <v>9</v>
      </c>
      <c r="G6" s="13"/>
      <c r="H6" s="14">
        <f>A91</f>
        <v>920583.696241259</v>
      </c>
      <c r="I6" s="14"/>
      <c r="J6" s="15">
        <f>H6/C4</f>
        <v>0.193260509826692</v>
      </c>
      <c r="K6" s="15"/>
      <c r="L6" s="16">
        <v>21</v>
      </c>
      <c r="M6" s="16"/>
      <c r="O6" s="11"/>
      <c r="P6" s="11"/>
      <c r="Q6" s="12"/>
      <c r="R6" s="12"/>
      <c r="S6" s="12"/>
      <c r="T6" s="13" t="s">
        <v>9</v>
      </c>
      <c r="U6" s="13"/>
      <c r="V6" s="14">
        <f>O91</f>
        <v>968523.85932129</v>
      </c>
      <c r="W6" s="14"/>
      <c r="X6" s="15">
        <f>V6/Q4</f>
        <v>0.18766803020531</v>
      </c>
      <c r="Y6" s="15"/>
      <c r="Z6" s="16">
        <v>21</v>
      </c>
      <c r="AA6" s="16"/>
      <c r="AC6" s="11"/>
      <c r="AD6" s="11"/>
      <c r="AE6" s="12"/>
      <c r="AF6" s="12"/>
      <c r="AG6" s="12"/>
      <c r="AH6" s="13" t="s">
        <v>9</v>
      </c>
      <c r="AI6" s="13"/>
      <c r="AJ6" s="14">
        <f>AC91</f>
        <v>1091718.38561229</v>
      </c>
      <c r="AK6" s="14"/>
      <c r="AL6" s="15">
        <f>AJ6/AE4</f>
        <v>0.191569351263009</v>
      </c>
      <c r="AM6" s="15"/>
      <c r="AN6" s="16">
        <v>21</v>
      </c>
      <c r="AO6" s="16"/>
      <c r="AQ6" s="11"/>
      <c r="AR6" s="11"/>
      <c r="AS6" s="12"/>
      <c r="AT6" s="12"/>
      <c r="AU6" s="12"/>
      <c r="AV6" s="13" t="s">
        <v>9</v>
      </c>
      <c r="AW6" s="13"/>
      <c r="AX6" s="14">
        <f>AQ91</f>
        <v>1250357.07814442</v>
      </c>
      <c r="AY6" s="14"/>
      <c r="AZ6" s="15">
        <f>AX6/AS4</f>
        <v>0.193982241160582</v>
      </c>
      <c r="BA6" s="15"/>
      <c r="BB6" s="16">
        <v>21</v>
      </c>
      <c r="BC6" s="16"/>
      <c r="BE6" s="11"/>
      <c r="BF6" s="11"/>
      <c r="BG6" s="12"/>
      <c r="BH6" s="12"/>
      <c r="BI6" s="12"/>
      <c r="BJ6" s="13" t="s">
        <v>9</v>
      </c>
      <c r="BK6" s="13"/>
      <c r="BL6" s="14">
        <f>BE91</f>
        <v>1934225.29178408</v>
      </c>
      <c r="BM6" s="14"/>
      <c r="BN6" s="15">
        <f>BL6/BG4</f>
        <v>0.21496818527783</v>
      </c>
      <c r="BO6" s="15"/>
      <c r="BP6" s="16">
        <v>21</v>
      </c>
      <c r="BQ6" s="16"/>
    </row>
    <row r="7" customHeight="1" spans="1:69">
      <c r="A7" s="17" t="s">
        <v>10</v>
      </c>
      <c r="B7" s="17"/>
      <c r="C7" s="18">
        <f>C4/L6</f>
        <v>226830.193648681</v>
      </c>
      <c r="D7" s="18"/>
      <c r="E7" s="18"/>
      <c r="F7" s="13"/>
      <c r="G7" s="13"/>
      <c r="H7" s="14"/>
      <c r="I7" s="14"/>
      <c r="J7" s="15"/>
      <c r="K7" s="15"/>
      <c r="L7" s="16"/>
      <c r="M7" s="16"/>
      <c r="O7" s="17" t="s">
        <v>10</v>
      </c>
      <c r="P7" s="17"/>
      <c r="Q7" s="18">
        <f>Q4/Z6</f>
        <v>245754.078234575</v>
      </c>
      <c r="R7" s="18"/>
      <c r="S7" s="18"/>
      <c r="T7" s="13"/>
      <c r="U7" s="13"/>
      <c r="V7" s="14"/>
      <c r="W7" s="14"/>
      <c r="X7" s="15"/>
      <c r="Y7" s="15"/>
      <c r="Z7" s="16"/>
      <c r="AA7" s="16"/>
      <c r="AC7" s="17" t="s">
        <v>10</v>
      </c>
      <c r="AD7" s="17"/>
      <c r="AE7" s="18">
        <f>AE4/AN6</f>
        <v>271372.165997932</v>
      </c>
      <c r="AF7" s="18"/>
      <c r="AG7" s="18"/>
      <c r="AH7" s="13"/>
      <c r="AI7" s="13"/>
      <c r="AJ7" s="14"/>
      <c r="AK7" s="14"/>
      <c r="AL7" s="15"/>
      <c r="AM7" s="15"/>
      <c r="AN7" s="16"/>
      <c r="AO7" s="16"/>
      <c r="AQ7" s="17" t="s">
        <v>10</v>
      </c>
      <c r="AR7" s="17"/>
      <c r="AS7" s="18">
        <f>AS4/BB6</f>
        <v>306939.505847256</v>
      </c>
      <c r="AT7" s="18"/>
      <c r="AU7" s="18"/>
      <c r="AV7" s="13"/>
      <c r="AW7" s="13"/>
      <c r="AX7" s="14"/>
      <c r="AY7" s="14"/>
      <c r="AZ7" s="15"/>
      <c r="BA7" s="15"/>
      <c r="BB7" s="16"/>
      <c r="BC7" s="16"/>
      <c r="BE7" s="17" t="s">
        <v>10</v>
      </c>
      <c r="BF7" s="17"/>
      <c r="BG7" s="18">
        <f>BG4/BP6</f>
        <v>428463.245183897</v>
      </c>
      <c r="BH7" s="18"/>
      <c r="BI7" s="18"/>
      <c r="BJ7" s="13"/>
      <c r="BK7" s="13"/>
      <c r="BL7" s="14"/>
      <c r="BM7" s="14"/>
      <c r="BN7" s="15"/>
      <c r="BO7" s="15"/>
      <c r="BP7" s="16"/>
      <c r="BQ7" s="16"/>
    </row>
    <row r="8" customHeight="1" spans="1:69">
      <c r="A8" s="17"/>
      <c r="B8" s="17"/>
      <c r="C8" s="18"/>
      <c r="D8" s="18"/>
      <c r="E8" s="18"/>
      <c r="F8" s="13" t="s">
        <v>11</v>
      </c>
      <c r="G8" s="13"/>
      <c r="H8" s="14" t="s">
        <v>12</v>
      </c>
      <c r="I8" s="14"/>
      <c r="J8" s="15" t="s">
        <v>12</v>
      </c>
      <c r="K8" s="15"/>
      <c r="L8" s="16"/>
      <c r="M8" s="16"/>
      <c r="O8" s="17"/>
      <c r="P8" s="17"/>
      <c r="Q8" s="18"/>
      <c r="R8" s="18"/>
      <c r="S8" s="18"/>
      <c r="T8" s="13" t="s">
        <v>11</v>
      </c>
      <c r="U8" s="13"/>
      <c r="V8" s="14" t="s">
        <v>12</v>
      </c>
      <c r="W8" s="14"/>
      <c r="X8" s="15" t="s">
        <v>12</v>
      </c>
      <c r="Y8" s="15"/>
      <c r="Z8" s="16"/>
      <c r="AA8" s="16"/>
      <c r="AC8" s="17"/>
      <c r="AD8" s="17"/>
      <c r="AE8" s="18"/>
      <c r="AF8" s="18"/>
      <c r="AG8" s="18"/>
      <c r="AH8" s="13" t="s">
        <v>11</v>
      </c>
      <c r="AI8" s="13"/>
      <c r="AJ8" s="14" t="s">
        <v>12</v>
      </c>
      <c r="AK8" s="14"/>
      <c r="AL8" s="15" t="s">
        <v>12</v>
      </c>
      <c r="AM8" s="15"/>
      <c r="AN8" s="16"/>
      <c r="AO8" s="16"/>
      <c r="AQ8" s="17"/>
      <c r="AR8" s="17"/>
      <c r="AS8" s="18"/>
      <c r="AT8" s="18"/>
      <c r="AU8" s="18"/>
      <c r="AV8" s="13" t="s">
        <v>11</v>
      </c>
      <c r="AW8" s="13"/>
      <c r="AX8" s="14" t="s">
        <v>12</v>
      </c>
      <c r="AY8" s="14"/>
      <c r="AZ8" s="15" t="s">
        <v>12</v>
      </c>
      <c r="BA8" s="15"/>
      <c r="BB8" s="16"/>
      <c r="BC8" s="16"/>
      <c r="BE8" s="17"/>
      <c r="BF8" s="17"/>
      <c r="BG8" s="18"/>
      <c r="BH8" s="18"/>
      <c r="BI8" s="18"/>
      <c r="BJ8" s="13" t="s">
        <v>11</v>
      </c>
      <c r="BK8" s="13"/>
      <c r="BL8" s="14" t="s">
        <v>12</v>
      </c>
      <c r="BM8" s="14"/>
      <c r="BN8" s="15" t="s">
        <v>12</v>
      </c>
      <c r="BO8" s="15"/>
      <c r="BP8" s="16"/>
      <c r="BQ8" s="16"/>
    </row>
    <row r="9" customHeight="1" spans="1:69">
      <c r="A9" s="19"/>
      <c r="B9" s="19"/>
      <c r="C9" s="20"/>
      <c r="D9" s="20"/>
      <c r="E9" s="20"/>
      <c r="F9" s="21"/>
      <c r="G9" s="21"/>
      <c r="H9" s="22"/>
      <c r="I9" s="22"/>
      <c r="J9" s="23"/>
      <c r="K9" s="23"/>
      <c r="L9" s="24"/>
      <c r="M9" s="24"/>
      <c r="O9" s="19"/>
      <c r="P9" s="19"/>
      <c r="Q9" s="20"/>
      <c r="R9" s="20"/>
      <c r="S9" s="20"/>
      <c r="T9" s="21"/>
      <c r="U9" s="21"/>
      <c r="V9" s="22"/>
      <c r="W9" s="22"/>
      <c r="X9" s="23"/>
      <c r="Y9" s="23"/>
      <c r="Z9" s="24"/>
      <c r="AA9" s="24"/>
      <c r="AC9" s="19"/>
      <c r="AD9" s="19"/>
      <c r="AE9" s="20"/>
      <c r="AF9" s="20"/>
      <c r="AG9" s="20"/>
      <c r="AH9" s="21"/>
      <c r="AI9" s="21"/>
      <c r="AJ9" s="22"/>
      <c r="AK9" s="22"/>
      <c r="AL9" s="23"/>
      <c r="AM9" s="23"/>
      <c r="AN9" s="24"/>
      <c r="AO9" s="24"/>
      <c r="AQ9" s="19"/>
      <c r="AR9" s="19"/>
      <c r="AS9" s="20"/>
      <c r="AT9" s="20"/>
      <c r="AU9" s="20"/>
      <c r="AV9" s="21"/>
      <c r="AW9" s="21"/>
      <c r="AX9" s="22"/>
      <c r="AY9" s="22"/>
      <c r="AZ9" s="23"/>
      <c r="BA9" s="23"/>
      <c r="BB9" s="24"/>
      <c r="BC9" s="24"/>
      <c r="BE9" s="19"/>
      <c r="BF9" s="19"/>
      <c r="BG9" s="20"/>
      <c r="BH9" s="20"/>
      <c r="BI9" s="20"/>
      <c r="BJ9" s="21"/>
      <c r="BK9" s="21"/>
      <c r="BL9" s="22"/>
      <c r="BM9" s="22"/>
      <c r="BN9" s="23"/>
      <c r="BO9" s="23"/>
      <c r="BP9" s="24"/>
      <c r="BQ9" s="24"/>
    </row>
    <row r="10" customHeight="1" spans="1:69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O10" s="25" t="s">
        <v>13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25" t="s">
        <v>13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Q10" s="25" t="s">
        <v>13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E10" s="25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7"/>
    </row>
    <row r="11" customHeight="1" spans="1:69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30"/>
      <c r="AQ11" s="28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30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30"/>
    </row>
    <row r="12" customHeight="1" spans="1:69">
      <c r="A12" s="31" t="s">
        <v>14</v>
      </c>
      <c r="B12" s="32"/>
      <c r="C12" s="32"/>
      <c r="D12" s="32"/>
      <c r="E12" s="32"/>
      <c r="F12" s="33"/>
      <c r="G12" s="34" t="s">
        <v>15</v>
      </c>
      <c r="H12" s="35"/>
      <c r="I12" s="35"/>
      <c r="J12" s="36"/>
      <c r="K12" s="37" t="s">
        <v>16</v>
      </c>
      <c r="L12" s="38"/>
      <c r="M12" s="39" t="s">
        <v>17</v>
      </c>
      <c r="O12" s="31" t="s">
        <v>14</v>
      </c>
      <c r="P12" s="32"/>
      <c r="Q12" s="32"/>
      <c r="R12" s="32"/>
      <c r="S12" s="32"/>
      <c r="T12" s="33"/>
      <c r="U12" s="34" t="s">
        <v>15</v>
      </c>
      <c r="V12" s="35"/>
      <c r="W12" s="35"/>
      <c r="X12" s="36"/>
      <c r="Y12" s="37" t="s">
        <v>16</v>
      </c>
      <c r="Z12" s="38"/>
      <c r="AA12" s="39" t="s">
        <v>17</v>
      </c>
      <c r="AC12" s="31" t="s">
        <v>14</v>
      </c>
      <c r="AD12" s="32"/>
      <c r="AE12" s="32"/>
      <c r="AF12" s="32"/>
      <c r="AG12" s="32"/>
      <c r="AH12" s="33"/>
      <c r="AI12" s="34" t="s">
        <v>15</v>
      </c>
      <c r="AJ12" s="35"/>
      <c r="AK12" s="35"/>
      <c r="AL12" s="36"/>
      <c r="AM12" s="37" t="s">
        <v>16</v>
      </c>
      <c r="AN12" s="38"/>
      <c r="AO12" s="39" t="s">
        <v>17</v>
      </c>
      <c r="AQ12" s="31" t="s">
        <v>14</v>
      </c>
      <c r="AR12" s="32"/>
      <c r="AS12" s="32"/>
      <c r="AT12" s="32"/>
      <c r="AU12" s="32"/>
      <c r="AV12" s="33"/>
      <c r="AW12" s="34" t="s">
        <v>15</v>
      </c>
      <c r="AX12" s="35"/>
      <c r="AY12" s="35"/>
      <c r="AZ12" s="36"/>
      <c r="BA12" s="37" t="s">
        <v>16</v>
      </c>
      <c r="BB12" s="38"/>
      <c r="BC12" s="39" t="s">
        <v>17</v>
      </c>
      <c r="BE12" s="31" t="s">
        <v>14</v>
      </c>
      <c r="BF12" s="32"/>
      <c r="BG12" s="32"/>
      <c r="BH12" s="32"/>
      <c r="BI12" s="32"/>
      <c r="BJ12" s="33"/>
      <c r="BK12" s="34" t="s">
        <v>15</v>
      </c>
      <c r="BL12" s="35"/>
      <c r="BM12" s="35"/>
      <c r="BN12" s="36"/>
      <c r="BO12" s="37" t="s">
        <v>16</v>
      </c>
      <c r="BP12" s="38"/>
      <c r="BQ12" s="39" t="s">
        <v>17</v>
      </c>
    </row>
    <row r="13" customHeight="1" spans="1:69">
      <c r="A13" s="40" t="s">
        <v>18</v>
      </c>
      <c r="B13" s="41" t="s">
        <v>19</v>
      </c>
      <c r="C13" s="41" t="s">
        <v>20</v>
      </c>
      <c r="D13" s="41" t="s">
        <v>21</v>
      </c>
      <c r="E13" s="41" t="s">
        <v>22</v>
      </c>
      <c r="F13" s="42" t="s">
        <v>14</v>
      </c>
      <c r="G13" s="43" t="s">
        <v>23</v>
      </c>
      <c r="H13" s="44" t="s">
        <v>24</v>
      </c>
      <c r="I13" s="44" t="s">
        <v>25</v>
      </c>
      <c r="J13" s="45" t="s">
        <v>26</v>
      </c>
      <c r="K13" s="46" t="s">
        <v>27</v>
      </c>
      <c r="L13" s="47" t="s">
        <v>28</v>
      </c>
      <c r="M13" s="48"/>
      <c r="O13" s="40" t="s">
        <v>18</v>
      </c>
      <c r="P13" s="41" t="s">
        <v>19</v>
      </c>
      <c r="Q13" s="41" t="s">
        <v>20</v>
      </c>
      <c r="R13" s="41" t="s">
        <v>21</v>
      </c>
      <c r="S13" s="41" t="s">
        <v>22</v>
      </c>
      <c r="T13" s="42" t="s">
        <v>14</v>
      </c>
      <c r="U13" s="43" t="s">
        <v>23</v>
      </c>
      <c r="V13" s="44" t="s">
        <v>24</v>
      </c>
      <c r="W13" s="44" t="s">
        <v>25</v>
      </c>
      <c r="X13" s="45" t="s">
        <v>26</v>
      </c>
      <c r="Y13" s="46" t="s">
        <v>27</v>
      </c>
      <c r="Z13" s="47" t="s">
        <v>28</v>
      </c>
      <c r="AA13" s="48"/>
      <c r="AC13" s="40" t="s">
        <v>18</v>
      </c>
      <c r="AD13" s="41" t="s">
        <v>19</v>
      </c>
      <c r="AE13" s="41" t="s">
        <v>20</v>
      </c>
      <c r="AF13" s="41" t="s">
        <v>21</v>
      </c>
      <c r="AG13" s="41" t="s">
        <v>22</v>
      </c>
      <c r="AH13" s="42" t="s">
        <v>14</v>
      </c>
      <c r="AI13" s="43" t="s">
        <v>23</v>
      </c>
      <c r="AJ13" s="44" t="s">
        <v>24</v>
      </c>
      <c r="AK13" s="44" t="s">
        <v>25</v>
      </c>
      <c r="AL13" s="45" t="s">
        <v>26</v>
      </c>
      <c r="AM13" s="46" t="s">
        <v>27</v>
      </c>
      <c r="AN13" s="47" t="s">
        <v>28</v>
      </c>
      <c r="AO13" s="48"/>
      <c r="AQ13" s="40" t="s">
        <v>18</v>
      </c>
      <c r="AR13" s="41" t="s">
        <v>19</v>
      </c>
      <c r="AS13" s="41" t="s">
        <v>20</v>
      </c>
      <c r="AT13" s="41" t="s">
        <v>21</v>
      </c>
      <c r="AU13" s="41" t="s">
        <v>22</v>
      </c>
      <c r="AV13" s="42" t="s">
        <v>14</v>
      </c>
      <c r="AW13" s="43" t="s">
        <v>23</v>
      </c>
      <c r="AX13" s="44" t="s">
        <v>24</v>
      </c>
      <c r="AY13" s="44" t="s">
        <v>25</v>
      </c>
      <c r="AZ13" s="45" t="s">
        <v>26</v>
      </c>
      <c r="BA13" s="46" t="s">
        <v>27</v>
      </c>
      <c r="BB13" s="47" t="s">
        <v>28</v>
      </c>
      <c r="BC13" s="48"/>
      <c r="BE13" s="40" t="s">
        <v>18</v>
      </c>
      <c r="BF13" s="41" t="s">
        <v>19</v>
      </c>
      <c r="BG13" s="41" t="s">
        <v>20</v>
      </c>
      <c r="BH13" s="41" t="s">
        <v>21</v>
      </c>
      <c r="BI13" s="41" t="s">
        <v>22</v>
      </c>
      <c r="BJ13" s="42" t="s">
        <v>14</v>
      </c>
      <c r="BK13" s="43" t="s">
        <v>23</v>
      </c>
      <c r="BL13" s="44" t="s">
        <v>24</v>
      </c>
      <c r="BM13" s="44" t="s">
        <v>25</v>
      </c>
      <c r="BN13" s="45" t="s">
        <v>26</v>
      </c>
      <c r="BO13" s="46" t="s">
        <v>27</v>
      </c>
      <c r="BP13" s="47" t="s">
        <v>28</v>
      </c>
      <c r="BQ13" s="48"/>
    </row>
    <row r="14" customHeight="1" spans="1:69">
      <c r="A14" s="65">
        <v>5224</v>
      </c>
      <c r="B14" s="50">
        <v>1.62</v>
      </c>
      <c r="C14" s="51">
        <v>2.2</v>
      </c>
      <c r="D14" s="51">
        <v>1</v>
      </c>
      <c r="E14" s="66">
        <f t="shared" ref="E14:E24" si="0">3921*0.6</f>
        <v>2352.6</v>
      </c>
      <c r="F14" s="42">
        <f t="shared" ref="F14:F30" si="1">A14*B14*C14*D14+E14</f>
        <v>20970.936</v>
      </c>
      <c r="G14" s="67">
        <v>3.05</v>
      </c>
      <c r="H14" s="51">
        <v>0.98</v>
      </c>
      <c r="I14" s="51">
        <v>2.47</v>
      </c>
      <c r="J14" s="45">
        <f t="shared" ref="J14:J30" si="2">H14*I14+1</f>
        <v>3.4206</v>
      </c>
      <c r="K14" s="53">
        <v>1.325</v>
      </c>
      <c r="L14" s="47">
        <v>0.5</v>
      </c>
      <c r="M14" s="54">
        <f t="shared" ref="M14:M30" si="3">F14*G14*J14*K14*L14</f>
        <v>144945.864276633</v>
      </c>
      <c r="O14" s="65">
        <v>5224</v>
      </c>
      <c r="P14" s="50">
        <v>1.62</v>
      </c>
      <c r="Q14" s="51">
        <v>2.2</v>
      </c>
      <c r="R14" s="51">
        <v>1</v>
      </c>
      <c r="S14" s="66">
        <f t="shared" ref="S14:S24" si="4">3921*0.6</f>
        <v>2352.6</v>
      </c>
      <c r="T14" s="42">
        <f t="shared" ref="T14:T30" si="5">O14*P14*Q14*R14+S14</f>
        <v>20970.936</v>
      </c>
      <c r="U14" s="67">
        <f t="shared" ref="U14:U30" si="6">3.05+0.26</f>
        <v>3.31</v>
      </c>
      <c r="V14" s="51">
        <v>0.98</v>
      </c>
      <c r="W14" s="51">
        <v>2.47</v>
      </c>
      <c r="X14" s="45">
        <f t="shared" ref="X14:X30" si="7">V14*W14+1</f>
        <v>3.4206</v>
      </c>
      <c r="Y14" s="53">
        <v>1.325</v>
      </c>
      <c r="Z14" s="47">
        <v>0.5</v>
      </c>
      <c r="AA14" s="54">
        <f t="shared" ref="AA14:AA30" si="8">T14*U14*X14*Y14*Z14</f>
        <v>157301.905165789</v>
      </c>
      <c r="AC14" s="65">
        <v>5224</v>
      </c>
      <c r="AD14" s="50">
        <v>1.62</v>
      </c>
      <c r="AE14" s="51">
        <v>2.2</v>
      </c>
      <c r="AF14" s="51">
        <v>1</v>
      </c>
      <c r="AG14" s="66">
        <f t="shared" ref="AG14:AG24" si="9">3921*0.6</f>
        <v>2352.6</v>
      </c>
      <c r="AH14" s="42">
        <f t="shared" ref="AH14:AH30" si="10">AC14*AD14*AE14*AF14+AG14</f>
        <v>20970.936</v>
      </c>
      <c r="AI14" s="67">
        <f t="shared" ref="AI14:AI30" si="11">3.05+0.26</f>
        <v>3.31</v>
      </c>
      <c r="AJ14" s="51">
        <v>0.98</v>
      </c>
      <c r="AK14" s="51">
        <v>2.47</v>
      </c>
      <c r="AL14" s="45">
        <f t="shared" ref="AL14:AL30" si="12">AJ14*AK14+1</f>
        <v>3.4206</v>
      </c>
      <c r="AM14" s="53">
        <v>1.325</v>
      </c>
      <c r="AN14" s="47">
        <v>0.5</v>
      </c>
      <c r="AO14" s="54">
        <f t="shared" ref="AO14:AO30" si="13">AH14*AI14*AL14*AM14*AN14</f>
        <v>157301.905165789</v>
      </c>
      <c r="AQ14" s="65">
        <f t="shared" ref="AQ14:AQ25" si="14">5224+240</f>
        <v>5464</v>
      </c>
      <c r="AR14" s="50">
        <v>1.62</v>
      </c>
      <c r="AS14" s="51">
        <v>2.2</v>
      </c>
      <c r="AT14" s="51">
        <v>1</v>
      </c>
      <c r="AU14" s="66">
        <f>4161*0.6</f>
        <v>2496.6</v>
      </c>
      <c r="AV14" s="42">
        <f t="shared" ref="AV14:AV30" si="15">AQ14*AR14*AS14*AT14+AU14</f>
        <v>21970.296</v>
      </c>
      <c r="AW14" s="67">
        <f t="shared" ref="AW14:AW30" si="16">3.05+0.26</f>
        <v>3.31</v>
      </c>
      <c r="AX14" s="51">
        <v>0.98</v>
      </c>
      <c r="AY14" s="51">
        <v>2.47</v>
      </c>
      <c r="AZ14" s="45">
        <f t="shared" ref="AZ14:AZ30" si="17">AX14*AY14+1</f>
        <v>3.4206</v>
      </c>
      <c r="BA14" s="53">
        <v>1.425</v>
      </c>
      <c r="BB14" s="47">
        <v>0.5</v>
      </c>
      <c r="BC14" s="54">
        <f t="shared" ref="BC14:BC30" si="18">AV14*AW14*AZ14*BA14*BB14</f>
        <v>177235.641673277</v>
      </c>
      <c r="BE14" s="65">
        <f t="shared" ref="BE14:BE25" si="19">5224+240+108</f>
        <v>5572</v>
      </c>
      <c r="BF14" s="50">
        <v>1.62</v>
      </c>
      <c r="BG14" s="51">
        <v>2.2</v>
      </c>
      <c r="BH14" s="51">
        <v>1</v>
      </c>
      <c r="BI14" s="51">
        <f>5968*0.7+4569*0.6</f>
        <v>6919</v>
      </c>
      <c r="BJ14" s="42">
        <f t="shared" ref="BJ14:BJ30" si="20">BE14*BF14*BG14*BH14+BI14</f>
        <v>26777.608</v>
      </c>
      <c r="BK14" s="67">
        <f t="shared" ref="BK14:BK30" si="21">3.05+0.26</f>
        <v>3.31</v>
      </c>
      <c r="BL14" s="51">
        <v>0.98</v>
      </c>
      <c r="BM14" s="51">
        <v>2.47</v>
      </c>
      <c r="BN14" s="45">
        <f t="shared" ref="BN14:BN30" si="22">BL14*BM14+1</f>
        <v>3.4206</v>
      </c>
      <c r="BO14" s="53">
        <v>1.425</v>
      </c>
      <c r="BP14" s="47">
        <v>0.625</v>
      </c>
      <c r="BQ14" s="54">
        <f t="shared" ref="BQ14:BQ30" si="23">BJ14*BK14*BN14*BO14*BP14</f>
        <v>270020.630147375</v>
      </c>
    </row>
    <row r="15" customHeight="1" spans="1:69">
      <c r="A15" s="65">
        <v>5224</v>
      </c>
      <c r="B15" s="50">
        <v>1.1</v>
      </c>
      <c r="C15" s="51">
        <v>2.2</v>
      </c>
      <c r="D15" s="51">
        <v>1</v>
      </c>
      <c r="E15" s="66">
        <f t="shared" si="0"/>
        <v>2352.6</v>
      </c>
      <c r="F15" s="42">
        <f t="shared" si="1"/>
        <v>14994.68</v>
      </c>
      <c r="G15" s="67">
        <v>3.05</v>
      </c>
      <c r="H15" s="51">
        <v>0.98</v>
      </c>
      <c r="I15" s="51">
        <v>2.47</v>
      </c>
      <c r="J15" s="45">
        <f t="shared" si="2"/>
        <v>3.4206</v>
      </c>
      <c r="K15" s="53">
        <v>1.325</v>
      </c>
      <c r="L15" s="47">
        <v>0.5</v>
      </c>
      <c r="M15" s="54">
        <f t="shared" si="3"/>
        <v>103639.477615665</v>
      </c>
      <c r="O15" s="65">
        <v>5224</v>
      </c>
      <c r="P15" s="50">
        <v>1.1</v>
      </c>
      <c r="Q15" s="51">
        <v>2.2</v>
      </c>
      <c r="R15" s="51">
        <v>1</v>
      </c>
      <c r="S15" s="66">
        <f t="shared" si="4"/>
        <v>2352.6</v>
      </c>
      <c r="T15" s="42">
        <f t="shared" si="5"/>
        <v>14994.68</v>
      </c>
      <c r="U15" s="67">
        <f t="shared" si="6"/>
        <v>3.31</v>
      </c>
      <c r="V15" s="51">
        <v>0.98</v>
      </c>
      <c r="W15" s="51">
        <v>2.47</v>
      </c>
      <c r="X15" s="45">
        <f t="shared" si="7"/>
        <v>3.4206</v>
      </c>
      <c r="Y15" s="53">
        <v>1.325</v>
      </c>
      <c r="Z15" s="47">
        <v>0.5</v>
      </c>
      <c r="AA15" s="54">
        <f t="shared" si="8"/>
        <v>112474.318330443</v>
      </c>
      <c r="AC15" s="65">
        <v>5224</v>
      </c>
      <c r="AD15" s="50">
        <v>1.1</v>
      </c>
      <c r="AE15" s="51">
        <v>2.2</v>
      </c>
      <c r="AF15" s="51">
        <v>1</v>
      </c>
      <c r="AG15" s="66">
        <f t="shared" si="9"/>
        <v>2352.6</v>
      </c>
      <c r="AH15" s="42">
        <f t="shared" si="10"/>
        <v>14994.68</v>
      </c>
      <c r="AI15" s="67">
        <f t="shared" si="11"/>
        <v>3.31</v>
      </c>
      <c r="AJ15" s="51">
        <v>0.98</v>
      </c>
      <c r="AK15" s="51">
        <v>2.47</v>
      </c>
      <c r="AL15" s="45">
        <f t="shared" si="12"/>
        <v>3.4206</v>
      </c>
      <c r="AM15" s="53">
        <v>1.325</v>
      </c>
      <c r="AN15" s="47">
        <v>0.5</v>
      </c>
      <c r="AO15" s="54">
        <f t="shared" si="13"/>
        <v>112474.318330443</v>
      </c>
      <c r="AQ15" s="65">
        <f t="shared" si="14"/>
        <v>5464</v>
      </c>
      <c r="AR15" s="50">
        <v>1.1</v>
      </c>
      <c r="AS15" s="51">
        <v>2.2</v>
      </c>
      <c r="AT15" s="51">
        <v>1</v>
      </c>
      <c r="AU15" s="66">
        <f t="shared" ref="AU15:AU24" si="24">4161*0.6</f>
        <v>2496.6</v>
      </c>
      <c r="AV15" s="42">
        <f t="shared" si="15"/>
        <v>15719.48</v>
      </c>
      <c r="AW15" s="67">
        <f t="shared" si="16"/>
        <v>3.31</v>
      </c>
      <c r="AX15" s="51">
        <v>0.98</v>
      </c>
      <c r="AY15" s="51">
        <v>2.47</v>
      </c>
      <c r="AZ15" s="45">
        <f t="shared" si="17"/>
        <v>3.4206</v>
      </c>
      <c r="BA15" s="53">
        <v>1.425</v>
      </c>
      <c r="BB15" s="47">
        <v>0.5</v>
      </c>
      <c r="BC15" s="54">
        <f t="shared" si="18"/>
        <v>126809.949423087</v>
      </c>
      <c r="BE15" s="65">
        <f t="shared" si="19"/>
        <v>5572</v>
      </c>
      <c r="BF15" s="50">
        <v>1.1</v>
      </c>
      <c r="BG15" s="51">
        <v>2.2</v>
      </c>
      <c r="BH15" s="51">
        <v>1</v>
      </c>
      <c r="BI15" s="51">
        <f>5968*0.7+4569*0.6</f>
        <v>6919</v>
      </c>
      <c r="BJ15" s="42">
        <f t="shared" si="20"/>
        <v>20403.24</v>
      </c>
      <c r="BK15" s="67">
        <f t="shared" si="21"/>
        <v>3.31</v>
      </c>
      <c r="BL15" s="51">
        <v>0.98</v>
      </c>
      <c r="BM15" s="51">
        <v>2.47</v>
      </c>
      <c r="BN15" s="45">
        <f t="shared" si="22"/>
        <v>3.4206</v>
      </c>
      <c r="BO15" s="53">
        <v>1.425</v>
      </c>
      <c r="BP15" s="47">
        <v>0.625</v>
      </c>
      <c r="BQ15" s="54">
        <f t="shared" si="23"/>
        <v>205742.638470476</v>
      </c>
    </row>
    <row r="16" customHeight="1" spans="1:69">
      <c r="A16" s="65">
        <v>5224</v>
      </c>
      <c r="B16" s="50">
        <v>1.49</v>
      </c>
      <c r="C16" s="51">
        <v>2.2</v>
      </c>
      <c r="D16" s="51">
        <v>1</v>
      </c>
      <c r="E16" s="66">
        <f t="shared" si="0"/>
        <v>2352.6</v>
      </c>
      <c r="F16" s="42">
        <f t="shared" si="1"/>
        <v>19476.872</v>
      </c>
      <c r="G16" s="67">
        <v>3.05</v>
      </c>
      <c r="H16" s="51">
        <v>0.98</v>
      </c>
      <c r="I16" s="51">
        <v>2.47</v>
      </c>
      <c r="J16" s="45">
        <f t="shared" si="2"/>
        <v>3.4206</v>
      </c>
      <c r="K16" s="53">
        <v>1.325</v>
      </c>
      <c r="L16" s="47">
        <v>0.5</v>
      </c>
      <c r="M16" s="54">
        <f t="shared" si="3"/>
        <v>134619.267611391</v>
      </c>
      <c r="O16" s="65">
        <v>5224</v>
      </c>
      <c r="P16" s="50">
        <v>1.49</v>
      </c>
      <c r="Q16" s="51">
        <v>2.2</v>
      </c>
      <c r="R16" s="51">
        <v>1</v>
      </c>
      <c r="S16" s="66">
        <f t="shared" si="4"/>
        <v>2352.6</v>
      </c>
      <c r="T16" s="42">
        <f t="shared" si="5"/>
        <v>19476.872</v>
      </c>
      <c r="U16" s="67">
        <f t="shared" si="6"/>
        <v>3.31</v>
      </c>
      <c r="V16" s="51">
        <v>0.98</v>
      </c>
      <c r="W16" s="51">
        <v>2.47</v>
      </c>
      <c r="X16" s="45">
        <f t="shared" si="7"/>
        <v>3.4206</v>
      </c>
      <c r="Y16" s="53">
        <v>1.325</v>
      </c>
      <c r="Z16" s="47">
        <v>0.5</v>
      </c>
      <c r="AA16" s="54">
        <f t="shared" si="8"/>
        <v>146095.008456952</v>
      </c>
      <c r="AC16" s="65">
        <v>5224</v>
      </c>
      <c r="AD16" s="50">
        <v>1.49</v>
      </c>
      <c r="AE16" s="51">
        <v>2.2</v>
      </c>
      <c r="AF16" s="51">
        <v>1</v>
      </c>
      <c r="AG16" s="66">
        <f t="shared" si="9"/>
        <v>2352.6</v>
      </c>
      <c r="AH16" s="42">
        <f t="shared" si="10"/>
        <v>19476.872</v>
      </c>
      <c r="AI16" s="67">
        <f t="shared" si="11"/>
        <v>3.31</v>
      </c>
      <c r="AJ16" s="51">
        <v>0.98</v>
      </c>
      <c r="AK16" s="51">
        <v>2.47</v>
      </c>
      <c r="AL16" s="45">
        <f t="shared" si="12"/>
        <v>3.4206</v>
      </c>
      <c r="AM16" s="53">
        <v>1.325</v>
      </c>
      <c r="AN16" s="47">
        <v>0.5</v>
      </c>
      <c r="AO16" s="54">
        <f t="shared" si="13"/>
        <v>146095.008456952</v>
      </c>
      <c r="AQ16" s="65">
        <f t="shared" si="14"/>
        <v>5464</v>
      </c>
      <c r="AR16" s="50">
        <v>1.49</v>
      </c>
      <c r="AS16" s="51">
        <v>2.2</v>
      </c>
      <c r="AT16" s="51">
        <v>1</v>
      </c>
      <c r="AU16" s="66">
        <f t="shared" si="24"/>
        <v>2496.6</v>
      </c>
      <c r="AV16" s="42">
        <f t="shared" si="15"/>
        <v>20407.592</v>
      </c>
      <c r="AW16" s="67">
        <f t="shared" si="16"/>
        <v>3.31</v>
      </c>
      <c r="AX16" s="51">
        <v>0.98</v>
      </c>
      <c r="AY16" s="51">
        <v>2.47</v>
      </c>
      <c r="AZ16" s="45">
        <f t="shared" si="17"/>
        <v>3.4206</v>
      </c>
      <c r="BA16" s="53">
        <v>1.425</v>
      </c>
      <c r="BB16" s="47">
        <v>0.5</v>
      </c>
      <c r="BC16" s="54">
        <f t="shared" si="18"/>
        <v>164629.21861073</v>
      </c>
      <c r="BE16" s="65">
        <f t="shared" si="19"/>
        <v>5572</v>
      </c>
      <c r="BF16" s="50">
        <v>1.49</v>
      </c>
      <c r="BG16" s="51">
        <v>2.2</v>
      </c>
      <c r="BH16" s="51">
        <v>1</v>
      </c>
      <c r="BI16" s="51">
        <f>5968*0.7+4569*0.6</f>
        <v>6919</v>
      </c>
      <c r="BJ16" s="42">
        <f t="shared" si="20"/>
        <v>25184.016</v>
      </c>
      <c r="BK16" s="67">
        <f t="shared" si="21"/>
        <v>3.31</v>
      </c>
      <c r="BL16" s="51">
        <v>0.98</v>
      </c>
      <c r="BM16" s="51">
        <v>2.47</v>
      </c>
      <c r="BN16" s="45">
        <f t="shared" si="22"/>
        <v>3.4206</v>
      </c>
      <c r="BO16" s="53">
        <v>1.425</v>
      </c>
      <c r="BP16" s="47">
        <v>0.625</v>
      </c>
      <c r="BQ16" s="54">
        <f t="shared" si="23"/>
        <v>253951.132228151</v>
      </c>
    </row>
    <row r="17" customHeight="1" spans="1:69">
      <c r="A17" s="65">
        <v>5224</v>
      </c>
      <c r="B17" s="50">
        <v>1.37</v>
      </c>
      <c r="C17" s="51">
        <v>2.2</v>
      </c>
      <c r="D17" s="51">
        <v>1</v>
      </c>
      <c r="E17" s="66">
        <f t="shared" si="0"/>
        <v>2352.6</v>
      </c>
      <c r="F17" s="42">
        <f t="shared" si="1"/>
        <v>18097.736</v>
      </c>
      <c r="G17" s="67">
        <v>3.05</v>
      </c>
      <c r="H17" s="51">
        <v>0.98</v>
      </c>
      <c r="I17" s="51">
        <v>2.47</v>
      </c>
      <c r="J17" s="45">
        <f t="shared" si="2"/>
        <v>3.4206</v>
      </c>
      <c r="K17" s="53">
        <v>1.325</v>
      </c>
      <c r="L17" s="47">
        <v>0.5</v>
      </c>
      <c r="M17" s="54">
        <f t="shared" si="3"/>
        <v>125087.024535783</v>
      </c>
      <c r="O17" s="65">
        <v>5224</v>
      </c>
      <c r="P17" s="50">
        <v>1.37</v>
      </c>
      <c r="Q17" s="51">
        <v>2.2</v>
      </c>
      <c r="R17" s="51">
        <v>1</v>
      </c>
      <c r="S17" s="66">
        <f t="shared" si="4"/>
        <v>2352.6</v>
      </c>
      <c r="T17" s="42">
        <f t="shared" si="5"/>
        <v>18097.736</v>
      </c>
      <c r="U17" s="67">
        <f t="shared" si="6"/>
        <v>3.31</v>
      </c>
      <c r="V17" s="51">
        <v>0.98</v>
      </c>
      <c r="W17" s="51">
        <v>2.47</v>
      </c>
      <c r="X17" s="45">
        <f t="shared" si="7"/>
        <v>3.4206</v>
      </c>
      <c r="Y17" s="53">
        <v>1.325</v>
      </c>
      <c r="Z17" s="47">
        <v>0.5</v>
      </c>
      <c r="AA17" s="54">
        <f t="shared" si="8"/>
        <v>135750.180725719</v>
      </c>
      <c r="AC17" s="65">
        <v>5224</v>
      </c>
      <c r="AD17" s="50">
        <v>1.37</v>
      </c>
      <c r="AE17" s="51">
        <v>2.2</v>
      </c>
      <c r="AF17" s="51">
        <v>1</v>
      </c>
      <c r="AG17" s="66">
        <f t="shared" si="9"/>
        <v>2352.6</v>
      </c>
      <c r="AH17" s="42">
        <f t="shared" si="10"/>
        <v>18097.736</v>
      </c>
      <c r="AI17" s="67">
        <f t="shared" si="11"/>
        <v>3.31</v>
      </c>
      <c r="AJ17" s="51">
        <v>0.98</v>
      </c>
      <c r="AK17" s="51">
        <v>2.47</v>
      </c>
      <c r="AL17" s="45">
        <f t="shared" si="12"/>
        <v>3.4206</v>
      </c>
      <c r="AM17" s="53">
        <v>1.325</v>
      </c>
      <c r="AN17" s="47">
        <v>0.5</v>
      </c>
      <c r="AO17" s="54">
        <f t="shared" si="13"/>
        <v>135750.180725719</v>
      </c>
      <c r="AQ17" s="65">
        <f t="shared" si="14"/>
        <v>5464</v>
      </c>
      <c r="AR17" s="50">
        <v>1.37</v>
      </c>
      <c r="AS17" s="51">
        <v>2.2</v>
      </c>
      <c r="AT17" s="51">
        <v>1</v>
      </c>
      <c r="AU17" s="66">
        <f t="shared" si="24"/>
        <v>2496.6</v>
      </c>
      <c r="AV17" s="42">
        <f t="shared" si="15"/>
        <v>18965.096</v>
      </c>
      <c r="AW17" s="67">
        <f t="shared" si="16"/>
        <v>3.31</v>
      </c>
      <c r="AX17" s="51">
        <v>0.98</v>
      </c>
      <c r="AY17" s="51">
        <v>2.47</v>
      </c>
      <c r="AZ17" s="45">
        <f t="shared" si="17"/>
        <v>3.4206</v>
      </c>
      <c r="BA17" s="53">
        <v>1.425</v>
      </c>
      <c r="BB17" s="47">
        <v>0.5</v>
      </c>
      <c r="BC17" s="54">
        <f t="shared" si="18"/>
        <v>152992.520399147</v>
      </c>
      <c r="BE17" s="65">
        <f t="shared" si="19"/>
        <v>5572</v>
      </c>
      <c r="BF17" s="50">
        <v>1.37</v>
      </c>
      <c r="BG17" s="51">
        <v>2.2</v>
      </c>
      <c r="BH17" s="51">
        <v>1</v>
      </c>
      <c r="BI17" s="51">
        <f>5968*0.7+4569*0.6</f>
        <v>6919</v>
      </c>
      <c r="BJ17" s="42">
        <f t="shared" si="20"/>
        <v>23713.008</v>
      </c>
      <c r="BK17" s="67">
        <f t="shared" si="21"/>
        <v>3.31</v>
      </c>
      <c r="BL17" s="51">
        <v>0.98</v>
      </c>
      <c r="BM17" s="51">
        <v>2.47</v>
      </c>
      <c r="BN17" s="45">
        <f t="shared" si="22"/>
        <v>3.4206</v>
      </c>
      <c r="BO17" s="53">
        <v>1.425</v>
      </c>
      <c r="BP17" s="47">
        <v>0.625</v>
      </c>
      <c r="BQ17" s="54">
        <f t="shared" si="23"/>
        <v>239117.749533482</v>
      </c>
    </row>
    <row r="18" customHeight="1" spans="1:69">
      <c r="A18" s="65">
        <v>5224</v>
      </c>
      <c r="B18" s="50">
        <v>1.72</v>
      </c>
      <c r="C18" s="51">
        <v>2.2</v>
      </c>
      <c r="D18" s="51">
        <v>1</v>
      </c>
      <c r="E18" s="66">
        <f t="shared" si="0"/>
        <v>2352.6</v>
      </c>
      <c r="F18" s="42">
        <f t="shared" si="1"/>
        <v>22120.216</v>
      </c>
      <c r="G18" s="67">
        <v>3.05</v>
      </c>
      <c r="H18" s="51">
        <v>0.98</v>
      </c>
      <c r="I18" s="51">
        <v>2.47</v>
      </c>
      <c r="J18" s="45">
        <f t="shared" si="2"/>
        <v>3.4206</v>
      </c>
      <c r="K18" s="53">
        <v>1.325</v>
      </c>
      <c r="L18" s="47">
        <v>0.5</v>
      </c>
      <c r="M18" s="54">
        <f t="shared" si="3"/>
        <v>152889.400172973</v>
      </c>
      <c r="O18" s="65">
        <v>5224</v>
      </c>
      <c r="P18" s="50">
        <v>1.72</v>
      </c>
      <c r="Q18" s="51">
        <v>2.2</v>
      </c>
      <c r="R18" s="51">
        <v>1</v>
      </c>
      <c r="S18" s="66">
        <f t="shared" si="4"/>
        <v>2352.6</v>
      </c>
      <c r="T18" s="42">
        <f t="shared" si="5"/>
        <v>22120.216</v>
      </c>
      <c r="U18" s="67">
        <f t="shared" si="6"/>
        <v>3.31</v>
      </c>
      <c r="V18" s="51">
        <v>0.98</v>
      </c>
      <c r="W18" s="51">
        <v>2.47</v>
      </c>
      <c r="X18" s="45">
        <f t="shared" si="7"/>
        <v>3.4206</v>
      </c>
      <c r="Y18" s="53">
        <v>1.325</v>
      </c>
      <c r="Z18" s="47">
        <v>0.5</v>
      </c>
      <c r="AA18" s="54">
        <f t="shared" si="8"/>
        <v>165922.594941817</v>
      </c>
      <c r="AC18" s="65">
        <v>5224</v>
      </c>
      <c r="AD18" s="50">
        <v>1.72</v>
      </c>
      <c r="AE18" s="51">
        <v>2.2</v>
      </c>
      <c r="AF18" s="51">
        <v>1</v>
      </c>
      <c r="AG18" s="66">
        <f t="shared" si="9"/>
        <v>2352.6</v>
      </c>
      <c r="AH18" s="42">
        <f t="shared" si="10"/>
        <v>22120.216</v>
      </c>
      <c r="AI18" s="67">
        <f t="shared" si="11"/>
        <v>3.31</v>
      </c>
      <c r="AJ18" s="51">
        <v>0.98</v>
      </c>
      <c r="AK18" s="51">
        <v>2.47</v>
      </c>
      <c r="AL18" s="45">
        <f t="shared" si="12"/>
        <v>3.4206</v>
      </c>
      <c r="AM18" s="53">
        <v>1.325</v>
      </c>
      <c r="AN18" s="47">
        <v>0.5</v>
      </c>
      <c r="AO18" s="54">
        <f t="shared" si="13"/>
        <v>165922.594941817</v>
      </c>
      <c r="AQ18" s="65">
        <f t="shared" si="14"/>
        <v>5464</v>
      </c>
      <c r="AR18" s="50">
        <v>1.72</v>
      </c>
      <c r="AS18" s="51">
        <v>2.2</v>
      </c>
      <c r="AT18" s="51">
        <v>1</v>
      </c>
      <c r="AU18" s="66">
        <f t="shared" si="24"/>
        <v>2496.6</v>
      </c>
      <c r="AV18" s="42">
        <f t="shared" si="15"/>
        <v>23172.376</v>
      </c>
      <c r="AW18" s="67">
        <f t="shared" si="16"/>
        <v>3.31</v>
      </c>
      <c r="AX18" s="51">
        <v>0.98</v>
      </c>
      <c r="AY18" s="51">
        <v>2.47</v>
      </c>
      <c r="AZ18" s="45">
        <f t="shared" si="17"/>
        <v>3.4206</v>
      </c>
      <c r="BA18" s="53">
        <v>1.425</v>
      </c>
      <c r="BB18" s="47">
        <v>0.5</v>
      </c>
      <c r="BC18" s="54">
        <f t="shared" si="18"/>
        <v>186932.890182929</v>
      </c>
      <c r="BE18" s="65">
        <f t="shared" si="19"/>
        <v>5572</v>
      </c>
      <c r="BF18" s="50">
        <v>1.72</v>
      </c>
      <c r="BG18" s="51">
        <v>2.2</v>
      </c>
      <c r="BH18" s="51">
        <v>1</v>
      </c>
      <c r="BI18" s="51">
        <f>4569*0.6</f>
        <v>2741.4</v>
      </c>
      <c r="BJ18" s="42">
        <f t="shared" si="20"/>
        <v>23825.848</v>
      </c>
      <c r="BK18" s="67">
        <f t="shared" si="21"/>
        <v>3.31</v>
      </c>
      <c r="BL18" s="51">
        <v>0.98</v>
      </c>
      <c r="BM18" s="51">
        <v>2.47</v>
      </c>
      <c r="BN18" s="45">
        <f t="shared" si="22"/>
        <v>3.4206</v>
      </c>
      <c r="BO18" s="53">
        <v>1.425</v>
      </c>
      <c r="BP18" s="47">
        <v>0.625</v>
      </c>
      <c r="BQ18" s="54">
        <f t="shared" si="23"/>
        <v>240255.607997383</v>
      </c>
    </row>
    <row r="19" customHeight="1" spans="1:69">
      <c r="A19" s="65">
        <v>5224</v>
      </c>
      <c r="B19" s="55">
        <v>3.16</v>
      </c>
      <c r="C19" s="51">
        <v>2.2</v>
      </c>
      <c r="D19" s="51">
        <v>1</v>
      </c>
      <c r="E19" s="66">
        <f t="shared" si="0"/>
        <v>2352.6</v>
      </c>
      <c r="F19" s="42">
        <f t="shared" si="1"/>
        <v>38669.848</v>
      </c>
      <c r="G19" s="67">
        <v>3.05</v>
      </c>
      <c r="H19" s="51">
        <v>0.98</v>
      </c>
      <c r="I19" s="51">
        <v>2.47</v>
      </c>
      <c r="J19" s="45">
        <f t="shared" si="2"/>
        <v>3.4206</v>
      </c>
      <c r="K19" s="53">
        <v>1.325</v>
      </c>
      <c r="L19" s="47">
        <v>0.5</v>
      </c>
      <c r="M19" s="54">
        <f t="shared" si="3"/>
        <v>267276.317080269</v>
      </c>
      <c r="O19" s="65">
        <v>5224</v>
      </c>
      <c r="P19" s="55">
        <v>3.16</v>
      </c>
      <c r="Q19" s="51">
        <v>2.2</v>
      </c>
      <c r="R19" s="51">
        <v>1</v>
      </c>
      <c r="S19" s="66">
        <f t="shared" si="4"/>
        <v>2352.6</v>
      </c>
      <c r="T19" s="42">
        <f t="shared" si="5"/>
        <v>38669.848</v>
      </c>
      <c r="U19" s="67">
        <f t="shared" si="6"/>
        <v>3.31</v>
      </c>
      <c r="V19" s="51">
        <v>0.98</v>
      </c>
      <c r="W19" s="51">
        <v>2.47</v>
      </c>
      <c r="X19" s="45">
        <f t="shared" si="7"/>
        <v>3.4206</v>
      </c>
      <c r="Y19" s="53">
        <v>1.325</v>
      </c>
      <c r="Z19" s="47">
        <v>0.5</v>
      </c>
      <c r="AA19" s="54">
        <f t="shared" si="8"/>
        <v>290060.52771662</v>
      </c>
      <c r="AC19" s="65">
        <v>5224</v>
      </c>
      <c r="AD19" s="55">
        <v>3.16</v>
      </c>
      <c r="AE19" s="51">
        <v>2.2</v>
      </c>
      <c r="AF19" s="51">
        <v>1</v>
      </c>
      <c r="AG19" s="66">
        <f t="shared" si="9"/>
        <v>2352.6</v>
      </c>
      <c r="AH19" s="42">
        <f t="shared" si="10"/>
        <v>38669.848</v>
      </c>
      <c r="AI19" s="67">
        <f t="shared" si="11"/>
        <v>3.31</v>
      </c>
      <c r="AJ19" s="51">
        <v>0.98</v>
      </c>
      <c r="AK19" s="51">
        <v>2.47</v>
      </c>
      <c r="AL19" s="45">
        <f t="shared" si="12"/>
        <v>3.4206</v>
      </c>
      <c r="AM19" s="53">
        <v>1.325</v>
      </c>
      <c r="AN19" s="47">
        <v>0.5</v>
      </c>
      <c r="AO19" s="54">
        <f t="shared" si="13"/>
        <v>290060.52771662</v>
      </c>
      <c r="AQ19" s="65">
        <f t="shared" si="14"/>
        <v>5464</v>
      </c>
      <c r="AR19" s="55">
        <v>3.16</v>
      </c>
      <c r="AS19" s="51">
        <v>2.2</v>
      </c>
      <c r="AT19" s="51">
        <v>1</v>
      </c>
      <c r="AU19" s="66">
        <f t="shared" si="24"/>
        <v>2496.6</v>
      </c>
      <c r="AV19" s="42">
        <f t="shared" si="15"/>
        <v>40482.328</v>
      </c>
      <c r="AW19" s="67">
        <f t="shared" si="16"/>
        <v>3.31</v>
      </c>
      <c r="AX19" s="51">
        <v>0.98</v>
      </c>
      <c r="AY19" s="51">
        <v>2.47</v>
      </c>
      <c r="AZ19" s="45">
        <f t="shared" si="17"/>
        <v>3.4206</v>
      </c>
      <c r="BA19" s="53">
        <v>1.425</v>
      </c>
      <c r="BB19" s="47">
        <v>0.5</v>
      </c>
      <c r="BC19" s="54">
        <f t="shared" si="18"/>
        <v>326573.268721918</v>
      </c>
      <c r="BE19" s="65">
        <f t="shared" si="19"/>
        <v>5572</v>
      </c>
      <c r="BF19" s="55">
        <v>3.16</v>
      </c>
      <c r="BG19" s="51">
        <v>2.2</v>
      </c>
      <c r="BH19" s="51">
        <v>1</v>
      </c>
      <c r="BI19" s="51">
        <f t="shared" ref="BI19:BI24" si="25">4569*0.6</f>
        <v>2741.4</v>
      </c>
      <c r="BJ19" s="42">
        <f t="shared" si="20"/>
        <v>41477.944</v>
      </c>
      <c r="BK19" s="67">
        <f t="shared" si="21"/>
        <v>3.31</v>
      </c>
      <c r="BL19" s="51">
        <v>0.98</v>
      </c>
      <c r="BM19" s="51">
        <v>2.47</v>
      </c>
      <c r="BN19" s="45">
        <f t="shared" si="22"/>
        <v>3.4206</v>
      </c>
      <c r="BO19" s="53">
        <v>1.425</v>
      </c>
      <c r="BP19" s="47">
        <v>0.625</v>
      </c>
      <c r="BQ19" s="54">
        <f t="shared" si="23"/>
        <v>418256.200333411</v>
      </c>
    </row>
    <row r="20" customHeight="1" spans="1:69">
      <c r="A20" s="65">
        <v>5224</v>
      </c>
      <c r="B20" s="50">
        <v>1.62</v>
      </c>
      <c r="C20" s="51">
        <v>2.2</v>
      </c>
      <c r="D20" s="51">
        <v>1</v>
      </c>
      <c r="E20" s="66">
        <f t="shared" si="0"/>
        <v>2352.6</v>
      </c>
      <c r="F20" s="42">
        <f t="shared" si="1"/>
        <v>20970.936</v>
      </c>
      <c r="G20" s="67">
        <v>3.05</v>
      </c>
      <c r="H20" s="51">
        <v>0.98</v>
      </c>
      <c r="I20" s="51">
        <v>2.47</v>
      </c>
      <c r="J20" s="45">
        <f t="shared" si="2"/>
        <v>3.4206</v>
      </c>
      <c r="K20" s="53">
        <v>1.325</v>
      </c>
      <c r="L20" s="47">
        <v>0.5</v>
      </c>
      <c r="M20" s="54">
        <f t="shared" si="3"/>
        <v>144945.864276633</v>
      </c>
      <c r="O20" s="65">
        <v>5224</v>
      </c>
      <c r="P20" s="50">
        <v>1.62</v>
      </c>
      <c r="Q20" s="51">
        <v>2.2</v>
      </c>
      <c r="R20" s="51">
        <v>1</v>
      </c>
      <c r="S20" s="66">
        <f t="shared" si="4"/>
        <v>2352.6</v>
      </c>
      <c r="T20" s="42">
        <f t="shared" si="5"/>
        <v>20970.936</v>
      </c>
      <c r="U20" s="67">
        <f t="shared" si="6"/>
        <v>3.31</v>
      </c>
      <c r="V20" s="51">
        <v>0.98</v>
      </c>
      <c r="W20" s="51">
        <v>2.47</v>
      </c>
      <c r="X20" s="45">
        <f t="shared" si="7"/>
        <v>3.4206</v>
      </c>
      <c r="Y20" s="53">
        <v>1.325</v>
      </c>
      <c r="Z20" s="47">
        <v>0.5</v>
      </c>
      <c r="AA20" s="54">
        <f t="shared" si="8"/>
        <v>157301.905165789</v>
      </c>
      <c r="AC20" s="65">
        <v>5224</v>
      </c>
      <c r="AD20" s="50">
        <v>1.62</v>
      </c>
      <c r="AE20" s="51">
        <v>2.2</v>
      </c>
      <c r="AF20" s="51">
        <v>1</v>
      </c>
      <c r="AG20" s="66">
        <f t="shared" si="9"/>
        <v>2352.6</v>
      </c>
      <c r="AH20" s="42">
        <f t="shared" si="10"/>
        <v>20970.936</v>
      </c>
      <c r="AI20" s="67">
        <f t="shared" si="11"/>
        <v>3.31</v>
      </c>
      <c r="AJ20" s="51">
        <v>0.98</v>
      </c>
      <c r="AK20" s="51">
        <v>2.47</v>
      </c>
      <c r="AL20" s="45">
        <f t="shared" si="12"/>
        <v>3.4206</v>
      </c>
      <c r="AM20" s="53">
        <v>1.325</v>
      </c>
      <c r="AN20" s="47">
        <v>0.5</v>
      </c>
      <c r="AO20" s="54">
        <f t="shared" si="13"/>
        <v>157301.905165789</v>
      </c>
      <c r="AQ20" s="65">
        <f t="shared" si="14"/>
        <v>5464</v>
      </c>
      <c r="AR20" s="50">
        <v>1.62</v>
      </c>
      <c r="AS20" s="51">
        <v>2.2</v>
      </c>
      <c r="AT20" s="51">
        <v>1</v>
      </c>
      <c r="AU20" s="66">
        <f t="shared" si="24"/>
        <v>2496.6</v>
      </c>
      <c r="AV20" s="42">
        <f t="shared" si="15"/>
        <v>21970.296</v>
      </c>
      <c r="AW20" s="67">
        <f t="shared" si="16"/>
        <v>3.31</v>
      </c>
      <c r="AX20" s="51">
        <v>0.98</v>
      </c>
      <c r="AY20" s="51">
        <v>2.47</v>
      </c>
      <c r="AZ20" s="45">
        <f t="shared" si="17"/>
        <v>3.4206</v>
      </c>
      <c r="BA20" s="53">
        <v>1.425</v>
      </c>
      <c r="BB20" s="47">
        <v>0.5</v>
      </c>
      <c r="BC20" s="54">
        <f t="shared" si="18"/>
        <v>177235.641673277</v>
      </c>
      <c r="BE20" s="65">
        <f t="shared" si="19"/>
        <v>5572</v>
      </c>
      <c r="BF20" s="50">
        <v>1.62</v>
      </c>
      <c r="BG20" s="51">
        <v>2.2</v>
      </c>
      <c r="BH20" s="51">
        <v>1</v>
      </c>
      <c r="BI20" s="51">
        <f t="shared" si="25"/>
        <v>2741.4</v>
      </c>
      <c r="BJ20" s="42">
        <f t="shared" si="20"/>
        <v>22600.008</v>
      </c>
      <c r="BK20" s="67">
        <f t="shared" si="21"/>
        <v>3.31</v>
      </c>
      <c r="BL20" s="51">
        <v>0.98</v>
      </c>
      <c r="BM20" s="51">
        <v>2.47</v>
      </c>
      <c r="BN20" s="45">
        <f t="shared" si="22"/>
        <v>3.4206</v>
      </c>
      <c r="BO20" s="53">
        <v>1.425</v>
      </c>
      <c r="BP20" s="47">
        <v>0.625</v>
      </c>
      <c r="BQ20" s="54">
        <f t="shared" si="23"/>
        <v>227894.455751825</v>
      </c>
    </row>
    <row r="21" customHeight="1" spans="1:69">
      <c r="A21" s="65">
        <v>5224</v>
      </c>
      <c r="B21" s="50">
        <v>1.1</v>
      </c>
      <c r="C21" s="51">
        <v>2.2</v>
      </c>
      <c r="D21" s="51">
        <v>1</v>
      </c>
      <c r="E21" s="66">
        <f t="shared" si="0"/>
        <v>2352.6</v>
      </c>
      <c r="F21" s="42">
        <f t="shared" si="1"/>
        <v>14994.68</v>
      </c>
      <c r="G21" s="67">
        <v>3.05</v>
      </c>
      <c r="H21" s="51">
        <v>0.98</v>
      </c>
      <c r="I21" s="51">
        <v>2.47</v>
      </c>
      <c r="J21" s="45">
        <f t="shared" si="2"/>
        <v>3.4206</v>
      </c>
      <c r="K21" s="53">
        <v>1.325</v>
      </c>
      <c r="L21" s="47">
        <v>0.5</v>
      </c>
      <c r="M21" s="54">
        <f t="shared" si="3"/>
        <v>103639.477615665</v>
      </c>
      <c r="O21" s="65">
        <v>5224</v>
      </c>
      <c r="P21" s="50">
        <v>1.1</v>
      </c>
      <c r="Q21" s="51">
        <v>2.2</v>
      </c>
      <c r="R21" s="51">
        <v>1</v>
      </c>
      <c r="S21" s="66">
        <f t="shared" si="4"/>
        <v>2352.6</v>
      </c>
      <c r="T21" s="42">
        <f t="shared" si="5"/>
        <v>14994.68</v>
      </c>
      <c r="U21" s="67">
        <f t="shared" si="6"/>
        <v>3.31</v>
      </c>
      <c r="V21" s="51">
        <v>0.98</v>
      </c>
      <c r="W21" s="51">
        <v>2.47</v>
      </c>
      <c r="X21" s="45">
        <f t="shared" si="7"/>
        <v>3.4206</v>
      </c>
      <c r="Y21" s="53">
        <v>1.325</v>
      </c>
      <c r="Z21" s="47">
        <v>0.5</v>
      </c>
      <c r="AA21" s="54">
        <f t="shared" si="8"/>
        <v>112474.318330443</v>
      </c>
      <c r="AC21" s="65">
        <v>5224</v>
      </c>
      <c r="AD21" s="50">
        <v>1.1</v>
      </c>
      <c r="AE21" s="51">
        <v>2.2</v>
      </c>
      <c r="AF21" s="51">
        <v>1</v>
      </c>
      <c r="AG21" s="66">
        <f t="shared" si="9"/>
        <v>2352.6</v>
      </c>
      <c r="AH21" s="42">
        <f t="shared" si="10"/>
        <v>14994.68</v>
      </c>
      <c r="AI21" s="67">
        <f t="shared" si="11"/>
        <v>3.31</v>
      </c>
      <c r="AJ21" s="51">
        <v>0.98</v>
      </c>
      <c r="AK21" s="51">
        <v>2.47</v>
      </c>
      <c r="AL21" s="45">
        <f t="shared" si="12"/>
        <v>3.4206</v>
      </c>
      <c r="AM21" s="53">
        <v>1.325</v>
      </c>
      <c r="AN21" s="47">
        <v>0.5</v>
      </c>
      <c r="AO21" s="54">
        <f t="shared" si="13"/>
        <v>112474.318330443</v>
      </c>
      <c r="AQ21" s="65">
        <f t="shared" si="14"/>
        <v>5464</v>
      </c>
      <c r="AR21" s="50">
        <v>1.1</v>
      </c>
      <c r="AS21" s="51">
        <v>2.2</v>
      </c>
      <c r="AT21" s="51">
        <v>1</v>
      </c>
      <c r="AU21" s="66">
        <f t="shared" si="24"/>
        <v>2496.6</v>
      </c>
      <c r="AV21" s="42">
        <f t="shared" si="15"/>
        <v>15719.48</v>
      </c>
      <c r="AW21" s="67">
        <f t="shared" si="16"/>
        <v>3.31</v>
      </c>
      <c r="AX21" s="51">
        <v>0.98</v>
      </c>
      <c r="AY21" s="51">
        <v>2.47</v>
      </c>
      <c r="AZ21" s="45">
        <f t="shared" si="17"/>
        <v>3.4206</v>
      </c>
      <c r="BA21" s="53">
        <v>1.425</v>
      </c>
      <c r="BB21" s="47">
        <v>0.5</v>
      </c>
      <c r="BC21" s="54">
        <f t="shared" si="18"/>
        <v>126809.949423087</v>
      </c>
      <c r="BE21" s="65">
        <f t="shared" si="19"/>
        <v>5572</v>
      </c>
      <c r="BF21" s="50">
        <v>1.1</v>
      </c>
      <c r="BG21" s="51">
        <v>2.2</v>
      </c>
      <c r="BH21" s="51">
        <v>1</v>
      </c>
      <c r="BI21" s="51">
        <f t="shared" si="25"/>
        <v>2741.4</v>
      </c>
      <c r="BJ21" s="42">
        <f t="shared" si="20"/>
        <v>16225.64</v>
      </c>
      <c r="BK21" s="67">
        <f t="shared" si="21"/>
        <v>3.31</v>
      </c>
      <c r="BL21" s="51">
        <v>0.98</v>
      </c>
      <c r="BM21" s="51">
        <v>2.47</v>
      </c>
      <c r="BN21" s="45">
        <f t="shared" si="22"/>
        <v>3.4206</v>
      </c>
      <c r="BO21" s="53">
        <v>1.425</v>
      </c>
      <c r="BP21" s="47">
        <v>0.625</v>
      </c>
      <c r="BQ21" s="54">
        <f t="shared" si="23"/>
        <v>163616.464074926</v>
      </c>
    </row>
    <row r="22" customHeight="1" spans="1:69">
      <c r="A22" s="65">
        <v>5224</v>
      </c>
      <c r="B22" s="50">
        <v>1.49</v>
      </c>
      <c r="C22" s="51">
        <v>2.2</v>
      </c>
      <c r="D22" s="51">
        <v>1</v>
      </c>
      <c r="E22" s="66">
        <f t="shared" si="0"/>
        <v>2352.6</v>
      </c>
      <c r="F22" s="42">
        <f t="shared" si="1"/>
        <v>19476.872</v>
      </c>
      <c r="G22" s="67">
        <v>3.05</v>
      </c>
      <c r="H22" s="51">
        <v>0.98</v>
      </c>
      <c r="I22" s="51">
        <v>2.47</v>
      </c>
      <c r="J22" s="45">
        <f t="shared" si="2"/>
        <v>3.4206</v>
      </c>
      <c r="K22" s="53">
        <v>1.325</v>
      </c>
      <c r="L22" s="47">
        <v>0.5</v>
      </c>
      <c r="M22" s="54">
        <f t="shared" si="3"/>
        <v>134619.267611391</v>
      </c>
      <c r="O22" s="65">
        <v>5224</v>
      </c>
      <c r="P22" s="50">
        <v>1.49</v>
      </c>
      <c r="Q22" s="51">
        <v>2.2</v>
      </c>
      <c r="R22" s="51">
        <v>1</v>
      </c>
      <c r="S22" s="66">
        <f t="shared" si="4"/>
        <v>2352.6</v>
      </c>
      <c r="T22" s="42">
        <f t="shared" si="5"/>
        <v>19476.872</v>
      </c>
      <c r="U22" s="67">
        <f t="shared" si="6"/>
        <v>3.31</v>
      </c>
      <c r="V22" s="51">
        <v>0.98</v>
      </c>
      <c r="W22" s="51">
        <v>2.47</v>
      </c>
      <c r="X22" s="45">
        <f t="shared" si="7"/>
        <v>3.4206</v>
      </c>
      <c r="Y22" s="53">
        <v>1.325</v>
      </c>
      <c r="Z22" s="47">
        <v>0.5</v>
      </c>
      <c r="AA22" s="54">
        <f t="shared" si="8"/>
        <v>146095.008456952</v>
      </c>
      <c r="AC22" s="65">
        <v>5224</v>
      </c>
      <c r="AD22" s="50">
        <v>1.49</v>
      </c>
      <c r="AE22" s="51">
        <v>2.2</v>
      </c>
      <c r="AF22" s="51">
        <v>1</v>
      </c>
      <c r="AG22" s="66">
        <f t="shared" si="9"/>
        <v>2352.6</v>
      </c>
      <c r="AH22" s="42">
        <f t="shared" si="10"/>
        <v>19476.872</v>
      </c>
      <c r="AI22" s="67">
        <f t="shared" si="11"/>
        <v>3.31</v>
      </c>
      <c r="AJ22" s="51">
        <v>0.98</v>
      </c>
      <c r="AK22" s="51">
        <v>2.47</v>
      </c>
      <c r="AL22" s="45">
        <f t="shared" si="12"/>
        <v>3.4206</v>
      </c>
      <c r="AM22" s="53">
        <v>1.325</v>
      </c>
      <c r="AN22" s="47">
        <v>0.5</v>
      </c>
      <c r="AO22" s="54">
        <f t="shared" si="13"/>
        <v>146095.008456952</v>
      </c>
      <c r="AQ22" s="65">
        <f t="shared" si="14"/>
        <v>5464</v>
      </c>
      <c r="AR22" s="50">
        <v>1.49</v>
      </c>
      <c r="AS22" s="51">
        <v>2.2</v>
      </c>
      <c r="AT22" s="51">
        <v>1</v>
      </c>
      <c r="AU22" s="66">
        <f t="shared" si="24"/>
        <v>2496.6</v>
      </c>
      <c r="AV22" s="42">
        <f t="shared" si="15"/>
        <v>20407.592</v>
      </c>
      <c r="AW22" s="67">
        <f t="shared" si="16"/>
        <v>3.31</v>
      </c>
      <c r="AX22" s="51">
        <v>0.98</v>
      </c>
      <c r="AY22" s="51">
        <v>2.47</v>
      </c>
      <c r="AZ22" s="45">
        <f t="shared" si="17"/>
        <v>3.4206</v>
      </c>
      <c r="BA22" s="53">
        <v>1.425</v>
      </c>
      <c r="BB22" s="47">
        <v>0.5</v>
      </c>
      <c r="BC22" s="54">
        <f t="shared" si="18"/>
        <v>164629.21861073</v>
      </c>
      <c r="BE22" s="65">
        <f t="shared" si="19"/>
        <v>5572</v>
      </c>
      <c r="BF22" s="50">
        <v>1.49</v>
      </c>
      <c r="BG22" s="51">
        <v>2.2</v>
      </c>
      <c r="BH22" s="51">
        <v>1</v>
      </c>
      <c r="BI22" s="51">
        <f t="shared" si="25"/>
        <v>2741.4</v>
      </c>
      <c r="BJ22" s="42">
        <f t="shared" si="20"/>
        <v>21006.416</v>
      </c>
      <c r="BK22" s="67">
        <f t="shared" si="21"/>
        <v>3.31</v>
      </c>
      <c r="BL22" s="51">
        <v>0.98</v>
      </c>
      <c r="BM22" s="51">
        <v>2.47</v>
      </c>
      <c r="BN22" s="45">
        <f t="shared" si="22"/>
        <v>3.4206</v>
      </c>
      <c r="BO22" s="53">
        <v>1.425</v>
      </c>
      <c r="BP22" s="47">
        <v>0.625</v>
      </c>
      <c r="BQ22" s="54">
        <f t="shared" si="23"/>
        <v>211824.957832601</v>
      </c>
    </row>
    <row r="23" customHeight="1" spans="1:69">
      <c r="A23" s="65">
        <v>5224</v>
      </c>
      <c r="B23" s="50">
        <v>1.37</v>
      </c>
      <c r="C23" s="51">
        <v>2.2</v>
      </c>
      <c r="D23" s="51">
        <v>1</v>
      </c>
      <c r="E23" s="66">
        <f t="shared" si="0"/>
        <v>2352.6</v>
      </c>
      <c r="F23" s="42">
        <f t="shared" si="1"/>
        <v>18097.736</v>
      </c>
      <c r="G23" s="67">
        <v>3.05</v>
      </c>
      <c r="H23" s="51">
        <v>0.98</v>
      </c>
      <c r="I23" s="51">
        <v>2.47</v>
      </c>
      <c r="J23" s="45">
        <f t="shared" si="2"/>
        <v>3.4206</v>
      </c>
      <c r="K23" s="53">
        <v>1.325</v>
      </c>
      <c r="L23" s="47">
        <v>0.5</v>
      </c>
      <c r="M23" s="54">
        <f t="shared" si="3"/>
        <v>125087.024535783</v>
      </c>
      <c r="O23" s="65">
        <v>5224</v>
      </c>
      <c r="P23" s="50">
        <v>1.37</v>
      </c>
      <c r="Q23" s="51">
        <v>2.2</v>
      </c>
      <c r="R23" s="51">
        <v>1</v>
      </c>
      <c r="S23" s="66">
        <f t="shared" si="4"/>
        <v>2352.6</v>
      </c>
      <c r="T23" s="42">
        <f t="shared" si="5"/>
        <v>18097.736</v>
      </c>
      <c r="U23" s="67">
        <f t="shared" si="6"/>
        <v>3.31</v>
      </c>
      <c r="V23" s="51">
        <v>0.98</v>
      </c>
      <c r="W23" s="51">
        <v>2.47</v>
      </c>
      <c r="X23" s="45">
        <f t="shared" si="7"/>
        <v>3.4206</v>
      </c>
      <c r="Y23" s="53">
        <v>1.325</v>
      </c>
      <c r="Z23" s="47">
        <v>0.5</v>
      </c>
      <c r="AA23" s="54">
        <f t="shared" si="8"/>
        <v>135750.180725719</v>
      </c>
      <c r="AC23" s="65">
        <v>5224</v>
      </c>
      <c r="AD23" s="50">
        <v>1.37</v>
      </c>
      <c r="AE23" s="51">
        <v>2.2</v>
      </c>
      <c r="AF23" s="51">
        <v>1</v>
      </c>
      <c r="AG23" s="66">
        <f t="shared" si="9"/>
        <v>2352.6</v>
      </c>
      <c r="AH23" s="42">
        <f t="shared" si="10"/>
        <v>18097.736</v>
      </c>
      <c r="AI23" s="67">
        <f t="shared" si="11"/>
        <v>3.31</v>
      </c>
      <c r="AJ23" s="51">
        <v>0.98</v>
      </c>
      <c r="AK23" s="51">
        <v>2.47</v>
      </c>
      <c r="AL23" s="45">
        <f t="shared" si="12"/>
        <v>3.4206</v>
      </c>
      <c r="AM23" s="53">
        <v>1.325</v>
      </c>
      <c r="AN23" s="47">
        <v>0.5</v>
      </c>
      <c r="AO23" s="54">
        <f t="shared" si="13"/>
        <v>135750.180725719</v>
      </c>
      <c r="AQ23" s="65">
        <f t="shared" si="14"/>
        <v>5464</v>
      </c>
      <c r="AR23" s="50">
        <v>1.37</v>
      </c>
      <c r="AS23" s="51">
        <v>2.2</v>
      </c>
      <c r="AT23" s="51">
        <v>1</v>
      </c>
      <c r="AU23" s="66">
        <f t="shared" si="24"/>
        <v>2496.6</v>
      </c>
      <c r="AV23" s="42">
        <f t="shared" si="15"/>
        <v>18965.096</v>
      </c>
      <c r="AW23" s="67">
        <f t="shared" si="16"/>
        <v>3.31</v>
      </c>
      <c r="AX23" s="51">
        <v>0.98</v>
      </c>
      <c r="AY23" s="51">
        <v>2.47</v>
      </c>
      <c r="AZ23" s="45">
        <f t="shared" si="17"/>
        <v>3.4206</v>
      </c>
      <c r="BA23" s="53">
        <v>1.425</v>
      </c>
      <c r="BB23" s="47">
        <v>0.5</v>
      </c>
      <c r="BC23" s="54">
        <f t="shared" si="18"/>
        <v>152992.520399147</v>
      </c>
      <c r="BE23" s="65">
        <f t="shared" si="19"/>
        <v>5572</v>
      </c>
      <c r="BF23" s="50">
        <v>1.37</v>
      </c>
      <c r="BG23" s="51">
        <v>2.2</v>
      </c>
      <c r="BH23" s="51">
        <v>1</v>
      </c>
      <c r="BI23" s="51">
        <f t="shared" si="25"/>
        <v>2741.4</v>
      </c>
      <c r="BJ23" s="42">
        <f t="shared" si="20"/>
        <v>19535.408</v>
      </c>
      <c r="BK23" s="67">
        <f t="shared" si="21"/>
        <v>3.31</v>
      </c>
      <c r="BL23" s="51">
        <v>0.98</v>
      </c>
      <c r="BM23" s="51">
        <v>2.47</v>
      </c>
      <c r="BN23" s="45">
        <f t="shared" si="22"/>
        <v>3.4206</v>
      </c>
      <c r="BO23" s="53">
        <v>1.425</v>
      </c>
      <c r="BP23" s="47">
        <v>0.625</v>
      </c>
      <c r="BQ23" s="54">
        <f t="shared" si="23"/>
        <v>196991.575137932</v>
      </c>
    </row>
    <row r="24" customHeight="1" spans="1:69">
      <c r="A24" s="65">
        <v>5224</v>
      </c>
      <c r="B24" s="50">
        <v>1.72</v>
      </c>
      <c r="C24" s="51">
        <v>2.2</v>
      </c>
      <c r="D24" s="51">
        <v>1</v>
      </c>
      <c r="E24" s="66">
        <f t="shared" si="0"/>
        <v>2352.6</v>
      </c>
      <c r="F24" s="42">
        <f t="shared" si="1"/>
        <v>22120.216</v>
      </c>
      <c r="G24" s="67">
        <v>3.05</v>
      </c>
      <c r="H24" s="51">
        <v>0.98</v>
      </c>
      <c r="I24" s="51">
        <v>2.47</v>
      </c>
      <c r="J24" s="45">
        <f t="shared" si="2"/>
        <v>3.4206</v>
      </c>
      <c r="K24" s="53">
        <v>1.325</v>
      </c>
      <c r="L24" s="47">
        <v>0.5</v>
      </c>
      <c r="M24" s="54">
        <f t="shared" si="3"/>
        <v>152889.400172973</v>
      </c>
      <c r="O24" s="65">
        <v>5224</v>
      </c>
      <c r="P24" s="50">
        <v>1.72</v>
      </c>
      <c r="Q24" s="51">
        <v>2.2</v>
      </c>
      <c r="R24" s="51">
        <v>1</v>
      </c>
      <c r="S24" s="66">
        <f t="shared" si="4"/>
        <v>2352.6</v>
      </c>
      <c r="T24" s="42">
        <f t="shared" si="5"/>
        <v>22120.216</v>
      </c>
      <c r="U24" s="67">
        <f t="shared" si="6"/>
        <v>3.31</v>
      </c>
      <c r="V24" s="51">
        <v>0.98</v>
      </c>
      <c r="W24" s="51">
        <v>2.47</v>
      </c>
      <c r="X24" s="45">
        <f t="shared" si="7"/>
        <v>3.4206</v>
      </c>
      <c r="Y24" s="53">
        <v>1.325</v>
      </c>
      <c r="Z24" s="47">
        <v>0.5</v>
      </c>
      <c r="AA24" s="54">
        <f t="shared" si="8"/>
        <v>165922.594941817</v>
      </c>
      <c r="AC24" s="65">
        <v>5224</v>
      </c>
      <c r="AD24" s="50">
        <v>1.72</v>
      </c>
      <c r="AE24" s="51">
        <v>2.2</v>
      </c>
      <c r="AF24" s="51">
        <v>1</v>
      </c>
      <c r="AG24" s="66">
        <f t="shared" si="9"/>
        <v>2352.6</v>
      </c>
      <c r="AH24" s="42">
        <f t="shared" si="10"/>
        <v>22120.216</v>
      </c>
      <c r="AI24" s="67">
        <f t="shared" si="11"/>
        <v>3.31</v>
      </c>
      <c r="AJ24" s="51">
        <v>0.98</v>
      </c>
      <c r="AK24" s="51">
        <v>2.47</v>
      </c>
      <c r="AL24" s="45">
        <f t="shared" si="12"/>
        <v>3.4206</v>
      </c>
      <c r="AM24" s="53">
        <v>1.325</v>
      </c>
      <c r="AN24" s="47">
        <v>0.5</v>
      </c>
      <c r="AO24" s="54">
        <f t="shared" si="13"/>
        <v>165922.594941817</v>
      </c>
      <c r="AQ24" s="65">
        <f t="shared" si="14"/>
        <v>5464</v>
      </c>
      <c r="AR24" s="50">
        <v>1.72</v>
      </c>
      <c r="AS24" s="51">
        <v>2.2</v>
      </c>
      <c r="AT24" s="51">
        <v>1</v>
      </c>
      <c r="AU24" s="66">
        <f t="shared" si="24"/>
        <v>2496.6</v>
      </c>
      <c r="AV24" s="42">
        <f t="shared" si="15"/>
        <v>23172.376</v>
      </c>
      <c r="AW24" s="67">
        <f t="shared" si="16"/>
        <v>3.31</v>
      </c>
      <c r="AX24" s="51">
        <v>0.98</v>
      </c>
      <c r="AY24" s="51">
        <v>2.47</v>
      </c>
      <c r="AZ24" s="45">
        <f t="shared" si="17"/>
        <v>3.4206</v>
      </c>
      <c r="BA24" s="53">
        <v>1.425</v>
      </c>
      <c r="BB24" s="47">
        <v>0.5</v>
      </c>
      <c r="BC24" s="54">
        <f t="shared" si="18"/>
        <v>186932.890182929</v>
      </c>
      <c r="BE24" s="65">
        <f t="shared" si="19"/>
        <v>5572</v>
      </c>
      <c r="BF24" s="50">
        <v>1.72</v>
      </c>
      <c r="BG24" s="51">
        <v>2.2</v>
      </c>
      <c r="BH24" s="51">
        <v>1</v>
      </c>
      <c r="BI24" s="51">
        <f t="shared" si="25"/>
        <v>2741.4</v>
      </c>
      <c r="BJ24" s="42">
        <f t="shared" si="20"/>
        <v>23825.848</v>
      </c>
      <c r="BK24" s="67">
        <f t="shared" si="21"/>
        <v>3.31</v>
      </c>
      <c r="BL24" s="51">
        <v>0.98</v>
      </c>
      <c r="BM24" s="51">
        <v>2.47</v>
      </c>
      <c r="BN24" s="45">
        <f t="shared" si="22"/>
        <v>3.4206</v>
      </c>
      <c r="BO24" s="53">
        <v>1.425</v>
      </c>
      <c r="BP24" s="47">
        <v>0.625</v>
      </c>
      <c r="BQ24" s="54">
        <f t="shared" si="23"/>
        <v>240255.607997383</v>
      </c>
    </row>
    <row r="25" customHeight="1" spans="1:69">
      <c r="A25" s="65">
        <v>5224</v>
      </c>
      <c r="B25" s="55">
        <v>3.16</v>
      </c>
      <c r="C25" s="51">
        <v>2.2</v>
      </c>
      <c r="D25" s="51">
        <v>1</v>
      </c>
      <c r="E25" s="51">
        <v>0</v>
      </c>
      <c r="F25" s="42">
        <f t="shared" si="1"/>
        <v>36317.248</v>
      </c>
      <c r="G25" s="67">
        <v>3.05</v>
      </c>
      <c r="H25" s="51">
        <v>0.98</v>
      </c>
      <c r="I25" s="51">
        <v>2.47</v>
      </c>
      <c r="J25" s="45">
        <f t="shared" si="2"/>
        <v>3.4206</v>
      </c>
      <c r="K25" s="53">
        <v>1.325</v>
      </c>
      <c r="L25" s="47">
        <v>0.5</v>
      </c>
      <c r="M25" s="54">
        <f t="shared" si="3"/>
        <v>251015.734324344</v>
      </c>
      <c r="O25" s="65">
        <v>5224</v>
      </c>
      <c r="P25" s="55">
        <v>3.16</v>
      </c>
      <c r="Q25" s="51">
        <v>2.2</v>
      </c>
      <c r="R25" s="51">
        <v>1</v>
      </c>
      <c r="S25" s="51">
        <v>0</v>
      </c>
      <c r="T25" s="42">
        <f t="shared" si="5"/>
        <v>36317.248</v>
      </c>
      <c r="U25" s="67">
        <f t="shared" si="6"/>
        <v>3.31</v>
      </c>
      <c r="V25" s="51">
        <v>0.98</v>
      </c>
      <c r="W25" s="51">
        <v>2.47</v>
      </c>
      <c r="X25" s="45">
        <f t="shared" si="7"/>
        <v>3.4206</v>
      </c>
      <c r="Y25" s="53">
        <v>1.325</v>
      </c>
      <c r="Z25" s="47">
        <v>0.5</v>
      </c>
      <c r="AA25" s="54">
        <f t="shared" si="8"/>
        <v>272413.796922485</v>
      </c>
      <c r="AC25" s="65">
        <v>5224</v>
      </c>
      <c r="AD25" s="55">
        <v>3.16</v>
      </c>
      <c r="AE25" s="51">
        <v>2.2</v>
      </c>
      <c r="AF25" s="51">
        <v>1</v>
      </c>
      <c r="AG25" s="51">
        <v>0</v>
      </c>
      <c r="AH25" s="42">
        <f t="shared" si="10"/>
        <v>36317.248</v>
      </c>
      <c r="AI25" s="67">
        <f t="shared" si="11"/>
        <v>3.31</v>
      </c>
      <c r="AJ25" s="51">
        <v>0.98</v>
      </c>
      <c r="AK25" s="51">
        <v>2.47</v>
      </c>
      <c r="AL25" s="45">
        <f t="shared" si="12"/>
        <v>3.4206</v>
      </c>
      <c r="AM25" s="53">
        <v>1.325</v>
      </c>
      <c r="AN25" s="47">
        <v>0.5</v>
      </c>
      <c r="AO25" s="54">
        <f t="shared" si="13"/>
        <v>272413.796922485</v>
      </c>
      <c r="AQ25" s="65">
        <f t="shared" si="14"/>
        <v>5464</v>
      </c>
      <c r="AR25" s="55">
        <v>3.16</v>
      </c>
      <c r="AS25" s="51">
        <v>2.2</v>
      </c>
      <c r="AT25" s="51">
        <v>1</v>
      </c>
      <c r="AU25" s="51">
        <v>0</v>
      </c>
      <c r="AV25" s="42">
        <f t="shared" si="15"/>
        <v>37985.728</v>
      </c>
      <c r="AW25" s="67">
        <f t="shared" si="16"/>
        <v>3.31</v>
      </c>
      <c r="AX25" s="51">
        <v>0.98</v>
      </c>
      <c r="AY25" s="51">
        <v>2.47</v>
      </c>
      <c r="AZ25" s="45">
        <f t="shared" si="17"/>
        <v>3.4206</v>
      </c>
      <c r="BA25" s="53">
        <v>1.425</v>
      </c>
      <c r="BB25" s="47">
        <v>0.5</v>
      </c>
      <c r="BC25" s="54">
        <f t="shared" si="18"/>
        <v>306433.052905003</v>
      </c>
      <c r="BE25" s="65">
        <f t="shared" si="19"/>
        <v>5572</v>
      </c>
      <c r="BF25" s="55">
        <v>3.16</v>
      </c>
      <c r="BG25" s="51">
        <v>2.2</v>
      </c>
      <c r="BH25" s="51">
        <v>1</v>
      </c>
      <c r="BI25" s="51">
        <v>0</v>
      </c>
      <c r="BJ25" s="42">
        <f t="shared" si="20"/>
        <v>38736.544</v>
      </c>
      <c r="BK25" s="67">
        <f t="shared" si="21"/>
        <v>3.31</v>
      </c>
      <c r="BL25" s="51">
        <v>0.98</v>
      </c>
      <c r="BM25" s="51">
        <v>2.47</v>
      </c>
      <c r="BN25" s="45">
        <f t="shared" si="22"/>
        <v>3.4206</v>
      </c>
      <c r="BO25" s="53">
        <v>1.425</v>
      </c>
      <c r="BP25" s="47">
        <v>0.625</v>
      </c>
      <c r="BQ25" s="54">
        <f t="shared" si="23"/>
        <v>390612.410959617</v>
      </c>
    </row>
    <row r="26" customHeight="1" spans="1:69">
      <c r="A26" s="68">
        <v>4763</v>
      </c>
      <c r="B26" s="50">
        <v>1.62</v>
      </c>
      <c r="C26" s="51">
        <v>2.2</v>
      </c>
      <c r="D26" s="51">
        <v>1</v>
      </c>
      <c r="E26" s="51">
        <v>0</v>
      </c>
      <c r="F26" s="42">
        <f t="shared" si="1"/>
        <v>16975.332</v>
      </c>
      <c r="G26" s="67">
        <v>3.05</v>
      </c>
      <c r="H26" s="51">
        <v>0.98</v>
      </c>
      <c r="I26" s="51">
        <v>2.47</v>
      </c>
      <c r="J26" s="45">
        <f t="shared" si="2"/>
        <v>3.4206</v>
      </c>
      <c r="K26" s="52">
        <v>1.125</v>
      </c>
      <c r="L26" s="47">
        <v>0.5</v>
      </c>
      <c r="M26" s="54">
        <f t="shared" si="3"/>
        <v>99619.1735341275</v>
      </c>
      <c r="O26" s="68">
        <v>4763</v>
      </c>
      <c r="P26" s="50">
        <v>1.62</v>
      </c>
      <c r="Q26" s="51">
        <v>2.2</v>
      </c>
      <c r="R26" s="51">
        <v>1</v>
      </c>
      <c r="S26" s="51">
        <v>0</v>
      </c>
      <c r="T26" s="42">
        <f t="shared" si="5"/>
        <v>16975.332</v>
      </c>
      <c r="U26" s="67">
        <f t="shared" si="6"/>
        <v>3.31</v>
      </c>
      <c r="V26" s="51">
        <v>0.98</v>
      </c>
      <c r="W26" s="51">
        <v>2.47</v>
      </c>
      <c r="X26" s="45">
        <f t="shared" si="7"/>
        <v>3.4206</v>
      </c>
      <c r="Y26" s="52">
        <v>1.125</v>
      </c>
      <c r="Z26" s="47">
        <v>0.5</v>
      </c>
      <c r="AA26" s="54">
        <f t="shared" si="8"/>
        <v>108111.299802611</v>
      </c>
      <c r="AC26" s="68">
        <v>4763</v>
      </c>
      <c r="AD26" s="50">
        <v>1.62</v>
      </c>
      <c r="AE26" s="51">
        <v>2.2</v>
      </c>
      <c r="AF26" s="51">
        <v>1</v>
      </c>
      <c r="AG26" s="51">
        <v>0</v>
      </c>
      <c r="AH26" s="42">
        <f t="shared" si="10"/>
        <v>16975.332</v>
      </c>
      <c r="AI26" s="67">
        <f t="shared" si="11"/>
        <v>3.31</v>
      </c>
      <c r="AJ26" s="51">
        <v>0.98</v>
      </c>
      <c r="AK26" s="51">
        <v>2.47</v>
      </c>
      <c r="AL26" s="45">
        <f t="shared" si="12"/>
        <v>3.4206</v>
      </c>
      <c r="AM26" s="52">
        <v>1.125</v>
      </c>
      <c r="AN26" s="47">
        <v>0.5</v>
      </c>
      <c r="AO26" s="54">
        <f t="shared" si="13"/>
        <v>108111.299802611</v>
      </c>
      <c r="AQ26" s="68">
        <f>4763+240</f>
        <v>5003</v>
      </c>
      <c r="AR26" s="50">
        <v>1.62</v>
      </c>
      <c r="AS26" s="51">
        <v>2.2</v>
      </c>
      <c r="AT26" s="51">
        <v>1</v>
      </c>
      <c r="AU26" s="51">
        <v>0</v>
      </c>
      <c r="AV26" s="42">
        <f t="shared" si="15"/>
        <v>17830.692</v>
      </c>
      <c r="AW26" s="67">
        <f t="shared" si="16"/>
        <v>3.31</v>
      </c>
      <c r="AX26" s="51">
        <v>0.98</v>
      </c>
      <c r="AY26" s="51">
        <v>2.47</v>
      </c>
      <c r="AZ26" s="45">
        <f t="shared" si="17"/>
        <v>3.4206</v>
      </c>
      <c r="BA26" s="52">
        <v>1.225</v>
      </c>
      <c r="BB26" s="47">
        <v>0.5</v>
      </c>
      <c r="BC26" s="54">
        <f t="shared" si="18"/>
        <v>123652.976941286</v>
      </c>
      <c r="BE26" s="68">
        <f>4763+240+108</f>
        <v>5111</v>
      </c>
      <c r="BF26" s="50">
        <v>1.62</v>
      </c>
      <c r="BG26" s="51">
        <v>2.2</v>
      </c>
      <c r="BH26" s="51">
        <v>1</v>
      </c>
      <c r="BI26" s="51">
        <v>0</v>
      </c>
      <c r="BJ26" s="42">
        <f t="shared" si="20"/>
        <v>18215.604</v>
      </c>
      <c r="BK26" s="67">
        <f t="shared" si="21"/>
        <v>3.31</v>
      </c>
      <c r="BL26" s="51">
        <v>0.98</v>
      </c>
      <c r="BM26" s="51">
        <v>2.47</v>
      </c>
      <c r="BN26" s="45">
        <f t="shared" si="22"/>
        <v>3.4206</v>
      </c>
      <c r="BO26" s="52">
        <v>1.225</v>
      </c>
      <c r="BP26" s="47">
        <v>0.625</v>
      </c>
      <c r="BQ26" s="54">
        <f t="shared" si="23"/>
        <v>157902.849576982</v>
      </c>
    </row>
    <row r="27" customHeight="1" spans="1:69">
      <c r="A27" s="68">
        <v>4763</v>
      </c>
      <c r="B27" s="50">
        <v>1.1</v>
      </c>
      <c r="C27" s="51">
        <v>2.2</v>
      </c>
      <c r="D27" s="51">
        <v>1</v>
      </c>
      <c r="E27" s="51">
        <v>0</v>
      </c>
      <c r="F27" s="42">
        <f t="shared" si="1"/>
        <v>11526.46</v>
      </c>
      <c r="G27" s="67">
        <v>3.05</v>
      </c>
      <c r="H27" s="51">
        <v>0.98</v>
      </c>
      <c r="I27" s="51">
        <v>2.47</v>
      </c>
      <c r="J27" s="45">
        <f t="shared" si="2"/>
        <v>3.4206</v>
      </c>
      <c r="K27" s="52">
        <v>1.125</v>
      </c>
      <c r="L27" s="47">
        <v>0.5</v>
      </c>
      <c r="M27" s="54">
        <f t="shared" si="3"/>
        <v>67642.6486960125</v>
      </c>
      <c r="O27" s="68">
        <v>4763</v>
      </c>
      <c r="P27" s="50">
        <v>1.1</v>
      </c>
      <c r="Q27" s="51">
        <v>2.2</v>
      </c>
      <c r="R27" s="51">
        <v>1</v>
      </c>
      <c r="S27" s="51">
        <v>0</v>
      </c>
      <c r="T27" s="42">
        <f t="shared" si="5"/>
        <v>11526.46</v>
      </c>
      <c r="U27" s="67">
        <f t="shared" si="6"/>
        <v>3.31</v>
      </c>
      <c r="V27" s="51">
        <v>0.98</v>
      </c>
      <c r="W27" s="51">
        <v>2.47</v>
      </c>
      <c r="X27" s="45">
        <f t="shared" si="7"/>
        <v>3.4206</v>
      </c>
      <c r="Y27" s="52">
        <v>1.125</v>
      </c>
      <c r="Z27" s="47">
        <v>0.5</v>
      </c>
      <c r="AA27" s="54">
        <f t="shared" si="8"/>
        <v>73408.9072733775</v>
      </c>
      <c r="AC27" s="68">
        <v>4763</v>
      </c>
      <c r="AD27" s="50">
        <v>1.1</v>
      </c>
      <c r="AE27" s="51">
        <v>2.2</v>
      </c>
      <c r="AF27" s="51">
        <v>1</v>
      </c>
      <c r="AG27" s="51">
        <v>0</v>
      </c>
      <c r="AH27" s="42">
        <f t="shared" si="10"/>
        <v>11526.46</v>
      </c>
      <c r="AI27" s="67">
        <f t="shared" si="11"/>
        <v>3.31</v>
      </c>
      <c r="AJ27" s="51">
        <v>0.98</v>
      </c>
      <c r="AK27" s="51">
        <v>2.47</v>
      </c>
      <c r="AL27" s="45">
        <f t="shared" si="12"/>
        <v>3.4206</v>
      </c>
      <c r="AM27" s="52">
        <v>1.125</v>
      </c>
      <c r="AN27" s="47">
        <v>0.5</v>
      </c>
      <c r="AO27" s="54">
        <f t="shared" si="13"/>
        <v>73408.9072733775</v>
      </c>
      <c r="AQ27" s="68">
        <f>4763+240</f>
        <v>5003</v>
      </c>
      <c r="AR27" s="50">
        <v>1.1</v>
      </c>
      <c r="AS27" s="51">
        <v>2.2</v>
      </c>
      <c r="AT27" s="51">
        <v>1</v>
      </c>
      <c r="AU27" s="51">
        <v>0</v>
      </c>
      <c r="AV27" s="42">
        <f t="shared" si="15"/>
        <v>12107.26</v>
      </c>
      <c r="AW27" s="67">
        <f t="shared" si="16"/>
        <v>3.31</v>
      </c>
      <c r="AX27" s="51">
        <v>0.98</v>
      </c>
      <c r="AY27" s="51">
        <v>2.47</v>
      </c>
      <c r="AZ27" s="45">
        <f t="shared" si="17"/>
        <v>3.4206</v>
      </c>
      <c r="BA27" s="52">
        <v>1.225</v>
      </c>
      <c r="BB27" s="47">
        <v>0.5</v>
      </c>
      <c r="BC27" s="54">
        <f t="shared" si="18"/>
        <v>83961.8979230955</v>
      </c>
      <c r="BE27" s="68">
        <f>4763+240+108</f>
        <v>5111</v>
      </c>
      <c r="BF27" s="50">
        <v>1.1</v>
      </c>
      <c r="BG27" s="51">
        <v>2.2</v>
      </c>
      <c r="BH27" s="51">
        <v>1</v>
      </c>
      <c r="BI27" s="51">
        <v>0</v>
      </c>
      <c r="BJ27" s="42">
        <f t="shared" si="20"/>
        <v>12368.62</v>
      </c>
      <c r="BK27" s="67">
        <f t="shared" si="21"/>
        <v>3.31</v>
      </c>
      <c r="BL27" s="51">
        <v>0.98</v>
      </c>
      <c r="BM27" s="51">
        <v>2.47</v>
      </c>
      <c r="BN27" s="45">
        <f t="shared" si="22"/>
        <v>3.4206</v>
      </c>
      <c r="BO27" s="52">
        <v>1.225</v>
      </c>
      <c r="BP27" s="47">
        <v>0.625</v>
      </c>
      <c r="BQ27" s="54">
        <f t="shared" si="23"/>
        <v>107217.984280667</v>
      </c>
    </row>
    <row r="28" customHeight="1" spans="1:69">
      <c r="A28" s="68">
        <v>4763</v>
      </c>
      <c r="B28" s="50">
        <v>1.49</v>
      </c>
      <c r="C28" s="51">
        <v>2.2</v>
      </c>
      <c r="D28" s="51">
        <v>1</v>
      </c>
      <c r="E28" s="51">
        <v>0</v>
      </c>
      <c r="F28" s="42">
        <f t="shared" si="1"/>
        <v>15613.114</v>
      </c>
      <c r="G28" s="67">
        <v>3.05</v>
      </c>
      <c r="H28" s="51">
        <v>0.98</v>
      </c>
      <c r="I28" s="51">
        <v>2.47</v>
      </c>
      <c r="J28" s="45">
        <f t="shared" si="2"/>
        <v>3.4206</v>
      </c>
      <c r="K28" s="52">
        <v>1.125</v>
      </c>
      <c r="L28" s="47">
        <v>0.5</v>
      </c>
      <c r="M28" s="54">
        <f t="shared" si="3"/>
        <v>91625.0423245988</v>
      </c>
      <c r="O28" s="68">
        <v>4763</v>
      </c>
      <c r="P28" s="50">
        <v>1.49</v>
      </c>
      <c r="Q28" s="51">
        <v>2.2</v>
      </c>
      <c r="R28" s="51">
        <v>1</v>
      </c>
      <c r="S28" s="51">
        <v>0</v>
      </c>
      <c r="T28" s="42">
        <f t="shared" si="5"/>
        <v>15613.114</v>
      </c>
      <c r="U28" s="67">
        <f t="shared" si="6"/>
        <v>3.31</v>
      </c>
      <c r="V28" s="51">
        <v>0.98</v>
      </c>
      <c r="W28" s="51">
        <v>2.47</v>
      </c>
      <c r="X28" s="45">
        <f t="shared" si="7"/>
        <v>3.4206</v>
      </c>
      <c r="Y28" s="52">
        <v>1.125</v>
      </c>
      <c r="Z28" s="47">
        <v>0.5</v>
      </c>
      <c r="AA28" s="54">
        <f t="shared" si="8"/>
        <v>99435.7016703023</v>
      </c>
      <c r="AC28" s="68">
        <v>4763</v>
      </c>
      <c r="AD28" s="50">
        <v>1.49</v>
      </c>
      <c r="AE28" s="51">
        <v>2.2</v>
      </c>
      <c r="AF28" s="51">
        <v>1</v>
      </c>
      <c r="AG28" s="51">
        <v>0</v>
      </c>
      <c r="AH28" s="42">
        <f t="shared" si="10"/>
        <v>15613.114</v>
      </c>
      <c r="AI28" s="67">
        <f t="shared" si="11"/>
        <v>3.31</v>
      </c>
      <c r="AJ28" s="51">
        <v>0.98</v>
      </c>
      <c r="AK28" s="51">
        <v>2.47</v>
      </c>
      <c r="AL28" s="45">
        <f t="shared" si="12"/>
        <v>3.4206</v>
      </c>
      <c r="AM28" s="52">
        <v>1.125</v>
      </c>
      <c r="AN28" s="47">
        <v>0.5</v>
      </c>
      <c r="AO28" s="54">
        <f t="shared" si="13"/>
        <v>99435.7016703023</v>
      </c>
      <c r="AQ28" s="68">
        <f>4763+240</f>
        <v>5003</v>
      </c>
      <c r="AR28" s="50">
        <v>1.49</v>
      </c>
      <c r="AS28" s="51">
        <v>2.2</v>
      </c>
      <c r="AT28" s="51">
        <v>1</v>
      </c>
      <c r="AU28" s="51">
        <v>0</v>
      </c>
      <c r="AV28" s="42">
        <f t="shared" si="15"/>
        <v>16399.834</v>
      </c>
      <c r="AW28" s="67">
        <f t="shared" si="16"/>
        <v>3.31</v>
      </c>
      <c r="AX28" s="51">
        <v>0.98</v>
      </c>
      <c r="AY28" s="51">
        <v>2.47</v>
      </c>
      <c r="AZ28" s="45">
        <f t="shared" si="17"/>
        <v>3.4206</v>
      </c>
      <c r="BA28" s="52">
        <v>1.225</v>
      </c>
      <c r="BB28" s="47">
        <v>0.5</v>
      </c>
      <c r="BC28" s="54">
        <f t="shared" si="18"/>
        <v>113730.207186738</v>
      </c>
      <c r="BE28" s="68">
        <f>4763+240+108</f>
        <v>5111</v>
      </c>
      <c r="BF28" s="50">
        <v>1.49</v>
      </c>
      <c r="BG28" s="51">
        <v>2.2</v>
      </c>
      <c r="BH28" s="51">
        <v>1</v>
      </c>
      <c r="BI28" s="51">
        <v>0</v>
      </c>
      <c r="BJ28" s="42">
        <f t="shared" si="20"/>
        <v>16753.858</v>
      </c>
      <c r="BK28" s="67">
        <f t="shared" si="21"/>
        <v>3.31</v>
      </c>
      <c r="BL28" s="51">
        <v>0.98</v>
      </c>
      <c r="BM28" s="51">
        <v>2.47</v>
      </c>
      <c r="BN28" s="45">
        <f t="shared" si="22"/>
        <v>3.4206</v>
      </c>
      <c r="BO28" s="52">
        <v>1.225</v>
      </c>
      <c r="BP28" s="47">
        <v>0.625</v>
      </c>
      <c r="BQ28" s="54">
        <f t="shared" si="23"/>
        <v>145231.633252903</v>
      </c>
    </row>
    <row r="29" customHeight="1" spans="1:69">
      <c r="A29" s="68">
        <v>4763</v>
      </c>
      <c r="B29" s="50">
        <v>1.37</v>
      </c>
      <c r="C29" s="51">
        <v>2.2</v>
      </c>
      <c r="D29" s="51">
        <v>1</v>
      </c>
      <c r="E29" s="51">
        <v>0</v>
      </c>
      <c r="F29" s="42">
        <f t="shared" si="1"/>
        <v>14355.682</v>
      </c>
      <c r="G29" s="67">
        <v>3.05</v>
      </c>
      <c r="H29" s="51">
        <v>0.98</v>
      </c>
      <c r="I29" s="51">
        <v>2.47</v>
      </c>
      <c r="J29" s="45">
        <f t="shared" si="2"/>
        <v>3.4206</v>
      </c>
      <c r="K29" s="52">
        <v>1.125</v>
      </c>
      <c r="L29" s="47">
        <v>0.5</v>
      </c>
      <c r="M29" s="54">
        <f t="shared" si="3"/>
        <v>84245.8442850338</v>
      </c>
      <c r="O29" s="68">
        <v>4763</v>
      </c>
      <c r="P29" s="50">
        <v>1.37</v>
      </c>
      <c r="Q29" s="51">
        <v>2.2</v>
      </c>
      <c r="R29" s="51">
        <v>1</v>
      </c>
      <c r="S29" s="51">
        <v>0</v>
      </c>
      <c r="T29" s="42">
        <f t="shared" si="5"/>
        <v>14355.682</v>
      </c>
      <c r="U29" s="67">
        <f t="shared" si="6"/>
        <v>3.31</v>
      </c>
      <c r="V29" s="51">
        <v>0.98</v>
      </c>
      <c r="W29" s="51">
        <v>2.47</v>
      </c>
      <c r="X29" s="45">
        <f t="shared" si="7"/>
        <v>3.4206</v>
      </c>
      <c r="Y29" s="52">
        <v>1.125</v>
      </c>
      <c r="Z29" s="47">
        <v>0.5</v>
      </c>
      <c r="AA29" s="54">
        <f t="shared" si="8"/>
        <v>91427.4572404793</v>
      </c>
      <c r="AC29" s="68">
        <v>4763</v>
      </c>
      <c r="AD29" s="50">
        <v>1.37</v>
      </c>
      <c r="AE29" s="51">
        <v>2.2</v>
      </c>
      <c r="AF29" s="51">
        <v>1</v>
      </c>
      <c r="AG29" s="51">
        <v>0</v>
      </c>
      <c r="AH29" s="42">
        <f t="shared" si="10"/>
        <v>14355.682</v>
      </c>
      <c r="AI29" s="67">
        <f t="shared" si="11"/>
        <v>3.31</v>
      </c>
      <c r="AJ29" s="51">
        <v>0.98</v>
      </c>
      <c r="AK29" s="51">
        <v>2.47</v>
      </c>
      <c r="AL29" s="45">
        <f t="shared" si="12"/>
        <v>3.4206</v>
      </c>
      <c r="AM29" s="52">
        <v>1.125</v>
      </c>
      <c r="AN29" s="47">
        <v>0.5</v>
      </c>
      <c r="AO29" s="54">
        <f t="shared" si="13"/>
        <v>91427.4572404793</v>
      </c>
      <c r="AQ29" s="68">
        <f>4763+240</f>
        <v>5003</v>
      </c>
      <c r="AR29" s="50">
        <v>1.37</v>
      </c>
      <c r="AS29" s="51">
        <v>2.2</v>
      </c>
      <c r="AT29" s="51">
        <v>1</v>
      </c>
      <c r="AU29" s="51">
        <v>0</v>
      </c>
      <c r="AV29" s="42">
        <f t="shared" si="15"/>
        <v>15079.042</v>
      </c>
      <c r="AW29" s="67">
        <f t="shared" si="16"/>
        <v>3.31</v>
      </c>
      <c r="AX29" s="51">
        <v>0.98</v>
      </c>
      <c r="AY29" s="51">
        <v>2.47</v>
      </c>
      <c r="AZ29" s="45">
        <f t="shared" si="17"/>
        <v>3.4206</v>
      </c>
      <c r="BA29" s="52">
        <v>1.225</v>
      </c>
      <c r="BB29" s="47">
        <v>0.5</v>
      </c>
      <c r="BC29" s="54">
        <f t="shared" si="18"/>
        <v>104570.72741331</v>
      </c>
      <c r="BE29" s="68">
        <f>4763+240+108</f>
        <v>5111</v>
      </c>
      <c r="BF29" s="50">
        <v>1.37</v>
      </c>
      <c r="BG29" s="51">
        <v>2.2</v>
      </c>
      <c r="BH29" s="51">
        <v>1</v>
      </c>
      <c r="BI29" s="51">
        <v>0</v>
      </c>
      <c r="BJ29" s="42">
        <f t="shared" si="20"/>
        <v>15404.554</v>
      </c>
      <c r="BK29" s="67">
        <f t="shared" si="21"/>
        <v>3.31</v>
      </c>
      <c r="BL29" s="51">
        <v>0.98</v>
      </c>
      <c r="BM29" s="51">
        <v>2.47</v>
      </c>
      <c r="BN29" s="45">
        <f t="shared" si="22"/>
        <v>3.4206</v>
      </c>
      <c r="BO29" s="52">
        <v>1.225</v>
      </c>
      <c r="BP29" s="47">
        <v>0.625</v>
      </c>
      <c r="BQ29" s="54">
        <f t="shared" si="23"/>
        <v>133535.125876831</v>
      </c>
    </row>
    <row r="30" customHeight="1" spans="1:69">
      <c r="A30" s="68">
        <v>4763</v>
      </c>
      <c r="B30" s="50">
        <v>1.72</v>
      </c>
      <c r="C30" s="51">
        <v>2.2</v>
      </c>
      <c r="D30" s="51">
        <v>1</v>
      </c>
      <c r="E30" s="51">
        <v>0</v>
      </c>
      <c r="F30" s="42">
        <f t="shared" si="1"/>
        <v>18023.192</v>
      </c>
      <c r="G30" s="67">
        <v>3.05</v>
      </c>
      <c r="H30" s="51">
        <v>0.98</v>
      </c>
      <c r="I30" s="51">
        <v>2.47</v>
      </c>
      <c r="J30" s="45">
        <f t="shared" si="2"/>
        <v>3.4206</v>
      </c>
      <c r="K30" s="52">
        <v>1.125</v>
      </c>
      <c r="L30" s="47">
        <v>0.5</v>
      </c>
      <c r="M30" s="54">
        <f t="shared" si="3"/>
        <v>105768.505233765</v>
      </c>
      <c r="O30" s="68">
        <v>4763</v>
      </c>
      <c r="P30" s="50">
        <v>1.72</v>
      </c>
      <c r="Q30" s="51">
        <v>2.2</v>
      </c>
      <c r="R30" s="51">
        <v>1</v>
      </c>
      <c r="S30" s="51">
        <v>0</v>
      </c>
      <c r="T30" s="42">
        <f t="shared" si="5"/>
        <v>18023.192</v>
      </c>
      <c r="U30" s="67">
        <f t="shared" si="6"/>
        <v>3.31</v>
      </c>
      <c r="V30" s="51">
        <v>0.98</v>
      </c>
      <c r="W30" s="51">
        <v>2.47</v>
      </c>
      <c r="X30" s="45">
        <f t="shared" si="7"/>
        <v>3.4206</v>
      </c>
      <c r="Y30" s="52">
        <v>1.125</v>
      </c>
      <c r="Z30" s="47">
        <v>0.5</v>
      </c>
      <c r="AA30" s="54">
        <f t="shared" si="8"/>
        <v>114784.836827463</v>
      </c>
      <c r="AC30" s="68">
        <v>4763</v>
      </c>
      <c r="AD30" s="50">
        <v>1.72</v>
      </c>
      <c r="AE30" s="51">
        <v>2.2</v>
      </c>
      <c r="AF30" s="51">
        <v>1</v>
      </c>
      <c r="AG30" s="51">
        <v>0</v>
      </c>
      <c r="AH30" s="42">
        <f t="shared" si="10"/>
        <v>18023.192</v>
      </c>
      <c r="AI30" s="67">
        <f t="shared" si="11"/>
        <v>3.31</v>
      </c>
      <c r="AJ30" s="51">
        <v>0.98</v>
      </c>
      <c r="AK30" s="51">
        <v>2.47</v>
      </c>
      <c r="AL30" s="45">
        <f t="shared" si="12"/>
        <v>3.4206</v>
      </c>
      <c r="AM30" s="52">
        <v>1.125</v>
      </c>
      <c r="AN30" s="47">
        <v>0.5</v>
      </c>
      <c r="AO30" s="54">
        <f t="shared" si="13"/>
        <v>114784.836827463</v>
      </c>
      <c r="AQ30" s="68">
        <f>4763+240</f>
        <v>5003</v>
      </c>
      <c r="AR30" s="50">
        <v>1.72</v>
      </c>
      <c r="AS30" s="51">
        <v>2.2</v>
      </c>
      <c r="AT30" s="51">
        <v>1</v>
      </c>
      <c r="AU30" s="51">
        <v>0</v>
      </c>
      <c r="AV30" s="42">
        <f t="shared" si="15"/>
        <v>18931.352</v>
      </c>
      <c r="AW30" s="67">
        <f t="shared" si="16"/>
        <v>3.31</v>
      </c>
      <c r="AX30" s="51">
        <v>0.98</v>
      </c>
      <c r="AY30" s="51">
        <v>2.47</v>
      </c>
      <c r="AZ30" s="45">
        <f t="shared" si="17"/>
        <v>3.4206</v>
      </c>
      <c r="BA30" s="52">
        <v>1.225</v>
      </c>
      <c r="BB30" s="47">
        <v>0.5</v>
      </c>
      <c r="BC30" s="54">
        <f t="shared" si="18"/>
        <v>131285.876752477</v>
      </c>
      <c r="BE30" s="68">
        <f>4763+240+108</f>
        <v>5111</v>
      </c>
      <c r="BF30" s="50">
        <v>1.72</v>
      </c>
      <c r="BG30" s="51">
        <v>2.2</v>
      </c>
      <c r="BH30" s="51">
        <v>1</v>
      </c>
      <c r="BI30" s="51">
        <v>0</v>
      </c>
      <c r="BJ30" s="42">
        <f t="shared" si="20"/>
        <v>19340.024</v>
      </c>
      <c r="BK30" s="67">
        <f t="shared" si="21"/>
        <v>3.31</v>
      </c>
      <c r="BL30" s="51">
        <v>0.98</v>
      </c>
      <c r="BM30" s="51">
        <v>2.47</v>
      </c>
      <c r="BN30" s="45">
        <f t="shared" si="22"/>
        <v>3.4206</v>
      </c>
      <c r="BO30" s="52">
        <v>1.225</v>
      </c>
      <c r="BP30" s="47">
        <v>0.625</v>
      </c>
      <c r="BQ30" s="54">
        <f t="shared" si="23"/>
        <v>167649.939057043</v>
      </c>
    </row>
    <row r="31" customHeight="1" spans="1:69">
      <c r="A31" s="57">
        <f>SUM(M14:M30)</f>
        <v>2289555.33390304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O31" s="57">
        <f>SUM(AA14:AA30)</f>
        <v>2484730.54269477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9"/>
      <c r="AC31" s="57">
        <f>SUM(AO14:AO30)</f>
        <v>2484730.54269477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9"/>
      <c r="AQ31" s="57">
        <f>SUM(BC14:BC30)</f>
        <v>2807408.44842217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E31" s="57">
        <f>SUM(BQ14:BQ30)</f>
        <v>3770076.96250899</v>
      </c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9"/>
    </row>
    <row r="32" customHeight="1" spans="1:69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O32" s="57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9"/>
      <c r="AC32" s="5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57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E32" s="57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</row>
    <row r="33" customHeight="1" spans="1:6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Q33" s="6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2"/>
    </row>
    <row r="34" customHeight="1" spans="1:69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O34" s="25" t="s">
        <v>29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  <c r="AC34" s="25" t="s">
        <v>29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Q34" s="25" t="s">
        <v>29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7"/>
      <c r="BE34" s="25" t="s">
        <v>29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customHeight="1" spans="1:6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C35" s="28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30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E35" s="28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30"/>
    </row>
    <row r="36" customHeight="1" spans="1:69">
      <c r="A36" s="31" t="s">
        <v>14</v>
      </c>
      <c r="B36" s="32"/>
      <c r="C36" s="32"/>
      <c r="D36" s="32"/>
      <c r="E36" s="32"/>
      <c r="F36" s="33"/>
      <c r="G36" s="34" t="s">
        <v>15</v>
      </c>
      <c r="H36" s="35"/>
      <c r="I36" s="35"/>
      <c r="J36" s="36"/>
      <c r="K36" s="37" t="s">
        <v>16</v>
      </c>
      <c r="L36" s="38"/>
      <c r="M36" s="39" t="s">
        <v>17</v>
      </c>
      <c r="O36" s="31" t="s">
        <v>14</v>
      </c>
      <c r="P36" s="32"/>
      <c r="Q36" s="32"/>
      <c r="R36" s="32"/>
      <c r="S36" s="32"/>
      <c r="T36" s="33"/>
      <c r="U36" s="34" t="s">
        <v>15</v>
      </c>
      <c r="V36" s="35"/>
      <c r="W36" s="35"/>
      <c r="X36" s="36"/>
      <c r="Y36" s="37" t="s">
        <v>16</v>
      </c>
      <c r="Z36" s="38"/>
      <c r="AA36" s="39" t="s">
        <v>17</v>
      </c>
      <c r="AC36" s="31" t="s">
        <v>14</v>
      </c>
      <c r="AD36" s="32"/>
      <c r="AE36" s="32"/>
      <c r="AF36" s="32"/>
      <c r="AG36" s="32"/>
      <c r="AH36" s="33"/>
      <c r="AI36" s="34" t="s">
        <v>15</v>
      </c>
      <c r="AJ36" s="35"/>
      <c r="AK36" s="35"/>
      <c r="AL36" s="36"/>
      <c r="AM36" s="37" t="s">
        <v>16</v>
      </c>
      <c r="AN36" s="38"/>
      <c r="AO36" s="39" t="s">
        <v>17</v>
      </c>
      <c r="AQ36" s="31" t="s">
        <v>14</v>
      </c>
      <c r="AR36" s="32"/>
      <c r="AS36" s="32"/>
      <c r="AT36" s="32"/>
      <c r="AU36" s="32"/>
      <c r="AV36" s="33"/>
      <c r="AW36" s="34" t="s">
        <v>15</v>
      </c>
      <c r="AX36" s="35"/>
      <c r="AY36" s="35"/>
      <c r="AZ36" s="36"/>
      <c r="BA36" s="37" t="s">
        <v>16</v>
      </c>
      <c r="BB36" s="38"/>
      <c r="BC36" s="39" t="s">
        <v>17</v>
      </c>
      <c r="BE36" s="31" t="s">
        <v>14</v>
      </c>
      <c r="BF36" s="32"/>
      <c r="BG36" s="32"/>
      <c r="BH36" s="32"/>
      <c r="BI36" s="32"/>
      <c r="BJ36" s="33"/>
      <c r="BK36" s="34" t="s">
        <v>15</v>
      </c>
      <c r="BL36" s="35"/>
      <c r="BM36" s="35"/>
      <c r="BN36" s="36"/>
      <c r="BO36" s="37" t="s">
        <v>16</v>
      </c>
      <c r="BP36" s="38"/>
      <c r="BQ36" s="39" t="s">
        <v>17</v>
      </c>
    </row>
    <row r="37" customHeight="1" spans="1:69">
      <c r="A37" s="40" t="s">
        <v>18</v>
      </c>
      <c r="B37" s="41" t="s">
        <v>19</v>
      </c>
      <c r="C37" s="41" t="s">
        <v>20</v>
      </c>
      <c r="D37" s="41" t="s">
        <v>21</v>
      </c>
      <c r="E37" s="41" t="s">
        <v>22</v>
      </c>
      <c r="F37" s="42" t="s">
        <v>14</v>
      </c>
      <c r="G37" s="43" t="s">
        <v>23</v>
      </c>
      <c r="H37" s="44" t="s">
        <v>24</v>
      </c>
      <c r="I37" s="44" t="s">
        <v>25</v>
      </c>
      <c r="J37" s="45" t="s">
        <v>26</v>
      </c>
      <c r="K37" s="46" t="s">
        <v>27</v>
      </c>
      <c r="L37" s="47" t="s">
        <v>28</v>
      </c>
      <c r="M37" s="48"/>
      <c r="O37" s="40" t="s">
        <v>18</v>
      </c>
      <c r="P37" s="41" t="s">
        <v>19</v>
      </c>
      <c r="Q37" s="41" t="s">
        <v>20</v>
      </c>
      <c r="R37" s="41" t="s">
        <v>21</v>
      </c>
      <c r="S37" s="41" t="s">
        <v>22</v>
      </c>
      <c r="T37" s="42" t="s">
        <v>14</v>
      </c>
      <c r="U37" s="43" t="s">
        <v>23</v>
      </c>
      <c r="V37" s="44" t="s">
        <v>24</v>
      </c>
      <c r="W37" s="44" t="s">
        <v>25</v>
      </c>
      <c r="X37" s="45" t="s">
        <v>26</v>
      </c>
      <c r="Y37" s="46" t="s">
        <v>27</v>
      </c>
      <c r="Z37" s="47" t="s">
        <v>28</v>
      </c>
      <c r="AA37" s="48"/>
      <c r="AC37" s="40" t="s">
        <v>18</v>
      </c>
      <c r="AD37" s="41" t="s">
        <v>19</v>
      </c>
      <c r="AE37" s="41" t="s">
        <v>20</v>
      </c>
      <c r="AF37" s="41" t="s">
        <v>21</v>
      </c>
      <c r="AG37" s="41" t="s">
        <v>22</v>
      </c>
      <c r="AH37" s="42" t="s">
        <v>14</v>
      </c>
      <c r="AI37" s="43" t="s">
        <v>23</v>
      </c>
      <c r="AJ37" s="44" t="s">
        <v>24</v>
      </c>
      <c r="AK37" s="44" t="s">
        <v>25</v>
      </c>
      <c r="AL37" s="45" t="s">
        <v>26</v>
      </c>
      <c r="AM37" s="46" t="s">
        <v>27</v>
      </c>
      <c r="AN37" s="47" t="s">
        <v>28</v>
      </c>
      <c r="AO37" s="48"/>
      <c r="AQ37" s="40" t="s">
        <v>18</v>
      </c>
      <c r="AR37" s="41" t="s">
        <v>19</v>
      </c>
      <c r="AS37" s="41" t="s">
        <v>20</v>
      </c>
      <c r="AT37" s="41" t="s">
        <v>21</v>
      </c>
      <c r="AU37" s="41" t="s">
        <v>22</v>
      </c>
      <c r="AV37" s="42" t="s">
        <v>14</v>
      </c>
      <c r="AW37" s="43" t="s">
        <v>23</v>
      </c>
      <c r="AX37" s="44" t="s">
        <v>24</v>
      </c>
      <c r="AY37" s="44" t="s">
        <v>25</v>
      </c>
      <c r="AZ37" s="45" t="s">
        <v>26</v>
      </c>
      <c r="BA37" s="46" t="s">
        <v>27</v>
      </c>
      <c r="BB37" s="47" t="s">
        <v>28</v>
      </c>
      <c r="BC37" s="48"/>
      <c r="BE37" s="40" t="s">
        <v>18</v>
      </c>
      <c r="BF37" s="41" t="s">
        <v>19</v>
      </c>
      <c r="BG37" s="41" t="s">
        <v>20</v>
      </c>
      <c r="BH37" s="41" t="s">
        <v>21</v>
      </c>
      <c r="BI37" s="41" t="s">
        <v>22</v>
      </c>
      <c r="BJ37" s="42" t="s">
        <v>14</v>
      </c>
      <c r="BK37" s="43" t="s">
        <v>23</v>
      </c>
      <c r="BL37" s="44" t="s">
        <v>24</v>
      </c>
      <c r="BM37" s="44" t="s">
        <v>25</v>
      </c>
      <c r="BN37" s="45" t="s">
        <v>26</v>
      </c>
      <c r="BO37" s="46" t="s">
        <v>27</v>
      </c>
      <c r="BP37" s="47" t="s">
        <v>28</v>
      </c>
      <c r="BQ37" s="48"/>
    </row>
    <row r="38" customHeight="1" spans="1:69">
      <c r="A38" s="65">
        <v>5224</v>
      </c>
      <c r="B38" s="63">
        <v>2</v>
      </c>
      <c r="C38" s="51">
        <v>1</v>
      </c>
      <c r="D38" s="51">
        <v>1</v>
      </c>
      <c r="E38" s="51">
        <f t="shared" ref="E38:E42" si="26">5292*1.5</f>
        <v>7938</v>
      </c>
      <c r="F38" s="42">
        <f t="shared" ref="F38:F42" si="27">A38*B38*C38*D38+E38</f>
        <v>18386</v>
      </c>
      <c r="G38" s="69">
        <v>2.45</v>
      </c>
      <c r="H38" s="51">
        <v>0.98</v>
      </c>
      <c r="I38" s="51">
        <v>2.47</v>
      </c>
      <c r="J38" s="45">
        <f t="shared" ref="J38:J42" si="28">H38*I38+1</f>
        <v>3.4206</v>
      </c>
      <c r="K38" s="52">
        <v>1.125</v>
      </c>
      <c r="L38" s="47">
        <v>0.5</v>
      </c>
      <c r="M38" s="54">
        <f t="shared" ref="M38:M42" si="29">F38*G38*J38*K38*L38</f>
        <v>86671.86829875</v>
      </c>
      <c r="O38" s="65">
        <v>5224</v>
      </c>
      <c r="P38" s="63">
        <v>2</v>
      </c>
      <c r="Q38" s="51">
        <v>1</v>
      </c>
      <c r="R38" s="51">
        <v>1</v>
      </c>
      <c r="S38" s="51">
        <f t="shared" ref="S38:S42" si="30">5620*1.5</f>
        <v>8430</v>
      </c>
      <c r="T38" s="42">
        <f t="shared" ref="T38:T42" si="31">O38*P38*Q38*R38+S38</f>
        <v>18878</v>
      </c>
      <c r="U38" s="69">
        <f>2.45+0.26</f>
        <v>2.71</v>
      </c>
      <c r="V38" s="51">
        <v>0.98</v>
      </c>
      <c r="W38" s="51">
        <v>2.47</v>
      </c>
      <c r="X38" s="45">
        <f t="shared" ref="X38:X42" si="32">V38*W38+1</f>
        <v>3.4206</v>
      </c>
      <c r="Y38" s="52">
        <v>1.125</v>
      </c>
      <c r="Z38" s="47">
        <v>0.5</v>
      </c>
      <c r="AA38" s="54">
        <f t="shared" ref="AA38:AA42" si="33">T38*U38*X38*Y38*Z38</f>
        <v>98435.12356575</v>
      </c>
      <c r="AC38" s="65">
        <v>5224</v>
      </c>
      <c r="AD38" s="63">
        <v>2</v>
      </c>
      <c r="AE38" s="51">
        <v>1</v>
      </c>
      <c r="AF38" s="51">
        <v>1</v>
      </c>
      <c r="AG38" s="51">
        <f t="shared" ref="AG38:AG44" si="34">5620*1.5</f>
        <v>8430</v>
      </c>
      <c r="AH38" s="42">
        <f t="shared" ref="AH38:AH59" si="35">AC38*AD38*AE38*AF38+AG38</f>
        <v>18878</v>
      </c>
      <c r="AI38" s="69">
        <f t="shared" ref="AI38:AI44" si="36">2.45+0.26</f>
        <v>2.71</v>
      </c>
      <c r="AJ38" s="51">
        <v>0.98</v>
      </c>
      <c r="AK38" s="51">
        <v>2.47</v>
      </c>
      <c r="AL38" s="45">
        <f t="shared" ref="AL38:AL59" si="37">AJ38*AK38+1</f>
        <v>3.4206</v>
      </c>
      <c r="AM38" s="52">
        <v>1.125</v>
      </c>
      <c r="AN38" s="47">
        <v>0.5</v>
      </c>
      <c r="AO38" s="54">
        <f t="shared" ref="AO38:AO59" si="38">AH38*AI38*AL38*AM38*AN38</f>
        <v>98435.12356575</v>
      </c>
      <c r="AQ38" s="65">
        <f t="shared" ref="AQ38:AQ55" si="39">5224+240</f>
        <v>5464</v>
      </c>
      <c r="AR38" s="63">
        <v>2</v>
      </c>
      <c r="AS38" s="51">
        <v>1</v>
      </c>
      <c r="AT38" s="51">
        <v>1</v>
      </c>
      <c r="AU38" s="51">
        <f t="shared" ref="AU38:AU44" si="40">5620*1.5</f>
        <v>8430</v>
      </c>
      <c r="AV38" s="42">
        <f t="shared" ref="AV38:AV59" si="41">AQ38*AR38*AS38*AT38+AU38</f>
        <v>19358</v>
      </c>
      <c r="AW38" s="69">
        <f t="shared" ref="AW38:AW44" si="42">2.45+0.26</f>
        <v>2.71</v>
      </c>
      <c r="AX38" s="51">
        <v>0.98</v>
      </c>
      <c r="AY38" s="51">
        <v>2.47</v>
      </c>
      <c r="AZ38" s="45">
        <f t="shared" ref="AZ38:AZ59" si="43">AX38*AY38+1</f>
        <v>3.4206</v>
      </c>
      <c r="BA38" s="52">
        <v>1.225</v>
      </c>
      <c r="BB38" s="47">
        <v>0.5</v>
      </c>
      <c r="BC38" s="54">
        <f t="shared" ref="BC38:BC59" si="44">AV38*AW38*AZ38*BA38*BB38</f>
        <v>109910.24117115</v>
      </c>
      <c r="BE38" s="65">
        <f t="shared" ref="BE38:BE55" si="45">5224+240+108</f>
        <v>5572</v>
      </c>
      <c r="BF38" s="63">
        <v>2.36</v>
      </c>
      <c r="BG38" s="51">
        <v>1</v>
      </c>
      <c r="BH38" s="51">
        <v>1</v>
      </c>
      <c r="BI38" s="51">
        <f t="shared" ref="BI38:BI44" si="46">5968*1.5</f>
        <v>8952</v>
      </c>
      <c r="BJ38" s="42">
        <f t="shared" ref="BJ38:BJ59" si="47">BE38*BF38*BG38*BH38+BI38</f>
        <v>22101.92</v>
      </c>
      <c r="BK38" s="69">
        <f t="shared" ref="BK38:BK44" si="48">2.45+0.26</f>
        <v>2.71</v>
      </c>
      <c r="BL38" s="51">
        <v>0.98</v>
      </c>
      <c r="BM38" s="51">
        <v>2.47</v>
      </c>
      <c r="BN38" s="45">
        <f t="shared" ref="BN38:BN59" si="49">BL38*BM38+1</f>
        <v>3.4206</v>
      </c>
      <c r="BO38" s="52">
        <v>1.225</v>
      </c>
      <c r="BP38" s="47">
        <v>0.625</v>
      </c>
      <c r="BQ38" s="54">
        <f t="shared" ref="BQ38:BQ59" si="50">BJ38*BK38*BN38*BO38*BP38</f>
        <v>156861.979384845</v>
      </c>
    </row>
    <row r="39" customHeight="1" spans="1:69">
      <c r="A39" s="65">
        <v>5224</v>
      </c>
      <c r="B39" s="63">
        <v>2</v>
      </c>
      <c r="C39" s="51">
        <v>1</v>
      </c>
      <c r="D39" s="51">
        <v>1</v>
      </c>
      <c r="E39" s="51">
        <f t="shared" si="26"/>
        <v>7938</v>
      </c>
      <c r="F39" s="42">
        <f t="shared" si="27"/>
        <v>18386</v>
      </c>
      <c r="G39" s="69">
        <v>2.45</v>
      </c>
      <c r="H39" s="51">
        <v>0.98</v>
      </c>
      <c r="I39" s="51">
        <v>2.47</v>
      </c>
      <c r="J39" s="45">
        <f t="shared" si="28"/>
        <v>3.4206</v>
      </c>
      <c r="K39" s="52">
        <v>1.125</v>
      </c>
      <c r="L39" s="47">
        <v>0.5</v>
      </c>
      <c r="M39" s="54">
        <f t="shared" si="29"/>
        <v>86671.86829875</v>
      </c>
      <c r="O39" s="65">
        <v>5224</v>
      </c>
      <c r="P39" s="63">
        <v>2</v>
      </c>
      <c r="Q39" s="51">
        <v>1</v>
      </c>
      <c r="R39" s="51">
        <v>1</v>
      </c>
      <c r="S39" s="51">
        <f t="shared" si="30"/>
        <v>8430</v>
      </c>
      <c r="T39" s="42">
        <f t="shared" si="31"/>
        <v>18878</v>
      </c>
      <c r="U39" s="69">
        <f>2.45+0.26</f>
        <v>2.71</v>
      </c>
      <c r="V39" s="51">
        <v>0.98</v>
      </c>
      <c r="W39" s="51">
        <v>2.47</v>
      </c>
      <c r="X39" s="45">
        <f t="shared" si="32"/>
        <v>3.4206</v>
      </c>
      <c r="Y39" s="52">
        <v>1.125</v>
      </c>
      <c r="Z39" s="47">
        <v>0.5</v>
      </c>
      <c r="AA39" s="54">
        <f t="shared" si="33"/>
        <v>98435.12356575</v>
      </c>
      <c r="AC39" s="65">
        <v>5224</v>
      </c>
      <c r="AD39" s="63">
        <v>2</v>
      </c>
      <c r="AE39" s="51">
        <v>1</v>
      </c>
      <c r="AF39" s="51">
        <v>1</v>
      </c>
      <c r="AG39" s="51">
        <f t="shared" si="34"/>
        <v>8430</v>
      </c>
      <c r="AH39" s="42">
        <f t="shared" si="35"/>
        <v>18878</v>
      </c>
      <c r="AI39" s="69">
        <f t="shared" si="36"/>
        <v>2.71</v>
      </c>
      <c r="AJ39" s="51">
        <v>0.98</v>
      </c>
      <c r="AK39" s="51">
        <v>2.47</v>
      </c>
      <c r="AL39" s="45">
        <f t="shared" si="37"/>
        <v>3.4206</v>
      </c>
      <c r="AM39" s="52">
        <v>1.125</v>
      </c>
      <c r="AN39" s="47">
        <v>0.5</v>
      </c>
      <c r="AO39" s="54">
        <f t="shared" si="38"/>
        <v>98435.12356575</v>
      </c>
      <c r="AQ39" s="65">
        <f t="shared" si="39"/>
        <v>5464</v>
      </c>
      <c r="AR39" s="63">
        <v>2</v>
      </c>
      <c r="AS39" s="51">
        <v>1</v>
      </c>
      <c r="AT39" s="51">
        <v>1</v>
      </c>
      <c r="AU39" s="51">
        <f t="shared" si="40"/>
        <v>8430</v>
      </c>
      <c r="AV39" s="42">
        <f t="shared" si="41"/>
        <v>19358</v>
      </c>
      <c r="AW39" s="69">
        <f t="shared" si="42"/>
        <v>2.71</v>
      </c>
      <c r="AX39" s="51">
        <v>0.98</v>
      </c>
      <c r="AY39" s="51">
        <v>2.47</v>
      </c>
      <c r="AZ39" s="45">
        <f t="shared" si="43"/>
        <v>3.4206</v>
      </c>
      <c r="BA39" s="52">
        <v>1.225</v>
      </c>
      <c r="BB39" s="47">
        <v>0.5</v>
      </c>
      <c r="BC39" s="54">
        <f t="shared" si="44"/>
        <v>109910.24117115</v>
      </c>
      <c r="BE39" s="65">
        <f t="shared" si="45"/>
        <v>5572</v>
      </c>
      <c r="BF39" s="63">
        <v>2.36</v>
      </c>
      <c r="BG39" s="51">
        <v>1</v>
      </c>
      <c r="BH39" s="51">
        <v>1</v>
      </c>
      <c r="BI39" s="51">
        <f t="shared" si="46"/>
        <v>8952</v>
      </c>
      <c r="BJ39" s="42">
        <f t="shared" si="47"/>
        <v>22101.92</v>
      </c>
      <c r="BK39" s="69">
        <f t="shared" si="48"/>
        <v>2.71</v>
      </c>
      <c r="BL39" s="51">
        <v>0.98</v>
      </c>
      <c r="BM39" s="51">
        <v>2.47</v>
      </c>
      <c r="BN39" s="45">
        <f t="shared" si="49"/>
        <v>3.4206</v>
      </c>
      <c r="BO39" s="52">
        <v>1.225</v>
      </c>
      <c r="BP39" s="47">
        <v>0.625</v>
      </c>
      <c r="BQ39" s="54">
        <f t="shared" si="50"/>
        <v>156861.979384845</v>
      </c>
    </row>
    <row r="40" customHeight="1" spans="1:69">
      <c r="A40" s="65">
        <v>5224</v>
      </c>
      <c r="B40" s="63">
        <v>2</v>
      </c>
      <c r="C40" s="51">
        <v>1</v>
      </c>
      <c r="D40" s="51">
        <v>1</v>
      </c>
      <c r="E40" s="51">
        <f t="shared" si="26"/>
        <v>7938</v>
      </c>
      <c r="F40" s="42">
        <f t="shared" si="27"/>
        <v>18386</v>
      </c>
      <c r="G40" s="69">
        <v>2.45</v>
      </c>
      <c r="H40" s="51">
        <v>0.98</v>
      </c>
      <c r="I40" s="51">
        <v>2.47</v>
      </c>
      <c r="J40" s="45">
        <f t="shared" si="28"/>
        <v>3.4206</v>
      </c>
      <c r="K40" s="52">
        <v>1.125</v>
      </c>
      <c r="L40" s="47">
        <v>0.5</v>
      </c>
      <c r="M40" s="54">
        <f t="shared" si="29"/>
        <v>86671.86829875</v>
      </c>
      <c r="O40" s="65">
        <v>5224</v>
      </c>
      <c r="P40" s="63">
        <v>2</v>
      </c>
      <c r="Q40" s="51">
        <v>1</v>
      </c>
      <c r="R40" s="51">
        <v>1</v>
      </c>
      <c r="S40" s="51">
        <f t="shared" si="30"/>
        <v>8430</v>
      </c>
      <c r="T40" s="42">
        <f t="shared" si="31"/>
        <v>18878</v>
      </c>
      <c r="U40" s="69">
        <f>2.45+0.26</f>
        <v>2.71</v>
      </c>
      <c r="V40" s="51">
        <v>0.98</v>
      </c>
      <c r="W40" s="51">
        <v>2.47</v>
      </c>
      <c r="X40" s="45">
        <f t="shared" si="32"/>
        <v>3.4206</v>
      </c>
      <c r="Y40" s="52">
        <v>1.125</v>
      </c>
      <c r="Z40" s="47">
        <v>0.5</v>
      </c>
      <c r="AA40" s="54">
        <f t="shared" si="33"/>
        <v>98435.12356575</v>
      </c>
      <c r="AC40" s="65">
        <v>5224</v>
      </c>
      <c r="AD40" s="63">
        <v>2</v>
      </c>
      <c r="AE40" s="51">
        <v>1</v>
      </c>
      <c r="AF40" s="51">
        <v>1</v>
      </c>
      <c r="AG40" s="51">
        <f t="shared" si="34"/>
        <v>8430</v>
      </c>
      <c r="AH40" s="42">
        <f t="shared" si="35"/>
        <v>18878</v>
      </c>
      <c r="AI40" s="69">
        <f t="shared" si="36"/>
        <v>2.71</v>
      </c>
      <c r="AJ40" s="51">
        <v>0.98</v>
      </c>
      <c r="AK40" s="51">
        <v>2.47</v>
      </c>
      <c r="AL40" s="45">
        <f t="shared" si="37"/>
        <v>3.4206</v>
      </c>
      <c r="AM40" s="52">
        <v>1.125</v>
      </c>
      <c r="AN40" s="47">
        <v>0.5</v>
      </c>
      <c r="AO40" s="54">
        <f t="shared" si="38"/>
        <v>98435.12356575</v>
      </c>
      <c r="AQ40" s="65">
        <f t="shared" si="39"/>
        <v>5464</v>
      </c>
      <c r="AR40" s="63">
        <v>2</v>
      </c>
      <c r="AS40" s="51">
        <v>1</v>
      </c>
      <c r="AT40" s="51">
        <v>1</v>
      </c>
      <c r="AU40" s="51">
        <f t="shared" si="40"/>
        <v>8430</v>
      </c>
      <c r="AV40" s="42">
        <f t="shared" si="41"/>
        <v>19358</v>
      </c>
      <c r="AW40" s="69">
        <f t="shared" si="42"/>
        <v>2.71</v>
      </c>
      <c r="AX40" s="51">
        <v>0.98</v>
      </c>
      <c r="AY40" s="51">
        <v>2.47</v>
      </c>
      <c r="AZ40" s="45">
        <f t="shared" si="43"/>
        <v>3.4206</v>
      </c>
      <c r="BA40" s="52">
        <v>1.225</v>
      </c>
      <c r="BB40" s="47">
        <v>0.5</v>
      </c>
      <c r="BC40" s="54">
        <f t="shared" si="44"/>
        <v>109910.24117115</v>
      </c>
      <c r="BE40" s="65">
        <f t="shared" si="45"/>
        <v>5572</v>
      </c>
      <c r="BF40" s="63">
        <v>2.36</v>
      </c>
      <c r="BG40" s="51">
        <v>1</v>
      </c>
      <c r="BH40" s="51">
        <v>1</v>
      </c>
      <c r="BI40" s="51">
        <f t="shared" si="46"/>
        <v>8952</v>
      </c>
      <c r="BJ40" s="42">
        <f t="shared" si="47"/>
        <v>22101.92</v>
      </c>
      <c r="BK40" s="69">
        <f t="shared" si="48"/>
        <v>2.71</v>
      </c>
      <c r="BL40" s="51">
        <v>0.98</v>
      </c>
      <c r="BM40" s="51">
        <v>2.47</v>
      </c>
      <c r="BN40" s="45">
        <f t="shared" si="49"/>
        <v>3.4206</v>
      </c>
      <c r="BO40" s="52">
        <v>1.225</v>
      </c>
      <c r="BP40" s="47">
        <v>0.625</v>
      </c>
      <c r="BQ40" s="54">
        <f t="shared" si="50"/>
        <v>156861.979384845</v>
      </c>
    </row>
    <row r="41" customHeight="1" spans="1:69">
      <c r="A41" s="65">
        <v>5224</v>
      </c>
      <c r="B41" s="63">
        <v>2</v>
      </c>
      <c r="C41" s="51">
        <v>1</v>
      </c>
      <c r="D41" s="51">
        <v>1</v>
      </c>
      <c r="E41" s="51">
        <f t="shared" si="26"/>
        <v>7938</v>
      </c>
      <c r="F41" s="42">
        <f t="shared" si="27"/>
        <v>18386</v>
      </c>
      <c r="G41" s="69">
        <v>2.45</v>
      </c>
      <c r="H41" s="51">
        <v>0.98</v>
      </c>
      <c r="I41" s="51">
        <v>2.47</v>
      </c>
      <c r="J41" s="45">
        <f t="shared" si="28"/>
        <v>3.4206</v>
      </c>
      <c r="K41" s="52">
        <v>1.125</v>
      </c>
      <c r="L41" s="47">
        <v>0.5</v>
      </c>
      <c r="M41" s="54">
        <f t="shared" si="29"/>
        <v>86671.86829875</v>
      </c>
      <c r="O41" s="65">
        <v>5224</v>
      </c>
      <c r="P41" s="63">
        <v>2</v>
      </c>
      <c r="Q41" s="51">
        <v>1</v>
      </c>
      <c r="R41" s="51">
        <v>1</v>
      </c>
      <c r="S41" s="51">
        <f t="shared" si="30"/>
        <v>8430</v>
      </c>
      <c r="T41" s="42">
        <f t="shared" si="31"/>
        <v>18878</v>
      </c>
      <c r="U41" s="69">
        <f>2.45+0.26</f>
        <v>2.71</v>
      </c>
      <c r="V41" s="51">
        <v>0.98</v>
      </c>
      <c r="W41" s="51">
        <v>2.47</v>
      </c>
      <c r="X41" s="45">
        <f t="shared" si="32"/>
        <v>3.4206</v>
      </c>
      <c r="Y41" s="52">
        <v>1.125</v>
      </c>
      <c r="Z41" s="47">
        <v>0.5</v>
      </c>
      <c r="AA41" s="54">
        <f t="shared" si="33"/>
        <v>98435.12356575</v>
      </c>
      <c r="AC41" s="65">
        <v>5224</v>
      </c>
      <c r="AD41" s="63">
        <v>2</v>
      </c>
      <c r="AE41" s="51">
        <v>1</v>
      </c>
      <c r="AF41" s="51">
        <v>1</v>
      </c>
      <c r="AG41" s="51">
        <f t="shared" si="34"/>
        <v>8430</v>
      </c>
      <c r="AH41" s="42">
        <f t="shared" si="35"/>
        <v>18878</v>
      </c>
      <c r="AI41" s="69">
        <f t="shared" si="36"/>
        <v>2.71</v>
      </c>
      <c r="AJ41" s="51">
        <v>0.98</v>
      </c>
      <c r="AK41" s="51">
        <v>2.47</v>
      </c>
      <c r="AL41" s="45">
        <f t="shared" si="37"/>
        <v>3.4206</v>
      </c>
      <c r="AM41" s="52">
        <v>1.125</v>
      </c>
      <c r="AN41" s="47">
        <v>0.5</v>
      </c>
      <c r="AO41" s="54">
        <f t="shared" si="38"/>
        <v>98435.12356575</v>
      </c>
      <c r="AQ41" s="65">
        <f t="shared" si="39"/>
        <v>5464</v>
      </c>
      <c r="AR41" s="63">
        <v>2</v>
      </c>
      <c r="AS41" s="51">
        <v>1</v>
      </c>
      <c r="AT41" s="51">
        <v>1</v>
      </c>
      <c r="AU41" s="51">
        <f t="shared" si="40"/>
        <v>8430</v>
      </c>
      <c r="AV41" s="42">
        <f t="shared" si="41"/>
        <v>19358</v>
      </c>
      <c r="AW41" s="69">
        <f t="shared" si="42"/>
        <v>2.71</v>
      </c>
      <c r="AX41" s="51">
        <v>0.98</v>
      </c>
      <c r="AY41" s="51">
        <v>2.47</v>
      </c>
      <c r="AZ41" s="45">
        <f t="shared" si="43"/>
        <v>3.4206</v>
      </c>
      <c r="BA41" s="52">
        <v>1.225</v>
      </c>
      <c r="BB41" s="47">
        <v>0.5</v>
      </c>
      <c r="BC41" s="54">
        <f t="shared" si="44"/>
        <v>109910.24117115</v>
      </c>
      <c r="BE41" s="65">
        <f t="shared" si="45"/>
        <v>5572</v>
      </c>
      <c r="BF41" s="63">
        <v>2.36</v>
      </c>
      <c r="BG41" s="51">
        <v>1</v>
      </c>
      <c r="BH41" s="51">
        <v>1</v>
      </c>
      <c r="BI41" s="51">
        <f t="shared" si="46"/>
        <v>8952</v>
      </c>
      <c r="BJ41" s="42">
        <f t="shared" si="47"/>
        <v>22101.92</v>
      </c>
      <c r="BK41" s="69">
        <f t="shared" si="48"/>
        <v>2.71</v>
      </c>
      <c r="BL41" s="51">
        <v>0.98</v>
      </c>
      <c r="BM41" s="51">
        <v>2.47</v>
      </c>
      <c r="BN41" s="45">
        <f t="shared" si="49"/>
        <v>3.4206</v>
      </c>
      <c r="BO41" s="52">
        <v>1.225</v>
      </c>
      <c r="BP41" s="47">
        <v>0.625</v>
      </c>
      <c r="BQ41" s="54">
        <f t="shared" si="50"/>
        <v>156861.979384845</v>
      </c>
    </row>
    <row r="42" customHeight="1" spans="1:69">
      <c r="A42" s="65">
        <v>5224</v>
      </c>
      <c r="B42" s="63">
        <v>2</v>
      </c>
      <c r="C42" s="51">
        <v>1</v>
      </c>
      <c r="D42" s="51">
        <v>1</v>
      </c>
      <c r="E42" s="51">
        <f t="shared" si="26"/>
        <v>7938</v>
      </c>
      <c r="F42" s="42">
        <f t="shared" si="27"/>
        <v>18386</v>
      </c>
      <c r="G42" s="69">
        <v>2.45</v>
      </c>
      <c r="H42" s="51">
        <v>0.98</v>
      </c>
      <c r="I42" s="51">
        <v>2.47</v>
      </c>
      <c r="J42" s="45">
        <f t="shared" si="28"/>
        <v>3.4206</v>
      </c>
      <c r="K42" s="52">
        <v>1.125</v>
      </c>
      <c r="L42" s="47">
        <v>0.5</v>
      </c>
      <c r="M42" s="54">
        <f t="shared" si="29"/>
        <v>86671.86829875</v>
      </c>
      <c r="O42" s="65">
        <v>5224</v>
      </c>
      <c r="P42" s="63">
        <v>2</v>
      </c>
      <c r="Q42" s="51">
        <v>1</v>
      </c>
      <c r="R42" s="51">
        <v>1</v>
      </c>
      <c r="S42" s="51">
        <f t="shared" si="30"/>
        <v>8430</v>
      </c>
      <c r="T42" s="42">
        <f t="shared" si="31"/>
        <v>18878</v>
      </c>
      <c r="U42" s="69">
        <f>2.45+0.26</f>
        <v>2.71</v>
      </c>
      <c r="V42" s="51">
        <v>0.98</v>
      </c>
      <c r="W42" s="51">
        <v>2.47</v>
      </c>
      <c r="X42" s="45">
        <f t="shared" si="32"/>
        <v>3.4206</v>
      </c>
      <c r="Y42" s="52">
        <v>1.125</v>
      </c>
      <c r="Z42" s="47">
        <v>0.5</v>
      </c>
      <c r="AA42" s="54">
        <f t="shared" si="33"/>
        <v>98435.12356575</v>
      </c>
      <c r="AC42" s="65">
        <v>5224</v>
      </c>
      <c r="AD42" s="63">
        <v>2</v>
      </c>
      <c r="AE42" s="51">
        <v>1</v>
      </c>
      <c r="AF42" s="51">
        <v>1</v>
      </c>
      <c r="AG42" s="51">
        <f t="shared" si="34"/>
        <v>8430</v>
      </c>
      <c r="AH42" s="42">
        <f t="shared" si="35"/>
        <v>18878</v>
      </c>
      <c r="AI42" s="69">
        <f t="shared" si="36"/>
        <v>2.71</v>
      </c>
      <c r="AJ42" s="51">
        <v>0.98</v>
      </c>
      <c r="AK42" s="51">
        <v>2.47</v>
      </c>
      <c r="AL42" s="45">
        <f t="shared" si="37"/>
        <v>3.4206</v>
      </c>
      <c r="AM42" s="52">
        <v>1.125</v>
      </c>
      <c r="AN42" s="47">
        <v>0.5</v>
      </c>
      <c r="AO42" s="54">
        <f t="shared" si="38"/>
        <v>98435.12356575</v>
      </c>
      <c r="AQ42" s="65">
        <f t="shared" si="39"/>
        <v>5464</v>
      </c>
      <c r="AR42" s="63">
        <v>2</v>
      </c>
      <c r="AS42" s="51">
        <v>1</v>
      </c>
      <c r="AT42" s="51">
        <v>1</v>
      </c>
      <c r="AU42" s="51">
        <f t="shared" si="40"/>
        <v>8430</v>
      </c>
      <c r="AV42" s="42">
        <f t="shared" si="41"/>
        <v>19358</v>
      </c>
      <c r="AW42" s="69">
        <f t="shared" si="42"/>
        <v>2.71</v>
      </c>
      <c r="AX42" s="51">
        <v>0.98</v>
      </c>
      <c r="AY42" s="51">
        <v>2.47</v>
      </c>
      <c r="AZ42" s="45">
        <f t="shared" si="43"/>
        <v>3.4206</v>
      </c>
      <c r="BA42" s="52">
        <v>1.225</v>
      </c>
      <c r="BB42" s="47">
        <v>0.5</v>
      </c>
      <c r="BC42" s="54">
        <f t="shared" si="44"/>
        <v>109910.24117115</v>
      </c>
      <c r="BE42" s="65">
        <f t="shared" si="45"/>
        <v>5572</v>
      </c>
      <c r="BF42" s="63">
        <v>2.36</v>
      </c>
      <c r="BG42" s="51">
        <v>1</v>
      </c>
      <c r="BH42" s="51">
        <v>1</v>
      </c>
      <c r="BI42" s="51">
        <f t="shared" si="46"/>
        <v>8952</v>
      </c>
      <c r="BJ42" s="42">
        <f t="shared" si="47"/>
        <v>22101.92</v>
      </c>
      <c r="BK42" s="69">
        <f t="shared" si="48"/>
        <v>2.71</v>
      </c>
      <c r="BL42" s="51">
        <v>0.98</v>
      </c>
      <c r="BM42" s="51">
        <v>2.47</v>
      </c>
      <c r="BN42" s="45">
        <f t="shared" si="49"/>
        <v>3.4206</v>
      </c>
      <c r="BO42" s="52">
        <v>1.225</v>
      </c>
      <c r="BP42" s="47">
        <v>0.625</v>
      </c>
      <c r="BQ42" s="54">
        <f t="shared" si="50"/>
        <v>156861.979384845</v>
      </c>
    </row>
    <row r="43" customHeight="1" spans="1:69">
      <c r="A43" s="49"/>
      <c r="B43" s="41">
        <v>0</v>
      </c>
      <c r="C43" s="51"/>
      <c r="D43" s="51"/>
      <c r="E43" s="51"/>
      <c r="F43" s="42"/>
      <c r="G43" s="52"/>
      <c r="H43" s="51"/>
      <c r="I43" s="51"/>
      <c r="J43" s="45"/>
      <c r="K43" s="52"/>
      <c r="L43" s="47"/>
      <c r="M43" s="54"/>
      <c r="O43" s="49"/>
      <c r="P43" s="41">
        <v>0</v>
      </c>
      <c r="Q43" s="51"/>
      <c r="R43" s="51"/>
      <c r="S43" s="51"/>
      <c r="T43" s="42"/>
      <c r="U43" s="52"/>
      <c r="V43" s="51"/>
      <c r="W43" s="51"/>
      <c r="X43" s="45"/>
      <c r="Y43" s="52"/>
      <c r="Z43" s="47"/>
      <c r="AA43" s="54"/>
      <c r="AC43" s="65">
        <v>5224</v>
      </c>
      <c r="AD43" s="41">
        <v>6</v>
      </c>
      <c r="AE43" s="51">
        <v>1</v>
      </c>
      <c r="AF43" s="51">
        <v>1</v>
      </c>
      <c r="AG43" s="51">
        <f t="shared" si="34"/>
        <v>8430</v>
      </c>
      <c r="AH43" s="42">
        <f t="shared" si="35"/>
        <v>39774</v>
      </c>
      <c r="AI43" s="69">
        <f t="shared" si="36"/>
        <v>2.71</v>
      </c>
      <c r="AJ43" s="51">
        <v>0.98</v>
      </c>
      <c r="AK43" s="51">
        <v>2.47</v>
      </c>
      <c r="AL43" s="45">
        <f t="shared" si="37"/>
        <v>3.4206</v>
      </c>
      <c r="AM43" s="52">
        <v>1.125</v>
      </c>
      <c r="AN43" s="47">
        <v>0.5</v>
      </c>
      <c r="AO43" s="54">
        <f t="shared" si="38"/>
        <v>207392.65836975</v>
      </c>
      <c r="AQ43" s="65">
        <f t="shared" si="39"/>
        <v>5464</v>
      </c>
      <c r="AR43" s="41">
        <v>6</v>
      </c>
      <c r="AS43" s="51">
        <v>1</v>
      </c>
      <c r="AT43" s="51">
        <v>1</v>
      </c>
      <c r="AU43" s="51">
        <f t="shared" si="40"/>
        <v>8430</v>
      </c>
      <c r="AV43" s="42">
        <f t="shared" si="41"/>
        <v>41214</v>
      </c>
      <c r="AW43" s="69">
        <f t="shared" si="42"/>
        <v>2.71</v>
      </c>
      <c r="AX43" s="51">
        <v>0.98</v>
      </c>
      <c r="AY43" s="51">
        <v>2.47</v>
      </c>
      <c r="AZ43" s="45">
        <f t="shared" si="43"/>
        <v>3.4206</v>
      </c>
      <c r="BA43" s="52">
        <v>1.225</v>
      </c>
      <c r="BB43" s="47">
        <v>0.5</v>
      </c>
      <c r="BC43" s="54">
        <f t="shared" si="44"/>
        <v>234003.54786795</v>
      </c>
      <c r="BE43" s="65">
        <f t="shared" si="45"/>
        <v>5572</v>
      </c>
      <c r="BF43" s="41">
        <v>6</v>
      </c>
      <c r="BG43" s="51">
        <v>1</v>
      </c>
      <c r="BH43" s="51">
        <v>1</v>
      </c>
      <c r="BI43" s="51">
        <f t="shared" si="46"/>
        <v>8952</v>
      </c>
      <c r="BJ43" s="42">
        <f t="shared" si="47"/>
        <v>42384</v>
      </c>
      <c r="BK43" s="69">
        <f t="shared" si="48"/>
        <v>2.71</v>
      </c>
      <c r="BL43" s="51">
        <v>0.98</v>
      </c>
      <c r="BM43" s="51">
        <v>2.47</v>
      </c>
      <c r="BN43" s="45">
        <f t="shared" si="49"/>
        <v>3.4206</v>
      </c>
      <c r="BO43" s="52">
        <v>1.225</v>
      </c>
      <c r="BP43" s="47">
        <v>0.625</v>
      </c>
      <c r="BQ43" s="54">
        <f t="shared" si="50"/>
        <v>300808.1711565</v>
      </c>
    </row>
    <row r="44" customHeight="1" spans="1:69">
      <c r="A44" s="49"/>
      <c r="B44" s="41">
        <v>0</v>
      </c>
      <c r="C44" s="51"/>
      <c r="D44" s="51"/>
      <c r="E44" s="51"/>
      <c r="F44" s="42"/>
      <c r="G44" s="52"/>
      <c r="H44" s="51"/>
      <c r="I44" s="51"/>
      <c r="J44" s="45"/>
      <c r="K44" s="52"/>
      <c r="L44" s="47"/>
      <c r="M44" s="54"/>
      <c r="O44" s="49"/>
      <c r="P44" s="41">
        <v>0</v>
      </c>
      <c r="Q44" s="51"/>
      <c r="R44" s="51"/>
      <c r="S44" s="51"/>
      <c r="T44" s="42"/>
      <c r="U44" s="52"/>
      <c r="V44" s="51"/>
      <c r="W44" s="51"/>
      <c r="X44" s="45"/>
      <c r="Y44" s="52"/>
      <c r="Z44" s="47"/>
      <c r="AA44" s="54"/>
      <c r="AC44" s="65">
        <v>5224</v>
      </c>
      <c r="AD44" s="41">
        <v>6</v>
      </c>
      <c r="AE44" s="51">
        <v>1</v>
      </c>
      <c r="AF44" s="51">
        <v>1</v>
      </c>
      <c r="AG44" s="51">
        <f t="shared" si="34"/>
        <v>8430</v>
      </c>
      <c r="AH44" s="42">
        <f t="shared" si="35"/>
        <v>39774</v>
      </c>
      <c r="AI44" s="69">
        <f t="shared" si="36"/>
        <v>2.71</v>
      </c>
      <c r="AJ44" s="51">
        <v>0.98</v>
      </c>
      <c r="AK44" s="51">
        <v>2.47</v>
      </c>
      <c r="AL44" s="45">
        <f t="shared" si="37"/>
        <v>3.4206</v>
      </c>
      <c r="AM44" s="52">
        <v>1.125</v>
      </c>
      <c r="AN44" s="47">
        <v>0.5</v>
      </c>
      <c r="AO44" s="54">
        <f t="shared" si="38"/>
        <v>207392.65836975</v>
      </c>
      <c r="AQ44" s="65">
        <f t="shared" si="39"/>
        <v>5464</v>
      </c>
      <c r="AR44" s="41">
        <v>6</v>
      </c>
      <c r="AS44" s="51">
        <v>1</v>
      </c>
      <c r="AT44" s="51">
        <v>1</v>
      </c>
      <c r="AU44" s="51">
        <f t="shared" si="40"/>
        <v>8430</v>
      </c>
      <c r="AV44" s="42">
        <f t="shared" si="41"/>
        <v>41214</v>
      </c>
      <c r="AW44" s="69">
        <f t="shared" si="42"/>
        <v>2.71</v>
      </c>
      <c r="AX44" s="51">
        <v>0.98</v>
      </c>
      <c r="AY44" s="51">
        <v>2.47</v>
      </c>
      <c r="AZ44" s="45">
        <f t="shared" si="43"/>
        <v>3.4206</v>
      </c>
      <c r="BA44" s="52">
        <v>1.225</v>
      </c>
      <c r="BB44" s="47">
        <v>0.5</v>
      </c>
      <c r="BC44" s="54">
        <f t="shared" si="44"/>
        <v>234003.54786795</v>
      </c>
      <c r="BE44" s="65">
        <f t="shared" si="45"/>
        <v>5572</v>
      </c>
      <c r="BF44" s="41">
        <v>6</v>
      </c>
      <c r="BG44" s="51">
        <v>1</v>
      </c>
      <c r="BH44" s="51">
        <v>1</v>
      </c>
      <c r="BI44" s="51">
        <f t="shared" si="46"/>
        <v>8952</v>
      </c>
      <c r="BJ44" s="42">
        <f t="shared" si="47"/>
        <v>42384</v>
      </c>
      <c r="BK44" s="69">
        <f t="shared" si="48"/>
        <v>2.71</v>
      </c>
      <c r="BL44" s="51">
        <v>0.98</v>
      </c>
      <c r="BM44" s="51">
        <v>2.47</v>
      </c>
      <c r="BN44" s="45">
        <f t="shared" si="49"/>
        <v>3.4206</v>
      </c>
      <c r="BO44" s="52">
        <v>1.225</v>
      </c>
      <c r="BP44" s="47">
        <v>0.625</v>
      </c>
      <c r="BQ44" s="54">
        <f t="shared" si="50"/>
        <v>300808.1711565</v>
      </c>
    </row>
    <row r="45" customHeight="1" spans="1:69">
      <c r="A45" s="65">
        <v>5224</v>
      </c>
      <c r="B45" s="44">
        <v>5.01</v>
      </c>
      <c r="C45" s="51">
        <v>1</v>
      </c>
      <c r="D45" s="51">
        <v>1</v>
      </c>
      <c r="E45" s="66">
        <f t="shared" ref="E45:E54" si="51">3921*0.6</f>
        <v>2352.6</v>
      </c>
      <c r="F45" s="42">
        <f t="shared" ref="F45:F59" si="52">A45*B45*C45*D45+E45</f>
        <v>28524.84</v>
      </c>
      <c r="G45" s="67">
        <v>3.05</v>
      </c>
      <c r="H45" s="51">
        <v>0.98</v>
      </c>
      <c r="I45" s="51">
        <v>2.47</v>
      </c>
      <c r="J45" s="45">
        <f t="shared" ref="J45:J59" si="53">H45*I45+1</f>
        <v>3.4206</v>
      </c>
      <c r="K45" s="52">
        <v>1.125</v>
      </c>
      <c r="L45" s="47">
        <v>0.5</v>
      </c>
      <c r="M45" s="54">
        <f t="shared" ref="M45:M59" si="54">F45*G45*J45*K45*L45</f>
        <v>167397.078654675</v>
      </c>
      <c r="O45" s="65">
        <v>5224</v>
      </c>
      <c r="P45" s="44">
        <v>5.01</v>
      </c>
      <c r="Q45" s="51">
        <v>1</v>
      </c>
      <c r="R45" s="51">
        <v>1</v>
      </c>
      <c r="S45" s="66">
        <f t="shared" ref="S45:S54" si="55">3921*0.6</f>
        <v>2352.6</v>
      </c>
      <c r="T45" s="42">
        <f t="shared" ref="T45:T59" si="56">O45*P45*Q45*R45+S45</f>
        <v>28524.84</v>
      </c>
      <c r="U45" s="67">
        <f t="shared" ref="U45:U59" si="57">3.05+0.26</f>
        <v>3.31</v>
      </c>
      <c r="V45" s="51">
        <v>0.98</v>
      </c>
      <c r="W45" s="51">
        <v>2.47</v>
      </c>
      <c r="X45" s="45">
        <f t="shared" ref="X45:X59" si="58">V45*W45+1</f>
        <v>3.4206</v>
      </c>
      <c r="Y45" s="52">
        <v>1.125</v>
      </c>
      <c r="Z45" s="47">
        <v>0.5</v>
      </c>
      <c r="AA45" s="54">
        <f t="shared" ref="AA45:AA59" si="59">T45*U45*X45*Y45*Z45</f>
        <v>181666.993556385</v>
      </c>
      <c r="AC45" s="65">
        <v>5224</v>
      </c>
      <c r="AD45" s="44">
        <v>5.01</v>
      </c>
      <c r="AE45" s="51">
        <v>1</v>
      </c>
      <c r="AF45" s="51">
        <v>1</v>
      </c>
      <c r="AG45" s="66">
        <f t="shared" ref="AG45:AG54" si="60">3921*0.6</f>
        <v>2352.6</v>
      </c>
      <c r="AH45" s="42">
        <f t="shared" si="35"/>
        <v>28524.84</v>
      </c>
      <c r="AI45" s="67">
        <f t="shared" ref="AI45:AI59" si="61">3.05+0.26</f>
        <v>3.31</v>
      </c>
      <c r="AJ45" s="51">
        <v>0.98</v>
      </c>
      <c r="AK45" s="51">
        <v>2.47</v>
      </c>
      <c r="AL45" s="45">
        <f t="shared" si="37"/>
        <v>3.4206</v>
      </c>
      <c r="AM45" s="52">
        <v>1.125</v>
      </c>
      <c r="AN45" s="47">
        <v>0.5</v>
      </c>
      <c r="AO45" s="54">
        <f t="shared" si="38"/>
        <v>181666.993556385</v>
      </c>
      <c r="AQ45" s="65">
        <f t="shared" si="39"/>
        <v>5464</v>
      </c>
      <c r="AR45" s="44">
        <v>5.01</v>
      </c>
      <c r="AS45" s="51">
        <v>1</v>
      </c>
      <c r="AT45" s="51">
        <v>1</v>
      </c>
      <c r="AU45" s="66">
        <f t="shared" ref="AU45:AU53" si="62">4161*0.6</f>
        <v>2496.6</v>
      </c>
      <c r="AV45" s="42">
        <f t="shared" si="41"/>
        <v>29871.24</v>
      </c>
      <c r="AW45" s="67">
        <f t="shared" ref="AW45:AW59" si="63">3.05+0.26</f>
        <v>3.31</v>
      </c>
      <c r="AX45" s="51">
        <v>0.98</v>
      </c>
      <c r="AY45" s="51">
        <v>2.47</v>
      </c>
      <c r="AZ45" s="45">
        <f t="shared" si="43"/>
        <v>3.4206</v>
      </c>
      <c r="BA45" s="52">
        <v>1.225</v>
      </c>
      <c r="BB45" s="47">
        <v>0.5</v>
      </c>
      <c r="BC45" s="54">
        <f t="shared" si="44"/>
        <v>207152.237890017</v>
      </c>
      <c r="BE45" s="65">
        <f t="shared" si="45"/>
        <v>5572</v>
      </c>
      <c r="BF45" s="44">
        <v>5.01</v>
      </c>
      <c r="BG45" s="51">
        <v>1</v>
      </c>
      <c r="BH45" s="51">
        <v>1</v>
      </c>
      <c r="BI45" s="51">
        <f t="shared" ref="BI45:BI48" si="64">5968*0.7+4569*0.6</f>
        <v>6919</v>
      </c>
      <c r="BJ45" s="42">
        <f t="shared" si="47"/>
        <v>34834.72</v>
      </c>
      <c r="BK45" s="67">
        <f t="shared" ref="BK45:BK59" si="65">3.05+0.26</f>
        <v>3.31</v>
      </c>
      <c r="BL45" s="51">
        <v>0.98</v>
      </c>
      <c r="BM45" s="51">
        <v>2.47</v>
      </c>
      <c r="BN45" s="45">
        <f t="shared" si="49"/>
        <v>3.4206</v>
      </c>
      <c r="BO45" s="52">
        <v>1.225</v>
      </c>
      <c r="BP45" s="47">
        <v>0.625</v>
      </c>
      <c r="BQ45" s="54">
        <f t="shared" si="50"/>
        <v>301966.465246845</v>
      </c>
    </row>
    <row r="46" customHeight="1" spans="1:69">
      <c r="A46" s="65">
        <v>5224</v>
      </c>
      <c r="B46" s="50">
        <v>0.59</v>
      </c>
      <c r="C46" s="51">
        <v>2.2</v>
      </c>
      <c r="D46" s="51">
        <v>1</v>
      </c>
      <c r="E46" s="66">
        <f t="shared" si="51"/>
        <v>2352.6</v>
      </c>
      <c r="F46" s="42">
        <f t="shared" si="52"/>
        <v>9133.352</v>
      </c>
      <c r="G46" s="67">
        <v>3.05</v>
      </c>
      <c r="H46" s="51">
        <v>0.98</v>
      </c>
      <c r="I46" s="51">
        <v>2.47</v>
      </c>
      <c r="J46" s="45">
        <f t="shared" si="53"/>
        <v>3.4206</v>
      </c>
      <c r="K46" s="52">
        <v>1.125</v>
      </c>
      <c r="L46" s="47">
        <v>0.5</v>
      </c>
      <c r="M46" s="54">
        <f t="shared" si="54"/>
        <v>53598.773669715</v>
      </c>
      <c r="O46" s="65">
        <v>5224</v>
      </c>
      <c r="P46" s="50">
        <v>0.59</v>
      </c>
      <c r="Q46" s="51">
        <v>2.2</v>
      </c>
      <c r="R46" s="51">
        <v>1</v>
      </c>
      <c r="S46" s="66">
        <f t="shared" si="55"/>
        <v>2352.6</v>
      </c>
      <c r="T46" s="42">
        <f t="shared" si="56"/>
        <v>9133.352</v>
      </c>
      <c r="U46" s="67">
        <f t="shared" si="57"/>
        <v>3.31</v>
      </c>
      <c r="V46" s="51">
        <v>0.98</v>
      </c>
      <c r="W46" s="51">
        <v>2.47</v>
      </c>
      <c r="X46" s="45">
        <f t="shared" si="58"/>
        <v>3.4206</v>
      </c>
      <c r="Y46" s="52">
        <v>1.125</v>
      </c>
      <c r="Z46" s="47">
        <v>0.5</v>
      </c>
      <c r="AA46" s="54">
        <f t="shared" si="59"/>
        <v>58167.849457953</v>
      </c>
      <c r="AC46" s="65">
        <v>5224</v>
      </c>
      <c r="AD46" s="50">
        <v>0.59</v>
      </c>
      <c r="AE46" s="51">
        <v>2.2</v>
      </c>
      <c r="AF46" s="51">
        <v>1</v>
      </c>
      <c r="AG46" s="66">
        <f t="shared" si="60"/>
        <v>2352.6</v>
      </c>
      <c r="AH46" s="42">
        <f t="shared" si="35"/>
        <v>9133.352</v>
      </c>
      <c r="AI46" s="67">
        <f t="shared" si="61"/>
        <v>3.31</v>
      </c>
      <c r="AJ46" s="51">
        <v>0.98</v>
      </c>
      <c r="AK46" s="51">
        <v>2.47</v>
      </c>
      <c r="AL46" s="45">
        <f t="shared" si="37"/>
        <v>3.4206</v>
      </c>
      <c r="AM46" s="52">
        <v>1.125</v>
      </c>
      <c r="AN46" s="47">
        <v>0.5</v>
      </c>
      <c r="AO46" s="54">
        <f t="shared" si="38"/>
        <v>58167.849457953</v>
      </c>
      <c r="AQ46" s="65">
        <f t="shared" si="39"/>
        <v>5464</v>
      </c>
      <c r="AR46" s="50">
        <v>0.59</v>
      </c>
      <c r="AS46" s="51">
        <v>2.2</v>
      </c>
      <c r="AT46" s="51">
        <v>1</v>
      </c>
      <c r="AU46" s="66">
        <f t="shared" si="62"/>
        <v>2496.6</v>
      </c>
      <c r="AV46" s="42">
        <f t="shared" si="41"/>
        <v>9588.872</v>
      </c>
      <c r="AW46" s="67">
        <f t="shared" si="63"/>
        <v>3.31</v>
      </c>
      <c r="AX46" s="51">
        <v>0.98</v>
      </c>
      <c r="AY46" s="51">
        <v>2.47</v>
      </c>
      <c r="AZ46" s="45">
        <f t="shared" si="43"/>
        <v>3.4206</v>
      </c>
      <c r="BA46" s="52">
        <v>1.225</v>
      </c>
      <c r="BB46" s="47">
        <v>0.5</v>
      </c>
      <c r="BC46" s="54">
        <f t="shared" si="44"/>
        <v>66497.2827924426</v>
      </c>
      <c r="BE46" s="65">
        <f t="shared" si="45"/>
        <v>5572</v>
      </c>
      <c r="BF46" s="50">
        <v>0.59</v>
      </c>
      <c r="BG46" s="51">
        <v>2.2</v>
      </c>
      <c r="BH46" s="51">
        <v>1</v>
      </c>
      <c r="BI46" s="51">
        <f t="shared" si="64"/>
        <v>6919</v>
      </c>
      <c r="BJ46" s="42">
        <f t="shared" si="47"/>
        <v>14151.456</v>
      </c>
      <c r="BK46" s="67">
        <f t="shared" si="65"/>
        <v>3.31</v>
      </c>
      <c r="BL46" s="51">
        <v>0.98</v>
      </c>
      <c r="BM46" s="51">
        <v>2.47</v>
      </c>
      <c r="BN46" s="45">
        <f t="shared" si="49"/>
        <v>3.4206</v>
      </c>
      <c r="BO46" s="52">
        <v>1.225</v>
      </c>
      <c r="BP46" s="47">
        <v>0.625</v>
      </c>
      <c r="BQ46" s="54">
        <f t="shared" si="50"/>
        <v>122672.584892781</v>
      </c>
    </row>
    <row r="47" customHeight="1" spans="1:69">
      <c r="A47" s="65">
        <v>5224</v>
      </c>
      <c r="B47" s="50">
        <v>0.8</v>
      </c>
      <c r="C47" s="51">
        <v>2.2</v>
      </c>
      <c r="D47" s="51">
        <v>1</v>
      </c>
      <c r="E47" s="66">
        <f t="shared" si="51"/>
        <v>2352.6</v>
      </c>
      <c r="F47" s="42">
        <f t="shared" si="52"/>
        <v>11546.84</v>
      </c>
      <c r="G47" s="67">
        <v>3.05</v>
      </c>
      <c r="H47" s="51">
        <v>0.98</v>
      </c>
      <c r="I47" s="51">
        <v>2.47</v>
      </c>
      <c r="J47" s="45">
        <f t="shared" si="53"/>
        <v>3.4206</v>
      </c>
      <c r="K47" s="52">
        <v>1.125</v>
      </c>
      <c r="L47" s="47">
        <v>0.5</v>
      </c>
      <c r="M47" s="54">
        <f t="shared" si="54"/>
        <v>67762.248050925</v>
      </c>
      <c r="O47" s="65">
        <v>5224</v>
      </c>
      <c r="P47" s="50">
        <v>0.8</v>
      </c>
      <c r="Q47" s="51">
        <v>2.2</v>
      </c>
      <c r="R47" s="51">
        <v>1</v>
      </c>
      <c r="S47" s="66">
        <f t="shared" si="55"/>
        <v>2352.6</v>
      </c>
      <c r="T47" s="42">
        <f t="shared" si="56"/>
        <v>11546.84</v>
      </c>
      <c r="U47" s="67">
        <f t="shared" si="57"/>
        <v>3.31</v>
      </c>
      <c r="V47" s="51">
        <v>0.98</v>
      </c>
      <c r="W47" s="51">
        <v>2.47</v>
      </c>
      <c r="X47" s="45">
        <f t="shared" si="58"/>
        <v>3.4206</v>
      </c>
      <c r="Y47" s="52">
        <v>1.125</v>
      </c>
      <c r="Z47" s="47">
        <v>0.5</v>
      </c>
      <c r="AA47" s="54">
        <f t="shared" si="59"/>
        <v>73538.701983135</v>
      </c>
      <c r="AC47" s="65">
        <v>5224</v>
      </c>
      <c r="AD47" s="50">
        <v>0.8</v>
      </c>
      <c r="AE47" s="51">
        <v>2.2</v>
      </c>
      <c r="AF47" s="51">
        <v>1</v>
      </c>
      <c r="AG47" s="66">
        <f t="shared" si="60"/>
        <v>2352.6</v>
      </c>
      <c r="AH47" s="42">
        <f t="shared" si="35"/>
        <v>11546.84</v>
      </c>
      <c r="AI47" s="67">
        <f t="shared" si="61"/>
        <v>3.31</v>
      </c>
      <c r="AJ47" s="51">
        <v>0.98</v>
      </c>
      <c r="AK47" s="51">
        <v>2.47</v>
      </c>
      <c r="AL47" s="45">
        <f t="shared" si="37"/>
        <v>3.4206</v>
      </c>
      <c r="AM47" s="52">
        <v>1.125</v>
      </c>
      <c r="AN47" s="47">
        <v>0.5</v>
      </c>
      <c r="AO47" s="54">
        <f t="shared" si="38"/>
        <v>73538.701983135</v>
      </c>
      <c r="AQ47" s="65">
        <f t="shared" si="39"/>
        <v>5464</v>
      </c>
      <c r="AR47" s="50">
        <v>0.8</v>
      </c>
      <c r="AS47" s="51">
        <v>2.2</v>
      </c>
      <c r="AT47" s="51">
        <v>1</v>
      </c>
      <c r="AU47" s="66">
        <f t="shared" si="62"/>
        <v>2496.6</v>
      </c>
      <c r="AV47" s="42">
        <f t="shared" si="41"/>
        <v>12113.24</v>
      </c>
      <c r="AW47" s="67">
        <f t="shared" si="63"/>
        <v>3.31</v>
      </c>
      <c r="AX47" s="51">
        <v>0.98</v>
      </c>
      <c r="AY47" s="51">
        <v>2.47</v>
      </c>
      <c r="AZ47" s="45">
        <f t="shared" si="43"/>
        <v>3.4206</v>
      </c>
      <c r="BA47" s="52">
        <v>1.225</v>
      </c>
      <c r="BB47" s="47">
        <v>0.5</v>
      </c>
      <c r="BC47" s="54">
        <f t="shared" si="44"/>
        <v>84003.368259867</v>
      </c>
      <c r="BE47" s="65">
        <f t="shared" si="45"/>
        <v>5572</v>
      </c>
      <c r="BF47" s="50">
        <v>0.8</v>
      </c>
      <c r="BG47" s="51">
        <v>2.2</v>
      </c>
      <c r="BH47" s="51">
        <v>1</v>
      </c>
      <c r="BI47" s="51">
        <f t="shared" si="64"/>
        <v>6919</v>
      </c>
      <c r="BJ47" s="42">
        <f t="shared" si="47"/>
        <v>16725.72</v>
      </c>
      <c r="BK47" s="67">
        <f t="shared" si="65"/>
        <v>3.31</v>
      </c>
      <c r="BL47" s="51">
        <v>0.98</v>
      </c>
      <c r="BM47" s="51">
        <v>2.47</v>
      </c>
      <c r="BN47" s="45">
        <f t="shared" si="49"/>
        <v>3.4206</v>
      </c>
      <c r="BO47" s="52">
        <v>1.225</v>
      </c>
      <c r="BP47" s="47">
        <v>0.625</v>
      </c>
      <c r="BQ47" s="54">
        <f t="shared" si="50"/>
        <v>144987.717630814</v>
      </c>
    </row>
    <row r="48" customHeight="1" spans="1:69">
      <c r="A48" s="65">
        <v>5224</v>
      </c>
      <c r="B48" s="50">
        <v>0.74</v>
      </c>
      <c r="C48" s="51">
        <v>2.2</v>
      </c>
      <c r="D48" s="51">
        <v>1</v>
      </c>
      <c r="E48" s="66">
        <f t="shared" si="51"/>
        <v>2352.6</v>
      </c>
      <c r="F48" s="42">
        <f t="shared" si="52"/>
        <v>10857.272</v>
      </c>
      <c r="G48" s="67">
        <v>3.05</v>
      </c>
      <c r="H48" s="51">
        <v>0.98</v>
      </c>
      <c r="I48" s="51">
        <v>2.47</v>
      </c>
      <c r="J48" s="45">
        <f t="shared" si="53"/>
        <v>3.4206</v>
      </c>
      <c r="K48" s="52">
        <v>1.125</v>
      </c>
      <c r="L48" s="47">
        <v>0.5</v>
      </c>
      <c r="M48" s="54">
        <f t="shared" si="54"/>
        <v>63715.541084865</v>
      </c>
      <c r="O48" s="65">
        <v>5224</v>
      </c>
      <c r="P48" s="50">
        <v>0.74</v>
      </c>
      <c r="Q48" s="51">
        <v>2.2</v>
      </c>
      <c r="R48" s="51">
        <v>1</v>
      </c>
      <c r="S48" s="66">
        <f t="shared" si="55"/>
        <v>2352.6</v>
      </c>
      <c r="T48" s="42">
        <f t="shared" si="56"/>
        <v>10857.272</v>
      </c>
      <c r="U48" s="67">
        <f t="shared" si="57"/>
        <v>3.31</v>
      </c>
      <c r="V48" s="51">
        <v>0.98</v>
      </c>
      <c r="W48" s="51">
        <v>2.47</v>
      </c>
      <c r="X48" s="45">
        <f t="shared" si="58"/>
        <v>3.4206</v>
      </c>
      <c r="Y48" s="52">
        <v>1.125</v>
      </c>
      <c r="Z48" s="47">
        <v>0.5</v>
      </c>
      <c r="AA48" s="54">
        <f t="shared" si="59"/>
        <v>69147.029833083</v>
      </c>
      <c r="AC48" s="65">
        <v>5224</v>
      </c>
      <c r="AD48" s="50">
        <v>0.74</v>
      </c>
      <c r="AE48" s="51">
        <v>2.2</v>
      </c>
      <c r="AF48" s="51">
        <v>1</v>
      </c>
      <c r="AG48" s="66">
        <f t="shared" si="60"/>
        <v>2352.6</v>
      </c>
      <c r="AH48" s="42">
        <f t="shared" si="35"/>
        <v>10857.272</v>
      </c>
      <c r="AI48" s="67">
        <f t="shared" si="61"/>
        <v>3.31</v>
      </c>
      <c r="AJ48" s="51">
        <v>0.98</v>
      </c>
      <c r="AK48" s="51">
        <v>2.47</v>
      </c>
      <c r="AL48" s="45">
        <f t="shared" si="37"/>
        <v>3.4206</v>
      </c>
      <c r="AM48" s="52">
        <v>1.125</v>
      </c>
      <c r="AN48" s="47">
        <v>0.5</v>
      </c>
      <c r="AO48" s="54">
        <f t="shared" si="38"/>
        <v>69147.029833083</v>
      </c>
      <c r="AQ48" s="65">
        <f t="shared" si="39"/>
        <v>5464</v>
      </c>
      <c r="AR48" s="50">
        <v>0.74</v>
      </c>
      <c r="AS48" s="51">
        <v>2.2</v>
      </c>
      <c r="AT48" s="51">
        <v>1</v>
      </c>
      <c r="AU48" s="66">
        <f t="shared" si="62"/>
        <v>2496.6</v>
      </c>
      <c r="AV48" s="42">
        <f t="shared" si="41"/>
        <v>11391.992</v>
      </c>
      <c r="AW48" s="67">
        <f t="shared" si="63"/>
        <v>3.31</v>
      </c>
      <c r="AX48" s="51">
        <v>0.98</v>
      </c>
      <c r="AY48" s="51">
        <v>2.47</v>
      </c>
      <c r="AZ48" s="45">
        <f t="shared" si="43"/>
        <v>3.4206</v>
      </c>
      <c r="BA48" s="52">
        <v>1.225</v>
      </c>
      <c r="BB48" s="47">
        <v>0.5</v>
      </c>
      <c r="BC48" s="54">
        <f t="shared" si="44"/>
        <v>79001.6295548886</v>
      </c>
      <c r="BE48" s="65">
        <f t="shared" si="45"/>
        <v>5572</v>
      </c>
      <c r="BF48" s="50">
        <v>0.74</v>
      </c>
      <c r="BG48" s="51">
        <v>2.2</v>
      </c>
      <c r="BH48" s="51">
        <v>1</v>
      </c>
      <c r="BI48" s="51">
        <f t="shared" si="64"/>
        <v>6919</v>
      </c>
      <c r="BJ48" s="42">
        <f t="shared" si="47"/>
        <v>15990.216</v>
      </c>
      <c r="BK48" s="67">
        <f t="shared" si="65"/>
        <v>3.31</v>
      </c>
      <c r="BL48" s="51">
        <v>0.98</v>
      </c>
      <c r="BM48" s="51">
        <v>2.47</v>
      </c>
      <c r="BN48" s="45">
        <f t="shared" si="49"/>
        <v>3.4206</v>
      </c>
      <c r="BO48" s="52">
        <v>1.225</v>
      </c>
      <c r="BP48" s="47">
        <v>0.625</v>
      </c>
      <c r="BQ48" s="54">
        <f t="shared" si="50"/>
        <v>138611.965419947</v>
      </c>
    </row>
    <row r="49" customHeight="1" spans="1:69">
      <c r="A49" s="65">
        <v>5224</v>
      </c>
      <c r="B49" s="50">
        <v>0.92</v>
      </c>
      <c r="C49" s="51">
        <v>2.2</v>
      </c>
      <c r="D49" s="51">
        <v>1</v>
      </c>
      <c r="E49" s="66">
        <f t="shared" si="51"/>
        <v>2352.6</v>
      </c>
      <c r="F49" s="42">
        <f t="shared" si="52"/>
        <v>12925.976</v>
      </c>
      <c r="G49" s="67">
        <v>3.05</v>
      </c>
      <c r="H49" s="51">
        <v>0.98</v>
      </c>
      <c r="I49" s="51">
        <v>2.47</v>
      </c>
      <c r="J49" s="45">
        <f t="shared" si="53"/>
        <v>3.4206</v>
      </c>
      <c r="K49" s="52">
        <v>1.125</v>
      </c>
      <c r="L49" s="47">
        <v>0.5</v>
      </c>
      <c r="M49" s="54">
        <f t="shared" si="54"/>
        <v>75855.661983045</v>
      </c>
      <c r="O49" s="65">
        <v>5224</v>
      </c>
      <c r="P49" s="50">
        <v>0.92</v>
      </c>
      <c r="Q49" s="51">
        <v>2.2</v>
      </c>
      <c r="R49" s="51">
        <v>1</v>
      </c>
      <c r="S49" s="66">
        <f t="shared" si="55"/>
        <v>2352.6</v>
      </c>
      <c r="T49" s="42">
        <f t="shared" si="56"/>
        <v>12925.976</v>
      </c>
      <c r="U49" s="67">
        <f t="shared" si="57"/>
        <v>3.31</v>
      </c>
      <c r="V49" s="51">
        <v>0.98</v>
      </c>
      <c r="W49" s="51">
        <v>2.47</v>
      </c>
      <c r="X49" s="45">
        <f t="shared" si="58"/>
        <v>3.4206</v>
      </c>
      <c r="Y49" s="52">
        <v>1.125</v>
      </c>
      <c r="Z49" s="47">
        <v>0.5</v>
      </c>
      <c r="AA49" s="54">
        <f t="shared" si="59"/>
        <v>82322.046283239</v>
      </c>
      <c r="AC49" s="65">
        <v>5224</v>
      </c>
      <c r="AD49" s="50">
        <v>0.92</v>
      </c>
      <c r="AE49" s="51">
        <v>2.2</v>
      </c>
      <c r="AF49" s="51">
        <v>1</v>
      </c>
      <c r="AG49" s="66">
        <f t="shared" si="60"/>
        <v>2352.6</v>
      </c>
      <c r="AH49" s="42">
        <f t="shared" si="35"/>
        <v>12925.976</v>
      </c>
      <c r="AI49" s="67">
        <f t="shared" si="61"/>
        <v>3.31</v>
      </c>
      <c r="AJ49" s="51">
        <v>0.98</v>
      </c>
      <c r="AK49" s="51">
        <v>2.47</v>
      </c>
      <c r="AL49" s="45">
        <f t="shared" si="37"/>
        <v>3.4206</v>
      </c>
      <c r="AM49" s="52">
        <v>1.125</v>
      </c>
      <c r="AN49" s="47">
        <v>0.5</v>
      </c>
      <c r="AO49" s="54">
        <f t="shared" si="38"/>
        <v>82322.046283239</v>
      </c>
      <c r="AQ49" s="65">
        <f t="shared" si="39"/>
        <v>5464</v>
      </c>
      <c r="AR49" s="50">
        <v>0.92</v>
      </c>
      <c r="AS49" s="51">
        <v>2.2</v>
      </c>
      <c r="AT49" s="51">
        <v>1</v>
      </c>
      <c r="AU49" s="66">
        <f t="shared" si="62"/>
        <v>2496.6</v>
      </c>
      <c r="AV49" s="42">
        <f t="shared" si="41"/>
        <v>13555.736</v>
      </c>
      <c r="AW49" s="67">
        <f t="shared" si="63"/>
        <v>3.31</v>
      </c>
      <c r="AX49" s="51">
        <v>0.98</v>
      </c>
      <c r="AY49" s="51">
        <v>2.47</v>
      </c>
      <c r="AZ49" s="45">
        <f t="shared" si="43"/>
        <v>3.4206</v>
      </c>
      <c r="BA49" s="52">
        <v>1.225</v>
      </c>
      <c r="BB49" s="47">
        <v>0.5</v>
      </c>
      <c r="BC49" s="54">
        <f t="shared" si="44"/>
        <v>94006.8456698238</v>
      </c>
      <c r="BE49" s="65">
        <f t="shared" si="45"/>
        <v>5572</v>
      </c>
      <c r="BF49" s="50">
        <v>0.92</v>
      </c>
      <c r="BG49" s="51">
        <v>2.2</v>
      </c>
      <c r="BH49" s="51">
        <v>1</v>
      </c>
      <c r="BI49" s="51">
        <f t="shared" ref="BI49:BI53" si="66">4569*0.6</f>
        <v>2741.4</v>
      </c>
      <c r="BJ49" s="42">
        <f t="shared" si="47"/>
        <v>14019.128</v>
      </c>
      <c r="BK49" s="67">
        <f t="shared" si="65"/>
        <v>3.31</v>
      </c>
      <c r="BL49" s="51">
        <v>0.98</v>
      </c>
      <c r="BM49" s="51">
        <v>2.47</v>
      </c>
      <c r="BN49" s="45">
        <f t="shared" si="49"/>
        <v>3.4206</v>
      </c>
      <c r="BO49" s="52">
        <v>1.225</v>
      </c>
      <c r="BP49" s="47">
        <v>0.625</v>
      </c>
      <c r="BQ49" s="54">
        <f t="shared" si="50"/>
        <v>121525.493186197</v>
      </c>
    </row>
    <row r="50" customHeight="1" spans="1:69">
      <c r="A50" s="65">
        <v>5224</v>
      </c>
      <c r="B50" s="55">
        <v>1.7</v>
      </c>
      <c r="C50" s="51">
        <v>2.2</v>
      </c>
      <c r="D50" s="51">
        <v>1</v>
      </c>
      <c r="E50" s="66">
        <f t="shared" si="51"/>
        <v>2352.6</v>
      </c>
      <c r="F50" s="42">
        <f t="shared" si="52"/>
        <v>21890.36</v>
      </c>
      <c r="G50" s="67">
        <v>3.05</v>
      </c>
      <c r="H50" s="51">
        <v>0.98</v>
      </c>
      <c r="I50" s="51">
        <v>2.47</v>
      </c>
      <c r="J50" s="45">
        <f t="shared" si="53"/>
        <v>3.4206</v>
      </c>
      <c r="K50" s="52">
        <v>1.125</v>
      </c>
      <c r="L50" s="47">
        <v>0.5</v>
      </c>
      <c r="M50" s="54">
        <f t="shared" si="54"/>
        <v>128462.852541825</v>
      </c>
      <c r="O50" s="65">
        <v>5224</v>
      </c>
      <c r="P50" s="55">
        <v>1.7</v>
      </c>
      <c r="Q50" s="51">
        <v>2.2</v>
      </c>
      <c r="R50" s="51">
        <v>1</v>
      </c>
      <c r="S50" s="66">
        <f t="shared" si="55"/>
        <v>2352.6</v>
      </c>
      <c r="T50" s="42">
        <f t="shared" si="56"/>
        <v>21890.36</v>
      </c>
      <c r="U50" s="67">
        <f t="shared" si="57"/>
        <v>3.31</v>
      </c>
      <c r="V50" s="51">
        <v>0.98</v>
      </c>
      <c r="W50" s="51">
        <v>2.47</v>
      </c>
      <c r="X50" s="45">
        <f t="shared" si="58"/>
        <v>3.4206</v>
      </c>
      <c r="Y50" s="52">
        <v>1.125</v>
      </c>
      <c r="Z50" s="47">
        <v>0.5</v>
      </c>
      <c r="AA50" s="54">
        <f t="shared" si="59"/>
        <v>139413.784233915</v>
      </c>
      <c r="AC50" s="65">
        <v>5224</v>
      </c>
      <c r="AD50" s="55">
        <v>1.7</v>
      </c>
      <c r="AE50" s="51">
        <v>2.2</v>
      </c>
      <c r="AF50" s="51">
        <v>1</v>
      </c>
      <c r="AG50" s="66">
        <f t="shared" si="60"/>
        <v>2352.6</v>
      </c>
      <c r="AH50" s="42">
        <f t="shared" si="35"/>
        <v>21890.36</v>
      </c>
      <c r="AI50" s="67">
        <f t="shared" si="61"/>
        <v>3.31</v>
      </c>
      <c r="AJ50" s="51">
        <v>0.98</v>
      </c>
      <c r="AK50" s="51">
        <v>2.47</v>
      </c>
      <c r="AL50" s="45">
        <f t="shared" si="37"/>
        <v>3.4206</v>
      </c>
      <c r="AM50" s="52">
        <v>1.125</v>
      </c>
      <c r="AN50" s="47">
        <v>0.5</v>
      </c>
      <c r="AO50" s="54">
        <f t="shared" si="38"/>
        <v>139413.784233915</v>
      </c>
      <c r="AQ50" s="65">
        <f t="shared" si="39"/>
        <v>5464</v>
      </c>
      <c r="AR50" s="55">
        <v>1.7</v>
      </c>
      <c r="AS50" s="51">
        <v>2.2</v>
      </c>
      <c r="AT50" s="51">
        <v>1</v>
      </c>
      <c r="AU50" s="66">
        <f t="shared" si="62"/>
        <v>2496.6</v>
      </c>
      <c r="AV50" s="42">
        <f t="shared" si="41"/>
        <v>22931.96</v>
      </c>
      <c r="AW50" s="67">
        <f t="shared" si="63"/>
        <v>3.31</v>
      </c>
      <c r="AX50" s="51">
        <v>0.98</v>
      </c>
      <c r="AY50" s="51">
        <v>2.47</v>
      </c>
      <c r="AZ50" s="45">
        <f t="shared" si="43"/>
        <v>3.4206</v>
      </c>
      <c r="BA50" s="52">
        <v>1.225</v>
      </c>
      <c r="BB50" s="47">
        <v>0.5</v>
      </c>
      <c r="BC50" s="54">
        <f t="shared" si="44"/>
        <v>159029.448834543</v>
      </c>
      <c r="BE50" s="65">
        <f t="shared" si="45"/>
        <v>5572</v>
      </c>
      <c r="BF50" s="55">
        <v>1.7</v>
      </c>
      <c r="BG50" s="51">
        <v>2.2</v>
      </c>
      <c r="BH50" s="51">
        <v>1</v>
      </c>
      <c r="BI50" s="51">
        <f t="shared" si="66"/>
        <v>2741.4</v>
      </c>
      <c r="BJ50" s="42">
        <f t="shared" si="47"/>
        <v>23580.68</v>
      </c>
      <c r="BK50" s="67">
        <f t="shared" si="65"/>
        <v>3.31</v>
      </c>
      <c r="BL50" s="51">
        <v>0.98</v>
      </c>
      <c r="BM50" s="51">
        <v>2.47</v>
      </c>
      <c r="BN50" s="45">
        <f t="shared" si="49"/>
        <v>3.4206</v>
      </c>
      <c r="BO50" s="52">
        <v>1.225</v>
      </c>
      <c r="BP50" s="47">
        <v>0.625</v>
      </c>
      <c r="BQ50" s="54">
        <f t="shared" si="50"/>
        <v>204410.271927461</v>
      </c>
    </row>
    <row r="51" customHeight="1" spans="1:69">
      <c r="A51" s="65">
        <v>5224</v>
      </c>
      <c r="B51" s="50">
        <v>0.59</v>
      </c>
      <c r="C51" s="51">
        <v>2.2</v>
      </c>
      <c r="D51" s="51">
        <v>1</v>
      </c>
      <c r="E51" s="66">
        <f t="shared" si="51"/>
        <v>2352.6</v>
      </c>
      <c r="F51" s="42">
        <f t="shared" si="52"/>
        <v>9133.352</v>
      </c>
      <c r="G51" s="67">
        <v>3.05</v>
      </c>
      <c r="H51" s="51">
        <v>0.98</v>
      </c>
      <c r="I51" s="51">
        <v>2.47</v>
      </c>
      <c r="J51" s="45">
        <f t="shared" si="53"/>
        <v>3.4206</v>
      </c>
      <c r="K51" s="52">
        <v>1.125</v>
      </c>
      <c r="L51" s="47">
        <v>0.5</v>
      </c>
      <c r="M51" s="54">
        <f t="shared" si="54"/>
        <v>53598.773669715</v>
      </c>
      <c r="O51" s="65">
        <v>5224</v>
      </c>
      <c r="P51" s="50">
        <v>0.59</v>
      </c>
      <c r="Q51" s="51">
        <v>2.2</v>
      </c>
      <c r="R51" s="51">
        <v>1</v>
      </c>
      <c r="S51" s="66">
        <f t="shared" si="55"/>
        <v>2352.6</v>
      </c>
      <c r="T51" s="42">
        <f t="shared" si="56"/>
        <v>9133.352</v>
      </c>
      <c r="U51" s="67">
        <f t="shared" si="57"/>
        <v>3.31</v>
      </c>
      <c r="V51" s="51">
        <v>0.98</v>
      </c>
      <c r="W51" s="51">
        <v>2.47</v>
      </c>
      <c r="X51" s="45">
        <f t="shared" si="58"/>
        <v>3.4206</v>
      </c>
      <c r="Y51" s="52">
        <v>1.125</v>
      </c>
      <c r="Z51" s="47">
        <v>0.5</v>
      </c>
      <c r="AA51" s="54">
        <f t="shared" si="59"/>
        <v>58167.849457953</v>
      </c>
      <c r="AC51" s="65">
        <v>5224</v>
      </c>
      <c r="AD51" s="50">
        <v>0.59</v>
      </c>
      <c r="AE51" s="51">
        <v>2.2</v>
      </c>
      <c r="AF51" s="51">
        <v>1</v>
      </c>
      <c r="AG51" s="66">
        <f t="shared" si="60"/>
        <v>2352.6</v>
      </c>
      <c r="AH51" s="42">
        <f t="shared" si="35"/>
        <v>9133.352</v>
      </c>
      <c r="AI51" s="67">
        <f t="shared" si="61"/>
        <v>3.31</v>
      </c>
      <c r="AJ51" s="51">
        <v>0.98</v>
      </c>
      <c r="AK51" s="51">
        <v>2.47</v>
      </c>
      <c r="AL51" s="45">
        <f t="shared" si="37"/>
        <v>3.4206</v>
      </c>
      <c r="AM51" s="52">
        <v>1.125</v>
      </c>
      <c r="AN51" s="47">
        <v>0.5</v>
      </c>
      <c r="AO51" s="54">
        <f t="shared" si="38"/>
        <v>58167.849457953</v>
      </c>
      <c r="AQ51" s="65">
        <f t="shared" si="39"/>
        <v>5464</v>
      </c>
      <c r="AR51" s="50">
        <v>0.59</v>
      </c>
      <c r="AS51" s="51">
        <v>2.2</v>
      </c>
      <c r="AT51" s="51">
        <v>1</v>
      </c>
      <c r="AU51" s="66">
        <f t="shared" si="62"/>
        <v>2496.6</v>
      </c>
      <c r="AV51" s="42">
        <f t="shared" si="41"/>
        <v>9588.872</v>
      </c>
      <c r="AW51" s="67">
        <f t="shared" si="63"/>
        <v>3.31</v>
      </c>
      <c r="AX51" s="51">
        <v>0.98</v>
      </c>
      <c r="AY51" s="51">
        <v>2.47</v>
      </c>
      <c r="AZ51" s="45">
        <f t="shared" si="43"/>
        <v>3.4206</v>
      </c>
      <c r="BA51" s="52">
        <v>1.225</v>
      </c>
      <c r="BB51" s="47">
        <v>0.5</v>
      </c>
      <c r="BC51" s="54">
        <f t="shared" si="44"/>
        <v>66497.2827924426</v>
      </c>
      <c r="BE51" s="65">
        <f t="shared" si="45"/>
        <v>5572</v>
      </c>
      <c r="BF51" s="50">
        <v>0.59</v>
      </c>
      <c r="BG51" s="51">
        <v>2.2</v>
      </c>
      <c r="BH51" s="51">
        <v>1</v>
      </c>
      <c r="BI51" s="51">
        <f t="shared" si="66"/>
        <v>2741.4</v>
      </c>
      <c r="BJ51" s="42">
        <f t="shared" si="47"/>
        <v>9973.856</v>
      </c>
      <c r="BK51" s="67">
        <f t="shared" si="65"/>
        <v>3.31</v>
      </c>
      <c r="BL51" s="51">
        <v>0.98</v>
      </c>
      <c r="BM51" s="51">
        <v>2.47</v>
      </c>
      <c r="BN51" s="45">
        <f t="shared" si="49"/>
        <v>3.4206</v>
      </c>
      <c r="BO51" s="52">
        <v>1.225</v>
      </c>
      <c r="BP51" s="47">
        <v>0.625</v>
      </c>
      <c r="BQ51" s="54">
        <f t="shared" si="50"/>
        <v>86458.856026431</v>
      </c>
    </row>
    <row r="52" customHeight="1" spans="1:69">
      <c r="A52" s="65">
        <v>5224</v>
      </c>
      <c r="B52" s="50">
        <v>0.8</v>
      </c>
      <c r="C52" s="51">
        <v>2.2</v>
      </c>
      <c r="D52" s="51">
        <v>1</v>
      </c>
      <c r="E52" s="66">
        <f t="shared" si="51"/>
        <v>2352.6</v>
      </c>
      <c r="F52" s="42">
        <f t="shared" si="52"/>
        <v>11546.84</v>
      </c>
      <c r="G52" s="67">
        <v>3.05</v>
      </c>
      <c r="H52" s="51">
        <v>0.98</v>
      </c>
      <c r="I52" s="51">
        <v>2.47</v>
      </c>
      <c r="J52" s="45">
        <f t="shared" si="53"/>
        <v>3.4206</v>
      </c>
      <c r="K52" s="52">
        <v>1.125</v>
      </c>
      <c r="L52" s="47">
        <v>0.5</v>
      </c>
      <c r="M52" s="54">
        <f t="shared" si="54"/>
        <v>67762.248050925</v>
      </c>
      <c r="O52" s="65">
        <v>5224</v>
      </c>
      <c r="P52" s="50">
        <v>0.8</v>
      </c>
      <c r="Q52" s="51">
        <v>2.2</v>
      </c>
      <c r="R52" s="51">
        <v>1</v>
      </c>
      <c r="S52" s="66">
        <f t="shared" si="55"/>
        <v>2352.6</v>
      </c>
      <c r="T52" s="42">
        <f t="shared" si="56"/>
        <v>11546.84</v>
      </c>
      <c r="U52" s="67">
        <f t="shared" si="57"/>
        <v>3.31</v>
      </c>
      <c r="V52" s="51">
        <v>0.98</v>
      </c>
      <c r="W52" s="51">
        <v>2.47</v>
      </c>
      <c r="X52" s="45">
        <f t="shared" si="58"/>
        <v>3.4206</v>
      </c>
      <c r="Y52" s="52">
        <v>1.125</v>
      </c>
      <c r="Z52" s="47">
        <v>0.5</v>
      </c>
      <c r="AA52" s="54">
        <f t="shared" si="59"/>
        <v>73538.701983135</v>
      </c>
      <c r="AC52" s="65">
        <v>5224</v>
      </c>
      <c r="AD52" s="50">
        <v>0.8</v>
      </c>
      <c r="AE52" s="51">
        <v>2.2</v>
      </c>
      <c r="AF52" s="51">
        <v>1</v>
      </c>
      <c r="AG52" s="66">
        <f t="shared" si="60"/>
        <v>2352.6</v>
      </c>
      <c r="AH52" s="42">
        <f t="shared" si="35"/>
        <v>11546.84</v>
      </c>
      <c r="AI52" s="67">
        <f t="shared" si="61"/>
        <v>3.31</v>
      </c>
      <c r="AJ52" s="51">
        <v>0.98</v>
      </c>
      <c r="AK52" s="51">
        <v>2.47</v>
      </c>
      <c r="AL52" s="45">
        <f t="shared" si="37"/>
        <v>3.4206</v>
      </c>
      <c r="AM52" s="52">
        <v>1.125</v>
      </c>
      <c r="AN52" s="47">
        <v>0.5</v>
      </c>
      <c r="AO52" s="54">
        <f t="shared" si="38"/>
        <v>73538.701983135</v>
      </c>
      <c r="AQ52" s="65">
        <f t="shared" si="39"/>
        <v>5464</v>
      </c>
      <c r="AR52" s="50">
        <v>0.8</v>
      </c>
      <c r="AS52" s="51">
        <v>2.2</v>
      </c>
      <c r="AT52" s="51">
        <v>1</v>
      </c>
      <c r="AU52" s="66">
        <f t="shared" si="62"/>
        <v>2496.6</v>
      </c>
      <c r="AV52" s="42">
        <f t="shared" si="41"/>
        <v>12113.24</v>
      </c>
      <c r="AW52" s="67">
        <f t="shared" si="63"/>
        <v>3.31</v>
      </c>
      <c r="AX52" s="51">
        <v>0.98</v>
      </c>
      <c r="AY52" s="51">
        <v>2.47</v>
      </c>
      <c r="AZ52" s="45">
        <f t="shared" si="43"/>
        <v>3.4206</v>
      </c>
      <c r="BA52" s="52">
        <v>1.225</v>
      </c>
      <c r="BB52" s="47">
        <v>0.5</v>
      </c>
      <c r="BC52" s="54">
        <f t="shared" si="44"/>
        <v>84003.368259867</v>
      </c>
      <c r="BE52" s="65">
        <f t="shared" si="45"/>
        <v>5572</v>
      </c>
      <c r="BF52" s="50">
        <v>0.8</v>
      </c>
      <c r="BG52" s="51">
        <v>2.2</v>
      </c>
      <c r="BH52" s="51">
        <v>1</v>
      </c>
      <c r="BI52" s="51">
        <f t="shared" si="66"/>
        <v>2741.4</v>
      </c>
      <c r="BJ52" s="42">
        <f t="shared" si="47"/>
        <v>12548.12</v>
      </c>
      <c r="BK52" s="67">
        <f t="shared" si="65"/>
        <v>3.31</v>
      </c>
      <c r="BL52" s="51">
        <v>0.98</v>
      </c>
      <c r="BM52" s="51">
        <v>2.47</v>
      </c>
      <c r="BN52" s="45">
        <f t="shared" si="49"/>
        <v>3.4206</v>
      </c>
      <c r="BO52" s="52">
        <v>1.225</v>
      </c>
      <c r="BP52" s="47">
        <v>0.625</v>
      </c>
      <c r="BQ52" s="54">
        <f t="shared" si="50"/>
        <v>108773.988764464</v>
      </c>
    </row>
    <row r="53" customHeight="1" spans="1:69">
      <c r="A53" s="65">
        <v>5224</v>
      </c>
      <c r="B53" s="50">
        <v>0.74</v>
      </c>
      <c r="C53" s="51">
        <v>2.2</v>
      </c>
      <c r="D53" s="51">
        <v>1</v>
      </c>
      <c r="E53" s="66">
        <f t="shared" si="51"/>
        <v>2352.6</v>
      </c>
      <c r="F53" s="42">
        <f t="shared" si="52"/>
        <v>10857.272</v>
      </c>
      <c r="G53" s="67">
        <v>3.05</v>
      </c>
      <c r="H53" s="51">
        <v>0.98</v>
      </c>
      <c r="I53" s="51">
        <v>2.47</v>
      </c>
      <c r="J53" s="45">
        <f t="shared" si="53"/>
        <v>3.4206</v>
      </c>
      <c r="K53" s="52">
        <v>1.125</v>
      </c>
      <c r="L53" s="47">
        <v>0.5</v>
      </c>
      <c r="M53" s="54">
        <f t="shared" si="54"/>
        <v>63715.541084865</v>
      </c>
      <c r="O53" s="65">
        <v>5224</v>
      </c>
      <c r="P53" s="50">
        <v>0.74</v>
      </c>
      <c r="Q53" s="51">
        <v>2.2</v>
      </c>
      <c r="R53" s="51">
        <v>1</v>
      </c>
      <c r="S53" s="66">
        <f t="shared" si="55"/>
        <v>2352.6</v>
      </c>
      <c r="T53" s="42">
        <f t="shared" si="56"/>
        <v>10857.272</v>
      </c>
      <c r="U53" s="67">
        <f t="shared" si="57"/>
        <v>3.31</v>
      </c>
      <c r="V53" s="51">
        <v>0.98</v>
      </c>
      <c r="W53" s="51">
        <v>2.47</v>
      </c>
      <c r="X53" s="45">
        <f t="shared" si="58"/>
        <v>3.4206</v>
      </c>
      <c r="Y53" s="52">
        <v>1.125</v>
      </c>
      <c r="Z53" s="47">
        <v>0.5</v>
      </c>
      <c r="AA53" s="54">
        <f t="shared" si="59"/>
        <v>69147.029833083</v>
      </c>
      <c r="AC53" s="65">
        <v>5224</v>
      </c>
      <c r="AD53" s="50">
        <v>0.74</v>
      </c>
      <c r="AE53" s="51">
        <v>2.2</v>
      </c>
      <c r="AF53" s="51">
        <v>1</v>
      </c>
      <c r="AG53" s="66">
        <f t="shared" si="60"/>
        <v>2352.6</v>
      </c>
      <c r="AH53" s="42">
        <f t="shared" si="35"/>
        <v>10857.272</v>
      </c>
      <c r="AI53" s="67">
        <f t="shared" si="61"/>
        <v>3.31</v>
      </c>
      <c r="AJ53" s="51">
        <v>0.98</v>
      </c>
      <c r="AK53" s="51">
        <v>2.47</v>
      </c>
      <c r="AL53" s="45">
        <f t="shared" si="37"/>
        <v>3.4206</v>
      </c>
      <c r="AM53" s="52">
        <v>1.125</v>
      </c>
      <c r="AN53" s="47">
        <v>0.5</v>
      </c>
      <c r="AO53" s="54">
        <f t="shared" si="38"/>
        <v>69147.029833083</v>
      </c>
      <c r="AQ53" s="65">
        <f t="shared" si="39"/>
        <v>5464</v>
      </c>
      <c r="AR53" s="50">
        <v>0.74</v>
      </c>
      <c r="AS53" s="51">
        <v>2.2</v>
      </c>
      <c r="AT53" s="51">
        <v>1</v>
      </c>
      <c r="AU53" s="66">
        <f t="shared" si="62"/>
        <v>2496.6</v>
      </c>
      <c r="AV53" s="42">
        <f t="shared" si="41"/>
        <v>11391.992</v>
      </c>
      <c r="AW53" s="67">
        <f t="shared" si="63"/>
        <v>3.31</v>
      </c>
      <c r="AX53" s="51">
        <v>0.98</v>
      </c>
      <c r="AY53" s="51">
        <v>2.47</v>
      </c>
      <c r="AZ53" s="45">
        <f t="shared" si="43"/>
        <v>3.4206</v>
      </c>
      <c r="BA53" s="52">
        <v>1.225</v>
      </c>
      <c r="BB53" s="47">
        <v>0.5</v>
      </c>
      <c r="BC53" s="54">
        <f t="shared" si="44"/>
        <v>79001.6295548886</v>
      </c>
      <c r="BE53" s="65">
        <f t="shared" si="45"/>
        <v>5572</v>
      </c>
      <c r="BF53" s="50">
        <v>0.74</v>
      </c>
      <c r="BG53" s="51">
        <v>2.2</v>
      </c>
      <c r="BH53" s="51">
        <v>1</v>
      </c>
      <c r="BI53" s="51">
        <f t="shared" si="66"/>
        <v>2741.4</v>
      </c>
      <c r="BJ53" s="42">
        <f t="shared" si="47"/>
        <v>11812.616</v>
      </c>
      <c r="BK53" s="67">
        <f t="shared" si="65"/>
        <v>3.31</v>
      </c>
      <c r="BL53" s="51">
        <v>0.98</v>
      </c>
      <c r="BM53" s="51">
        <v>2.47</v>
      </c>
      <c r="BN53" s="45">
        <f t="shared" si="49"/>
        <v>3.4206</v>
      </c>
      <c r="BO53" s="52">
        <v>1.225</v>
      </c>
      <c r="BP53" s="47">
        <v>0.625</v>
      </c>
      <c r="BQ53" s="54">
        <f t="shared" si="50"/>
        <v>102398.236553597</v>
      </c>
    </row>
    <row r="54" customHeight="1" spans="1:69">
      <c r="A54" s="65">
        <v>5224</v>
      </c>
      <c r="B54" s="50">
        <v>0.92</v>
      </c>
      <c r="C54" s="51">
        <v>2.2</v>
      </c>
      <c r="D54" s="51">
        <v>1</v>
      </c>
      <c r="E54" s="66">
        <f t="shared" si="51"/>
        <v>2352.6</v>
      </c>
      <c r="F54" s="42">
        <f t="shared" si="52"/>
        <v>12925.976</v>
      </c>
      <c r="G54" s="67">
        <v>3.05</v>
      </c>
      <c r="H54" s="51">
        <v>0.98</v>
      </c>
      <c r="I54" s="51">
        <v>2.47</v>
      </c>
      <c r="J54" s="45">
        <f t="shared" si="53"/>
        <v>3.4206</v>
      </c>
      <c r="K54" s="52">
        <v>1.125</v>
      </c>
      <c r="L54" s="47">
        <v>0.5</v>
      </c>
      <c r="M54" s="54">
        <f t="shared" si="54"/>
        <v>75855.661983045</v>
      </c>
      <c r="O54" s="65">
        <v>5224</v>
      </c>
      <c r="P54" s="50">
        <v>0.92</v>
      </c>
      <c r="Q54" s="51">
        <v>2.2</v>
      </c>
      <c r="R54" s="51">
        <v>1</v>
      </c>
      <c r="S54" s="66">
        <f t="shared" si="55"/>
        <v>2352.6</v>
      </c>
      <c r="T54" s="42">
        <f t="shared" si="56"/>
        <v>12925.976</v>
      </c>
      <c r="U54" s="67">
        <f t="shared" si="57"/>
        <v>3.31</v>
      </c>
      <c r="V54" s="51">
        <v>0.98</v>
      </c>
      <c r="W54" s="51">
        <v>2.47</v>
      </c>
      <c r="X54" s="45">
        <f t="shared" si="58"/>
        <v>3.4206</v>
      </c>
      <c r="Y54" s="52">
        <v>1.125</v>
      </c>
      <c r="Z54" s="47">
        <v>0.5</v>
      </c>
      <c r="AA54" s="54">
        <f t="shared" si="59"/>
        <v>82322.046283239</v>
      </c>
      <c r="AC54" s="65">
        <v>5224</v>
      </c>
      <c r="AD54" s="50">
        <v>0.92</v>
      </c>
      <c r="AE54" s="51">
        <v>2.2</v>
      </c>
      <c r="AF54" s="51">
        <v>1</v>
      </c>
      <c r="AG54" s="66">
        <f t="shared" si="60"/>
        <v>2352.6</v>
      </c>
      <c r="AH54" s="42">
        <f t="shared" si="35"/>
        <v>12925.976</v>
      </c>
      <c r="AI54" s="67">
        <f t="shared" si="61"/>
        <v>3.31</v>
      </c>
      <c r="AJ54" s="51">
        <v>0.98</v>
      </c>
      <c r="AK54" s="51">
        <v>2.47</v>
      </c>
      <c r="AL54" s="45">
        <f t="shared" si="37"/>
        <v>3.4206</v>
      </c>
      <c r="AM54" s="52">
        <v>1.125</v>
      </c>
      <c r="AN54" s="47">
        <v>0.5</v>
      </c>
      <c r="AO54" s="54">
        <f t="shared" si="38"/>
        <v>82322.046283239</v>
      </c>
      <c r="AQ54" s="65">
        <f t="shared" si="39"/>
        <v>5464</v>
      </c>
      <c r="AR54" s="50">
        <v>0.92</v>
      </c>
      <c r="AS54" s="51">
        <v>2.2</v>
      </c>
      <c r="AT54" s="51">
        <v>1</v>
      </c>
      <c r="AU54" s="51">
        <v>0</v>
      </c>
      <c r="AV54" s="42">
        <f t="shared" si="41"/>
        <v>11059.136</v>
      </c>
      <c r="AW54" s="67">
        <f t="shared" si="63"/>
        <v>3.31</v>
      </c>
      <c r="AX54" s="51">
        <v>0.98</v>
      </c>
      <c r="AY54" s="51">
        <v>2.47</v>
      </c>
      <c r="AZ54" s="45">
        <f t="shared" si="43"/>
        <v>3.4206</v>
      </c>
      <c r="BA54" s="52">
        <v>1.225</v>
      </c>
      <c r="BB54" s="47">
        <v>0.5</v>
      </c>
      <c r="BC54" s="54">
        <f t="shared" si="44"/>
        <v>76693.3268096688</v>
      </c>
      <c r="BE54" s="65">
        <f t="shared" si="45"/>
        <v>5572</v>
      </c>
      <c r="BF54" s="50">
        <v>0.92</v>
      </c>
      <c r="BG54" s="51">
        <v>2.2</v>
      </c>
      <c r="BH54" s="51">
        <v>1</v>
      </c>
      <c r="BI54" s="51">
        <v>0</v>
      </c>
      <c r="BJ54" s="42">
        <f t="shared" si="47"/>
        <v>11277.728</v>
      </c>
      <c r="BK54" s="67">
        <f t="shared" si="65"/>
        <v>3.31</v>
      </c>
      <c r="BL54" s="51">
        <v>0.98</v>
      </c>
      <c r="BM54" s="51">
        <v>2.47</v>
      </c>
      <c r="BN54" s="45">
        <f t="shared" si="49"/>
        <v>3.4206</v>
      </c>
      <c r="BO54" s="52">
        <v>1.225</v>
      </c>
      <c r="BP54" s="47">
        <v>0.625</v>
      </c>
      <c r="BQ54" s="54">
        <f t="shared" si="50"/>
        <v>97761.533899953</v>
      </c>
    </row>
    <row r="55" customHeight="1" spans="1:69">
      <c r="A55" s="65">
        <v>5224</v>
      </c>
      <c r="B55" s="55">
        <v>1.7</v>
      </c>
      <c r="C55" s="51">
        <v>2.2</v>
      </c>
      <c r="D55" s="51">
        <v>1</v>
      </c>
      <c r="E55" s="51">
        <v>0</v>
      </c>
      <c r="F55" s="42">
        <f t="shared" si="52"/>
        <v>19537.76</v>
      </c>
      <c r="G55" s="67">
        <v>3.05</v>
      </c>
      <c r="H55" s="51">
        <v>0.98</v>
      </c>
      <c r="I55" s="51">
        <v>2.47</v>
      </c>
      <c r="J55" s="45">
        <f t="shared" si="53"/>
        <v>3.4206</v>
      </c>
      <c r="K55" s="52">
        <v>1.125</v>
      </c>
      <c r="L55" s="47">
        <v>0.5</v>
      </c>
      <c r="M55" s="54">
        <f t="shared" si="54"/>
        <v>114656.6973717</v>
      </c>
      <c r="O55" s="65">
        <v>5224</v>
      </c>
      <c r="P55" s="55">
        <v>1.7</v>
      </c>
      <c r="Q55" s="51">
        <v>2.2</v>
      </c>
      <c r="R55" s="51">
        <v>1</v>
      </c>
      <c r="S55" s="51">
        <v>0</v>
      </c>
      <c r="T55" s="42">
        <f t="shared" si="56"/>
        <v>19537.76</v>
      </c>
      <c r="U55" s="67">
        <f t="shared" si="57"/>
        <v>3.31</v>
      </c>
      <c r="V55" s="51">
        <v>0.98</v>
      </c>
      <c r="W55" s="51">
        <v>2.47</v>
      </c>
      <c r="X55" s="45">
        <f t="shared" si="58"/>
        <v>3.4206</v>
      </c>
      <c r="Y55" s="52">
        <v>1.125</v>
      </c>
      <c r="Z55" s="47">
        <v>0.5</v>
      </c>
      <c r="AA55" s="54">
        <f t="shared" si="59"/>
        <v>124430.71091814</v>
      </c>
      <c r="AC55" s="65">
        <v>5224</v>
      </c>
      <c r="AD55" s="55">
        <v>1.7</v>
      </c>
      <c r="AE55" s="51">
        <v>2.2</v>
      </c>
      <c r="AF55" s="51">
        <v>1</v>
      </c>
      <c r="AG55" s="51">
        <v>0</v>
      </c>
      <c r="AH55" s="42">
        <f t="shared" si="35"/>
        <v>19537.76</v>
      </c>
      <c r="AI55" s="67">
        <f t="shared" si="61"/>
        <v>3.31</v>
      </c>
      <c r="AJ55" s="51">
        <v>0.98</v>
      </c>
      <c r="AK55" s="51">
        <v>2.47</v>
      </c>
      <c r="AL55" s="45">
        <f t="shared" si="37"/>
        <v>3.4206</v>
      </c>
      <c r="AM55" s="52">
        <v>1.125</v>
      </c>
      <c r="AN55" s="47">
        <v>0.5</v>
      </c>
      <c r="AO55" s="54">
        <f t="shared" si="38"/>
        <v>124430.71091814</v>
      </c>
      <c r="AQ55" s="65">
        <f t="shared" si="39"/>
        <v>5464</v>
      </c>
      <c r="AR55" s="55">
        <v>1.7</v>
      </c>
      <c r="AS55" s="51">
        <v>2.2</v>
      </c>
      <c r="AT55" s="51">
        <v>1</v>
      </c>
      <c r="AU55" s="51">
        <v>0</v>
      </c>
      <c r="AV55" s="42">
        <f t="shared" si="41"/>
        <v>20435.36</v>
      </c>
      <c r="AW55" s="67">
        <f t="shared" si="63"/>
        <v>3.31</v>
      </c>
      <c r="AX55" s="51">
        <v>0.98</v>
      </c>
      <c r="AY55" s="51">
        <v>2.47</v>
      </c>
      <c r="AZ55" s="45">
        <f t="shared" si="43"/>
        <v>3.4206</v>
      </c>
      <c r="BA55" s="52">
        <v>1.225</v>
      </c>
      <c r="BB55" s="47">
        <v>0.5</v>
      </c>
      <c r="BC55" s="54">
        <f t="shared" si="44"/>
        <v>141715.929974388</v>
      </c>
      <c r="BE55" s="65">
        <f t="shared" si="45"/>
        <v>5572</v>
      </c>
      <c r="BF55" s="55">
        <v>1.7</v>
      </c>
      <c r="BG55" s="51">
        <v>2.2</v>
      </c>
      <c r="BH55" s="51">
        <v>1</v>
      </c>
      <c r="BI55" s="51">
        <v>0</v>
      </c>
      <c r="BJ55" s="42">
        <f t="shared" si="47"/>
        <v>20839.28</v>
      </c>
      <c r="BK55" s="67">
        <f t="shared" si="65"/>
        <v>3.31</v>
      </c>
      <c r="BL55" s="51">
        <v>0.98</v>
      </c>
      <c r="BM55" s="51">
        <v>2.47</v>
      </c>
      <c r="BN55" s="45">
        <f t="shared" si="49"/>
        <v>3.4206</v>
      </c>
      <c r="BO55" s="52">
        <v>1.225</v>
      </c>
      <c r="BP55" s="47">
        <v>0.625</v>
      </c>
      <c r="BQ55" s="54">
        <f t="shared" si="50"/>
        <v>180646.312641218</v>
      </c>
    </row>
    <row r="56" customHeight="1" spans="1:69">
      <c r="A56" s="68">
        <v>4763</v>
      </c>
      <c r="B56" s="50">
        <v>0.59</v>
      </c>
      <c r="C56" s="51">
        <v>2.2</v>
      </c>
      <c r="D56" s="51">
        <v>1</v>
      </c>
      <c r="E56" s="51">
        <v>0</v>
      </c>
      <c r="F56" s="42">
        <f t="shared" si="52"/>
        <v>6182.374</v>
      </c>
      <c r="G56" s="67">
        <v>3.05</v>
      </c>
      <c r="H56" s="51">
        <v>0.98</v>
      </c>
      <c r="I56" s="51">
        <v>2.47</v>
      </c>
      <c r="J56" s="45">
        <f t="shared" si="53"/>
        <v>3.4206</v>
      </c>
      <c r="K56" s="52">
        <v>1.125</v>
      </c>
      <c r="L56" s="47">
        <v>0.5</v>
      </c>
      <c r="M56" s="54">
        <f t="shared" si="54"/>
        <v>36281.0570278613</v>
      </c>
      <c r="O56" s="68">
        <v>4763</v>
      </c>
      <c r="P56" s="50">
        <v>0.59</v>
      </c>
      <c r="Q56" s="51">
        <v>2.2</v>
      </c>
      <c r="R56" s="51">
        <v>1</v>
      </c>
      <c r="S56" s="51">
        <v>0</v>
      </c>
      <c r="T56" s="42">
        <f t="shared" si="56"/>
        <v>6182.374</v>
      </c>
      <c r="U56" s="67">
        <f t="shared" si="57"/>
        <v>3.31</v>
      </c>
      <c r="V56" s="51">
        <v>0.98</v>
      </c>
      <c r="W56" s="51">
        <v>2.47</v>
      </c>
      <c r="X56" s="45">
        <f t="shared" si="58"/>
        <v>3.4206</v>
      </c>
      <c r="Y56" s="52">
        <v>1.125</v>
      </c>
      <c r="Z56" s="47">
        <v>0.5</v>
      </c>
      <c r="AA56" s="54">
        <f t="shared" si="59"/>
        <v>39373.8684466298</v>
      </c>
      <c r="AC56" s="68">
        <v>4763</v>
      </c>
      <c r="AD56" s="50">
        <v>0.59</v>
      </c>
      <c r="AE56" s="51">
        <v>2.2</v>
      </c>
      <c r="AF56" s="51">
        <v>1</v>
      </c>
      <c r="AG56" s="51">
        <v>0</v>
      </c>
      <c r="AH56" s="42">
        <f t="shared" si="35"/>
        <v>6182.374</v>
      </c>
      <c r="AI56" s="67">
        <f t="shared" si="61"/>
        <v>3.31</v>
      </c>
      <c r="AJ56" s="51">
        <v>0.98</v>
      </c>
      <c r="AK56" s="51">
        <v>2.47</v>
      </c>
      <c r="AL56" s="45">
        <f t="shared" si="37"/>
        <v>3.4206</v>
      </c>
      <c r="AM56" s="52">
        <v>1.125</v>
      </c>
      <c r="AN56" s="47">
        <v>0.5</v>
      </c>
      <c r="AO56" s="54">
        <f t="shared" si="38"/>
        <v>39373.8684466298</v>
      </c>
      <c r="AQ56" s="68">
        <f>4763+240</f>
        <v>5003</v>
      </c>
      <c r="AR56" s="50">
        <v>0.59</v>
      </c>
      <c r="AS56" s="51">
        <v>2.2</v>
      </c>
      <c r="AT56" s="51">
        <v>1</v>
      </c>
      <c r="AU56" s="51">
        <v>0</v>
      </c>
      <c r="AV56" s="42">
        <f t="shared" si="41"/>
        <v>6493.894</v>
      </c>
      <c r="AW56" s="67">
        <f t="shared" si="63"/>
        <v>3.31</v>
      </c>
      <c r="AX56" s="51">
        <v>0.98</v>
      </c>
      <c r="AY56" s="51">
        <v>2.47</v>
      </c>
      <c r="AZ56" s="45">
        <f t="shared" si="43"/>
        <v>3.4206</v>
      </c>
      <c r="BA56" s="52">
        <v>1.225</v>
      </c>
      <c r="BB56" s="47">
        <v>0.5</v>
      </c>
      <c r="BC56" s="54">
        <f t="shared" si="44"/>
        <v>45034.1088860239</v>
      </c>
      <c r="BE56" s="68">
        <f>4763+240+108</f>
        <v>5111</v>
      </c>
      <c r="BF56" s="50">
        <v>0.59</v>
      </c>
      <c r="BG56" s="51">
        <v>2.2</v>
      </c>
      <c r="BH56" s="51">
        <v>1</v>
      </c>
      <c r="BI56" s="51">
        <v>0</v>
      </c>
      <c r="BJ56" s="42">
        <f t="shared" si="47"/>
        <v>6634.078</v>
      </c>
      <c r="BK56" s="67">
        <f t="shared" si="65"/>
        <v>3.31</v>
      </c>
      <c r="BL56" s="51">
        <v>0.98</v>
      </c>
      <c r="BM56" s="51">
        <v>2.47</v>
      </c>
      <c r="BN56" s="45">
        <f t="shared" si="49"/>
        <v>3.4206</v>
      </c>
      <c r="BO56" s="52">
        <v>1.225</v>
      </c>
      <c r="BP56" s="47">
        <v>0.625</v>
      </c>
      <c r="BQ56" s="54">
        <f t="shared" si="50"/>
        <v>57507.8279323577</v>
      </c>
    </row>
    <row r="57" customHeight="1" spans="1:69">
      <c r="A57" s="68">
        <v>4763</v>
      </c>
      <c r="B57" s="50">
        <v>0.8</v>
      </c>
      <c r="C57" s="51">
        <v>2.2</v>
      </c>
      <c r="D57" s="51">
        <v>1</v>
      </c>
      <c r="E57" s="51">
        <v>0</v>
      </c>
      <c r="F57" s="42">
        <f t="shared" si="52"/>
        <v>8382.88</v>
      </c>
      <c r="G57" s="67">
        <v>3.05</v>
      </c>
      <c r="H57" s="51">
        <v>0.98</v>
      </c>
      <c r="I57" s="51">
        <v>2.47</v>
      </c>
      <c r="J57" s="45">
        <f t="shared" si="53"/>
        <v>3.4206</v>
      </c>
      <c r="K57" s="52">
        <v>1.125</v>
      </c>
      <c r="L57" s="47">
        <v>0.5</v>
      </c>
      <c r="M57" s="54">
        <f t="shared" si="54"/>
        <v>49194.6535971</v>
      </c>
      <c r="O57" s="68">
        <v>4763</v>
      </c>
      <c r="P57" s="50">
        <v>0.8</v>
      </c>
      <c r="Q57" s="51">
        <v>2.2</v>
      </c>
      <c r="R57" s="51">
        <v>1</v>
      </c>
      <c r="S57" s="51">
        <v>0</v>
      </c>
      <c r="T57" s="42">
        <f t="shared" si="56"/>
        <v>8382.88</v>
      </c>
      <c r="U57" s="67">
        <f t="shared" si="57"/>
        <v>3.31</v>
      </c>
      <c r="V57" s="51">
        <v>0.98</v>
      </c>
      <c r="W57" s="51">
        <v>2.47</v>
      </c>
      <c r="X57" s="45">
        <f t="shared" si="58"/>
        <v>3.4206</v>
      </c>
      <c r="Y57" s="52">
        <v>1.125</v>
      </c>
      <c r="Z57" s="47">
        <v>0.5</v>
      </c>
      <c r="AA57" s="54">
        <f t="shared" si="59"/>
        <v>53388.29619882</v>
      </c>
      <c r="AC57" s="68">
        <v>4763</v>
      </c>
      <c r="AD57" s="50">
        <v>0.8</v>
      </c>
      <c r="AE57" s="51">
        <v>2.2</v>
      </c>
      <c r="AF57" s="51">
        <v>1</v>
      </c>
      <c r="AG57" s="51">
        <v>0</v>
      </c>
      <c r="AH57" s="42">
        <f t="shared" si="35"/>
        <v>8382.88</v>
      </c>
      <c r="AI57" s="67">
        <f t="shared" si="61"/>
        <v>3.31</v>
      </c>
      <c r="AJ57" s="51">
        <v>0.98</v>
      </c>
      <c r="AK57" s="51">
        <v>2.47</v>
      </c>
      <c r="AL57" s="45">
        <f t="shared" si="37"/>
        <v>3.4206</v>
      </c>
      <c r="AM57" s="52">
        <v>1.125</v>
      </c>
      <c r="AN57" s="47">
        <v>0.5</v>
      </c>
      <c r="AO57" s="54">
        <f t="shared" si="38"/>
        <v>53388.29619882</v>
      </c>
      <c r="AQ57" s="68">
        <f>4763+240</f>
        <v>5003</v>
      </c>
      <c r="AR57" s="50">
        <v>0.8</v>
      </c>
      <c r="AS57" s="51">
        <v>2.2</v>
      </c>
      <c r="AT57" s="51">
        <v>1</v>
      </c>
      <c r="AU57" s="51">
        <v>0</v>
      </c>
      <c r="AV57" s="42">
        <f t="shared" si="41"/>
        <v>8805.28</v>
      </c>
      <c r="AW57" s="67">
        <f t="shared" si="63"/>
        <v>3.31</v>
      </c>
      <c r="AX57" s="51">
        <v>0.98</v>
      </c>
      <c r="AY57" s="51">
        <v>2.47</v>
      </c>
      <c r="AZ57" s="45">
        <f t="shared" si="43"/>
        <v>3.4206</v>
      </c>
      <c r="BA57" s="52">
        <v>1.225</v>
      </c>
      <c r="BB57" s="47">
        <v>0.5</v>
      </c>
      <c r="BC57" s="54">
        <f t="shared" si="44"/>
        <v>61063.198489524</v>
      </c>
      <c r="BE57" s="68">
        <f>4763+240+108</f>
        <v>5111</v>
      </c>
      <c r="BF57" s="50">
        <v>0.8</v>
      </c>
      <c r="BG57" s="51">
        <v>2.2</v>
      </c>
      <c r="BH57" s="51">
        <v>1</v>
      </c>
      <c r="BI57" s="51">
        <v>0</v>
      </c>
      <c r="BJ57" s="42">
        <f t="shared" si="47"/>
        <v>8995.36</v>
      </c>
      <c r="BK57" s="67">
        <f t="shared" si="65"/>
        <v>3.31</v>
      </c>
      <c r="BL57" s="51">
        <v>0.98</v>
      </c>
      <c r="BM57" s="51">
        <v>2.47</v>
      </c>
      <c r="BN57" s="45">
        <f t="shared" si="49"/>
        <v>3.4206</v>
      </c>
      <c r="BO57" s="52">
        <v>1.225</v>
      </c>
      <c r="BP57" s="47">
        <v>0.625</v>
      </c>
      <c r="BQ57" s="54">
        <f t="shared" si="50"/>
        <v>77976.715840485</v>
      </c>
    </row>
    <row r="58" customHeight="1" spans="1:69">
      <c r="A58" s="68">
        <v>4763</v>
      </c>
      <c r="B58" s="50">
        <v>0.74</v>
      </c>
      <c r="C58" s="51">
        <v>2.2</v>
      </c>
      <c r="D58" s="51">
        <v>1</v>
      </c>
      <c r="E58" s="51">
        <v>0</v>
      </c>
      <c r="F58" s="42">
        <f t="shared" si="52"/>
        <v>7754.164</v>
      </c>
      <c r="G58" s="67">
        <v>3.05</v>
      </c>
      <c r="H58" s="51">
        <v>0.98</v>
      </c>
      <c r="I58" s="51">
        <v>2.47</v>
      </c>
      <c r="J58" s="45">
        <f t="shared" si="53"/>
        <v>3.4206</v>
      </c>
      <c r="K58" s="52">
        <v>1.125</v>
      </c>
      <c r="L58" s="47">
        <v>0.5</v>
      </c>
      <c r="M58" s="54">
        <f t="shared" si="54"/>
        <v>45505.0545773175</v>
      </c>
      <c r="O58" s="68">
        <v>4763</v>
      </c>
      <c r="P58" s="50">
        <v>0.74</v>
      </c>
      <c r="Q58" s="51">
        <v>2.2</v>
      </c>
      <c r="R58" s="51">
        <v>1</v>
      </c>
      <c r="S58" s="51">
        <v>0</v>
      </c>
      <c r="T58" s="42">
        <f t="shared" si="56"/>
        <v>7754.164</v>
      </c>
      <c r="U58" s="67">
        <f t="shared" si="57"/>
        <v>3.31</v>
      </c>
      <c r="V58" s="51">
        <v>0.98</v>
      </c>
      <c r="W58" s="51">
        <v>2.47</v>
      </c>
      <c r="X58" s="45">
        <f t="shared" si="58"/>
        <v>3.4206</v>
      </c>
      <c r="Y58" s="52">
        <v>1.125</v>
      </c>
      <c r="Z58" s="47">
        <v>0.5</v>
      </c>
      <c r="AA58" s="54">
        <f t="shared" si="59"/>
        <v>49384.1739839085</v>
      </c>
      <c r="AC58" s="68">
        <v>4763</v>
      </c>
      <c r="AD58" s="50">
        <v>0.74</v>
      </c>
      <c r="AE58" s="51">
        <v>2.2</v>
      </c>
      <c r="AF58" s="51">
        <v>1</v>
      </c>
      <c r="AG58" s="51">
        <v>0</v>
      </c>
      <c r="AH58" s="42">
        <f t="shared" si="35"/>
        <v>7754.164</v>
      </c>
      <c r="AI58" s="67">
        <f t="shared" si="61"/>
        <v>3.31</v>
      </c>
      <c r="AJ58" s="51">
        <v>0.98</v>
      </c>
      <c r="AK58" s="51">
        <v>2.47</v>
      </c>
      <c r="AL58" s="45">
        <f t="shared" si="37"/>
        <v>3.4206</v>
      </c>
      <c r="AM58" s="52">
        <v>1.125</v>
      </c>
      <c r="AN58" s="47">
        <v>0.5</v>
      </c>
      <c r="AO58" s="54">
        <f t="shared" si="38"/>
        <v>49384.1739839085</v>
      </c>
      <c r="AQ58" s="68">
        <f>4763+240</f>
        <v>5003</v>
      </c>
      <c r="AR58" s="50">
        <v>0.74</v>
      </c>
      <c r="AS58" s="51">
        <v>2.2</v>
      </c>
      <c r="AT58" s="51">
        <v>1</v>
      </c>
      <c r="AU58" s="51">
        <v>0</v>
      </c>
      <c r="AV58" s="42">
        <f t="shared" si="41"/>
        <v>8144.884</v>
      </c>
      <c r="AW58" s="67">
        <f t="shared" si="63"/>
        <v>3.31</v>
      </c>
      <c r="AX58" s="51">
        <v>0.98</v>
      </c>
      <c r="AY58" s="51">
        <v>2.47</v>
      </c>
      <c r="AZ58" s="45">
        <f t="shared" si="43"/>
        <v>3.4206</v>
      </c>
      <c r="BA58" s="52">
        <v>1.225</v>
      </c>
      <c r="BB58" s="47">
        <v>0.5</v>
      </c>
      <c r="BC58" s="54">
        <f t="shared" si="44"/>
        <v>56483.4586028097</v>
      </c>
      <c r="BE58" s="68">
        <f>4763+240+108</f>
        <v>5111</v>
      </c>
      <c r="BF58" s="50">
        <v>0.74</v>
      </c>
      <c r="BG58" s="51">
        <v>2.2</v>
      </c>
      <c r="BH58" s="51">
        <v>1</v>
      </c>
      <c r="BI58" s="51">
        <v>0</v>
      </c>
      <c r="BJ58" s="42">
        <f t="shared" si="47"/>
        <v>8320.708</v>
      </c>
      <c r="BK58" s="67">
        <f t="shared" si="65"/>
        <v>3.31</v>
      </c>
      <c r="BL58" s="51">
        <v>0.98</v>
      </c>
      <c r="BM58" s="51">
        <v>2.47</v>
      </c>
      <c r="BN58" s="45">
        <f t="shared" si="49"/>
        <v>3.4206</v>
      </c>
      <c r="BO58" s="52">
        <v>1.225</v>
      </c>
      <c r="BP58" s="47">
        <v>0.625</v>
      </c>
      <c r="BQ58" s="54">
        <f t="shared" si="50"/>
        <v>72128.4621524486</v>
      </c>
    </row>
    <row r="59" customHeight="1" spans="1:69">
      <c r="A59" s="68">
        <v>4763</v>
      </c>
      <c r="B59" s="50">
        <v>0.92</v>
      </c>
      <c r="C59" s="51">
        <v>2.2</v>
      </c>
      <c r="D59" s="51">
        <v>1</v>
      </c>
      <c r="E59" s="51">
        <v>0</v>
      </c>
      <c r="F59" s="42">
        <f t="shared" si="52"/>
        <v>9640.312</v>
      </c>
      <c r="G59" s="67">
        <v>3.05</v>
      </c>
      <c r="H59" s="51">
        <v>0.98</v>
      </c>
      <c r="I59" s="51">
        <v>2.47</v>
      </c>
      <c r="J59" s="45">
        <f t="shared" si="53"/>
        <v>3.4206</v>
      </c>
      <c r="K59" s="52">
        <v>1.125</v>
      </c>
      <c r="L59" s="47">
        <v>0.5</v>
      </c>
      <c r="M59" s="54">
        <f t="shared" si="54"/>
        <v>56573.851636665</v>
      </c>
      <c r="O59" s="68">
        <v>4763</v>
      </c>
      <c r="P59" s="50">
        <v>0.92</v>
      </c>
      <c r="Q59" s="51">
        <v>2.2</v>
      </c>
      <c r="R59" s="51">
        <v>1</v>
      </c>
      <c r="S59" s="51">
        <v>0</v>
      </c>
      <c r="T59" s="42">
        <f t="shared" si="56"/>
        <v>9640.312</v>
      </c>
      <c r="U59" s="67">
        <f t="shared" si="57"/>
        <v>3.31</v>
      </c>
      <c r="V59" s="51">
        <v>0.98</v>
      </c>
      <c r="W59" s="51">
        <v>2.47</v>
      </c>
      <c r="X59" s="45">
        <f t="shared" si="58"/>
        <v>3.4206</v>
      </c>
      <c r="Y59" s="52">
        <v>1.125</v>
      </c>
      <c r="Z59" s="47">
        <v>0.5</v>
      </c>
      <c r="AA59" s="54">
        <f t="shared" si="59"/>
        <v>61396.540628643</v>
      </c>
      <c r="AC59" s="68">
        <v>4763</v>
      </c>
      <c r="AD59" s="50">
        <v>0.92</v>
      </c>
      <c r="AE59" s="51">
        <v>2.2</v>
      </c>
      <c r="AF59" s="51">
        <v>1</v>
      </c>
      <c r="AG59" s="51">
        <v>0</v>
      </c>
      <c r="AH59" s="42">
        <f t="shared" si="35"/>
        <v>9640.312</v>
      </c>
      <c r="AI59" s="67">
        <f t="shared" si="61"/>
        <v>3.31</v>
      </c>
      <c r="AJ59" s="51">
        <v>0.98</v>
      </c>
      <c r="AK59" s="51">
        <v>2.47</v>
      </c>
      <c r="AL59" s="45">
        <f t="shared" si="37"/>
        <v>3.4206</v>
      </c>
      <c r="AM59" s="52">
        <v>1.125</v>
      </c>
      <c r="AN59" s="47">
        <v>0.5</v>
      </c>
      <c r="AO59" s="54">
        <f t="shared" si="38"/>
        <v>61396.540628643</v>
      </c>
      <c r="AQ59" s="68">
        <f>4763+240</f>
        <v>5003</v>
      </c>
      <c r="AR59" s="50">
        <v>0.92</v>
      </c>
      <c r="AS59" s="51">
        <v>2.2</v>
      </c>
      <c r="AT59" s="51">
        <v>1</v>
      </c>
      <c r="AU59" s="51">
        <v>0</v>
      </c>
      <c r="AV59" s="42">
        <f t="shared" si="41"/>
        <v>10126.072</v>
      </c>
      <c r="AW59" s="67">
        <f t="shared" si="63"/>
        <v>3.31</v>
      </c>
      <c r="AX59" s="51">
        <v>0.98</v>
      </c>
      <c r="AY59" s="51">
        <v>2.47</v>
      </c>
      <c r="AZ59" s="45">
        <f t="shared" si="43"/>
        <v>3.4206</v>
      </c>
      <c r="BA59" s="52">
        <v>1.225</v>
      </c>
      <c r="BB59" s="47">
        <v>0.5</v>
      </c>
      <c r="BC59" s="54">
        <f t="shared" si="44"/>
        <v>70222.6782629526</v>
      </c>
      <c r="BE59" s="68">
        <f>4763+240+108</f>
        <v>5111</v>
      </c>
      <c r="BF59" s="50">
        <v>0.92</v>
      </c>
      <c r="BG59" s="51">
        <v>2.2</v>
      </c>
      <c r="BH59" s="51">
        <v>1</v>
      </c>
      <c r="BI59" s="51">
        <v>0</v>
      </c>
      <c r="BJ59" s="42">
        <f t="shared" si="47"/>
        <v>10344.664</v>
      </c>
      <c r="BK59" s="67">
        <f t="shared" si="65"/>
        <v>3.31</v>
      </c>
      <c r="BL59" s="51">
        <v>0.98</v>
      </c>
      <c r="BM59" s="51">
        <v>2.47</v>
      </c>
      <c r="BN59" s="45">
        <f t="shared" si="49"/>
        <v>3.4206</v>
      </c>
      <c r="BO59" s="52">
        <v>1.225</v>
      </c>
      <c r="BP59" s="47">
        <v>0.625</v>
      </c>
      <c r="BQ59" s="54">
        <f t="shared" si="50"/>
        <v>89673.2232165578</v>
      </c>
    </row>
    <row r="60" customHeight="1" spans="1:69">
      <c r="A60" s="57">
        <f>SUM(M38:M59)</f>
        <v>1553295.03647799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57">
        <f>SUM(AA38:AA59)</f>
        <v>1707581.24091001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C60" s="57">
        <f>SUM(AO38:AO59)</f>
        <v>2122366.55764951</v>
      </c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9"/>
      <c r="AQ60" s="57">
        <f>SUM(BC38:BC59)</f>
        <v>2387964.0962258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E60" s="57">
        <f>SUM(BQ38:BQ59)</f>
        <v>3293425.89456878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9"/>
    </row>
    <row r="61" customHeight="1" spans="1:69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O61" s="57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C61" s="5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57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E61" s="57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9"/>
    </row>
    <row r="62" customHeight="1" spans="1:69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O62" s="60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C62" s="60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2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2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2"/>
    </row>
    <row r="63" customHeight="1" spans="1:69">
      <c r="A63" s="25" t="s">
        <v>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O63" s="25" t="s">
        <v>9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  <c r="AC63" s="25" t="s">
        <v>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7"/>
      <c r="AQ63" s="25" t="s">
        <v>9</v>
      </c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7"/>
      <c r="BE63" s="25" t="s">
        <v>9</v>
      </c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7"/>
    </row>
    <row r="64" customHeight="1" spans="1:6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30"/>
      <c r="AC64" s="28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30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30"/>
    </row>
    <row r="65" customHeight="1" spans="1:69">
      <c r="A65" s="31" t="s">
        <v>14</v>
      </c>
      <c r="B65" s="32"/>
      <c r="C65" s="32"/>
      <c r="D65" s="32"/>
      <c r="E65" s="32"/>
      <c r="F65" s="33"/>
      <c r="G65" s="34" t="s">
        <v>15</v>
      </c>
      <c r="H65" s="35"/>
      <c r="I65" s="35"/>
      <c r="J65" s="36"/>
      <c r="K65" s="37" t="s">
        <v>16</v>
      </c>
      <c r="L65" s="38"/>
      <c r="M65" s="39" t="s">
        <v>17</v>
      </c>
      <c r="O65" s="31" t="s">
        <v>14</v>
      </c>
      <c r="P65" s="32"/>
      <c r="Q65" s="32"/>
      <c r="R65" s="32"/>
      <c r="S65" s="32"/>
      <c r="T65" s="33"/>
      <c r="U65" s="34" t="s">
        <v>15</v>
      </c>
      <c r="V65" s="35"/>
      <c r="W65" s="35"/>
      <c r="X65" s="36"/>
      <c r="Y65" s="37" t="s">
        <v>16</v>
      </c>
      <c r="Z65" s="38"/>
      <c r="AA65" s="39" t="s">
        <v>17</v>
      </c>
      <c r="AC65" s="31" t="s">
        <v>14</v>
      </c>
      <c r="AD65" s="32"/>
      <c r="AE65" s="32"/>
      <c r="AF65" s="32"/>
      <c r="AG65" s="32"/>
      <c r="AH65" s="33"/>
      <c r="AI65" s="34" t="s">
        <v>15</v>
      </c>
      <c r="AJ65" s="35"/>
      <c r="AK65" s="35"/>
      <c r="AL65" s="36"/>
      <c r="AM65" s="37" t="s">
        <v>16</v>
      </c>
      <c r="AN65" s="38"/>
      <c r="AO65" s="39" t="s">
        <v>17</v>
      </c>
      <c r="AQ65" s="31" t="s">
        <v>14</v>
      </c>
      <c r="AR65" s="32"/>
      <c r="AS65" s="32"/>
      <c r="AT65" s="32"/>
      <c r="AU65" s="32"/>
      <c r="AV65" s="33"/>
      <c r="AW65" s="34" t="s">
        <v>15</v>
      </c>
      <c r="AX65" s="35"/>
      <c r="AY65" s="35"/>
      <c r="AZ65" s="36"/>
      <c r="BA65" s="37" t="s">
        <v>16</v>
      </c>
      <c r="BB65" s="38"/>
      <c r="BC65" s="39" t="s">
        <v>17</v>
      </c>
      <c r="BE65" s="31" t="s">
        <v>14</v>
      </c>
      <c r="BF65" s="32"/>
      <c r="BG65" s="32"/>
      <c r="BH65" s="32"/>
      <c r="BI65" s="32"/>
      <c r="BJ65" s="33"/>
      <c r="BK65" s="34" t="s">
        <v>15</v>
      </c>
      <c r="BL65" s="35"/>
      <c r="BM65" s="35"/>
      <c r="BN65" s="36"/>
      <c r="BO65" s="37" t="s">
        <v>16</v>
      </c>
      <c r="BP65" s="38"/>
      <c r="BQ65" s="39" t="s">
        <v>17</v>
      </c>
    </row>
    <row r="66" customHeight="1" spans="1:69">
      <c r="A66" s="40" t="s">
        <v>18</v>
      </c>
      <c r="B66" s="41" t="s">
        <v>19</v>
      </c>
      <c r="C66" s="41" t="s">
        <v>20</v>
      </c>
      <c r="D66" s="41" t="s">
        <v>21</v>
      </c>
      <c r="E66" s="41" t="s">
        <v>22</v>
      </c>
      <c r="F66" s="42" t="s">
        <v>14</v>
      </c>
      <c r="G66" s="43" t="s">
        <v>23</v>
      </c>
      <c r="H66" s="44" t="s">
        <v>24</v>
      </c>
      <c r="I66" s="44" t="s">
        <v>25</v>
      </c>
      <c r="J66" s="45" t="s">
        <v>26</v>
      </c>
      <c r="K66" s="46" t="s">
        <v>27</v>
      </c>
      <c r="L66" s="47" t="s">
        <v>28</v>
      </c>
      <c r="M66" s="48"/>
      <c r="O66" s="40" t="s">
        <v>18</v>
      </c>
      <c r="P66" s="41" t="s">
        <v>19</v>
      </c>
      <c r="Q66" s="41" t="s">
        <v>20</v>
      </c>
      <c r="R66" s="41" t="s">
        <v>21</v>
      </c>
      <c r="S66" s="41" t="s">
        <v>22</v>
      </c>
      <c r="T66" s="42" t="s">
        <v>14</v>
      </c>
      <c r="U66" s="43" t="s">
        <v>23</v>
      </c>
      <c r="V66" s="44" t="s">
        <v>24</v>
      </c>
      <c r="W66" s="44" t="s">
        <v>25</v>
      </c>
      <c r="X66" s="45" t="s">
        <v>26</v>
      </c>
      <c r="Y66" s="46" t="s">
        <v>27</v>
      </c>
      <c r="Z66" s="47" t="s">
        <v>28</v>
      </c>
      <c r="AA66" s="48"/>
      <c r="AC66" s="40" t="s">
        <v>18</v>
      </c>
      <c r="AD66" s="41" t="s">
        <v>19</v>
      </c>
      <c r="AE66" s="41" t="s">
        <v>20</v>
      </c>
      <c r="AF66" s="41" t="s">
        <v>21</v>
      </c>
      <c r="AG66" s="41" t="s">
        <v>22</v>
      </c>
      <c r="AH66" s="42" t="s">
        <v>14</v>
      </c>
      <c r="AI66" s="43" t="s">
        <v>23</v>
      </c>
      <c r="AJ66" s="44" t="s">
        <v>24</v>
      </c>
      <c r="AK66" s="44" t="s">
        <v>25</v>
      </c>
      <c r="AL66" s="45" t="s">
        <v>26</v>
      </c>
      <c r="AM66" s="46" t="s">
        <v>27</v>
      </c>
      <c r="AN66" s="47" t="s">
        <v>28</v>
      </c>
      <c r="AO66" s="48"/>
      <c r="AQ66" s="40" t="s">
        <v>18</v>
      </c>
      <c r="AR66" s="41" t="s">
        <v>19</v>
      </c>
      <c r="AS66" s="41" t="s">
        <v>20</v>
      </c>
      <c r="AT66" s="41" t="s">
        <v>21</v>
      </c>
      <c r="AU66" s="41" t="s">
        <v>22</v>
      </c>
      <c r="AV66" s="42" t="s">
        <v>14</v>
      </c>
      <c r="AW66" s="43" t="s">
        <v>23</v>
      </c>
      <c r="AX66" s="44" t="s">
        <v>24</v>
      </c>
      <c r="AY66" s="44" t="s">
        <v>25</v>
      </c>
      <c r="AZ66" s="45" t="s">
        <v>26</v>
      </c>
      <c r="BA66" s="46" t="s">
        <v>27</v>
      </c>
      <c r="BB66" s="47" t="s">
        <v>28</v>
      </c>
      <c r="BC66" s="48"/>
      <c r="BE66" s="40" t="s">
        <v>18</v>
      </c>
      <c r="BF66" s="41" t="s">
        <v>19</v>
      </c>
      <c r="BG66" s="41" t="s">
        <v>20</v>
      </c>
      <c r="BH66" s="41" t="s">
        <v>21</v>
      </c>
      <c r="BI66" s="41" t="s">
        <v>22</v>
      </c>
      <c r="BJ66" s="42" t="s">
        <v>14</v>
      </c>
      <c r="BK66" s="43" t="s">
        <v>23</v>
      </c>
      <c r="BL66" s="44" t="s">
        <v>24</v>
      </c>
      <c r="BM66" s="44" t="s">
        <v>25</v>
      </c>
      <c r="BN66" s="45" t="s">
        <v>26</v>
      </c>
      <c r="BO66" s="46" t="s">
        <v>27</v>
      </c>
      <c r="BP66" s="47" t="s">
        <v>28</v>
      </c>
      <c r="BQ66" s="48"/>
    </row>
    <row r="67" customHeight="1" spans="1:69">
      <c r="A67" s="56">
        <v>3921</v>
      </c>
      <c r="B67" s="51">
        <v>2.14</v>
      </c>
      <c r="C67" s="51">
        <v>1</v>
      </c>
      <c r="D67" s="51">
        <v>1</v>
      </c>
      <c r="E67" s="51">
        <v>0</v>
      </c>
      <c r="F67" s="42">
        <f t="shared" ref="F67:F69" si="67">A67*B67*C67*D67+E67</f>
        <v>8390.94</v>
      </c>
      <c r="G67" s="67">
        <v>2.26</v>
      </c>
      <c r="H67" s="51">
        <v>0.92</v>
      </c>
      <c r="I67" s="51">
        <v>2.03</v>
      </c>
      <c r="J67" s="45">
        <f t="shared" ref="J67:J69" si="68">H67*I67+1</f>
        <v>2.8676</v>
      </c>
      <c r="K67" s="52">
        <v>1.125</v>
      </c>
      <c r="L67" s="47">
        <v>0.5</v>
      </c>
      <c r="M67" s="54">
        <f t="shared" ref="M67:M69" si="69">F67*G67*J67*K67*L67</f>
        <v>30588.63894531</v>
      </c>
      <c r="O67" s="68">
        <v>3921</v>
      </c>
      <c r="P67" s="51">
        <v>2.14</v>
      </c>
      <c r="Q67" s="51">
        <v>1</v>
      </c>
      <c r="R67" s="51">
        <v>1</v>
      </c>
      <c r="S67" s="51">
        <v>0</v>
      </c>
      <c r="T67" s="42">
        <f t="shared" ref="T67:T69" si="70">O67*P67*Q67*R67+S67</f>
        <v>8390.94</v>
      </c>
      <c r="U67" s="67">
        <f>2.26+0.13</f>
        <v>2.39</v>
      </c>
      <c r="V67" s="51">
        <v>0.92</v>
      </c>
      <c r="W67" s="51">
        <v>2.03</v>
      </c>
      <c r="X67" s="45">
        <f t="shared" ref="X67:X69" si="71">V67*W67+1</f>
        <v>2.8676</v>
      </c>
      <c r="Y67" s="52">
        <v>1.125</v>
      </c>
      <c r="Z67" s="47">
        <v>0.5</v>
      </c>
      <c r="AA67" s="54">
        <f t="shared" ref="AA67:AA69" si="72">T67*U67*X67*Y67*Z67</f>
        <v>32348.162424465</v>
      </c>
      <c r="AC67" s="68">
        <v>3921</v>
      </c>
      <c r="AD67" s="51">
        <v>2.14</v>
      </c>
      <c r="AE67" s="51">
        <v>1</v>
      </c>
      <c r="AF67" s="51">
        <v>1</v>
      </c>
      <c r="AG67" s="51">
        <v>0</v>
      </c>
      <c r="AH67" s="42">
        <f t="shared" ref="AH67:AH90" si="73">AC67*AD67*AE67*AF67+AG67</f>
        <v>8390.94</v>
      </c>
      <c r="AI67" s="67">
        <f t="shared" ref="AI67:AI72" si="74">2.26+0.13</f>
        <v>2.39</v>
      </c>
      <c r="AJ67" s="51">
        <v>0.92</v>
      </c>
      <c r="AK67" s="51">
        <v>2.03</v>
      </c>
      <c r="AL67" s="45">
        <f t="shared" ref="AL67:AL90" si="75">AJ67*AK67+1</f>
        <v>2.8676</v>
      </c>
      <c r="AM67" s="52">
        <v>1.125</v>
      </c>
      <c r="AN67" s="47">
        <v>0.5</v>
      </c>
      <c r="AO67" s="54">
        <f t="shared" ref="AO67:AO90" si="76">AH67*AI67*AL67*AM67*AN67</f>
        <v>32348.162424465</v>
      </c>
      <c r="AQ67" s="68">
        <f t="shared" ref="AQ67:AQ90" si="77">3921+240</f>
        <v>4161</v>
      </c>
      <c r="AR67" s="51">
        <v>2.14</v>
      </c>
      <c r="AS67" s="51">
        <v>1</v>
      </c>
      <c r="AT67" s="51">
        <v>1</v>
      </c>
      <c r="AU67" s="51">
        <v>0</v>
      </c>
      <c r="AV67" s="42">
        <f t="shared" ref="AV67:AV90" si="78">AQ67*AR67*AS67*AT67+AU67</f>
        <v>8904.54</v>
      </c>
      <c r="AW67" s="67">
        <f t="shared" ref="AW67:AW72" si="79">2.26+0.13</f>
        <v>2.39</v>
      </c>
      <c r="AX67" s="51">
        <v>0.92</v>
      </c>
      <c r="AY67" s="51">
        <v>2.03</v>
      </c>
      <c r="AZ67" s="45">
        <f t="shared" ref="AZ67:AZ90" si="80">AX67*AY67+1</f>
        <v>2.8676</v>
      </c>
      <c r="BA67" s="52">
        <v>1.225</v>
      </c>
      <c r="BB67" s="47">
        <v>0.5</v>
      </c>
      <c r="BC67" s="54">
        <f t="shared" ref="BC67:BC90" si="81">AV67*AW67*AZ67*BA67*BB67</f>
        <v>37379.548803093</v>
      </c>
      <c r="BE67" s="68">
        <f t="shared" ref="BE67:BE90" si="82">3921+240+108+300</f>
        <v>4569</v>
      </c>
      <c r="BF67" s="51">
        <v>2.14</v>
      </c>
      <c r="BG67" s="51">
        <v>1</v>
      </c>
      <c r="BH67" s="51">
        <v>1</v>
      </c>
      <c r="BI67" s="51">
        <v>0</v>
      </c>
      <c r="BJ67" s="42">
        <f t="shared" ref="BJ67:BJ90" si="83">BE67*BF67*BG67*BH67+BI67</f>
        <v>9777.66</v>
      </c>
      <c r="BK67" s="67">
        <f t="shared" ref="BK67:BK72" si="84">2.26+0.13</f>
        <v>2.39</v>
      </c>
      <c r="BL67" s="51">
        <v>0.92</v>
      </c>
      <c r="BM67" s="51">
        <v>2.03</v>
      </c>
      <c r="BN67" s="45">
        <f t="shared" ref="BN67:BN90" si="85">BL67*BM67+1</f>
        <v>2.8676</v>
      </c>
      <c r="BO67" s="52">
        <v>1.225</v>
      </c>
      <c r="BP67" s="47">
        <v>0.625</v>
      </c>
      <c r="BQ67" s="54">
        <f t="shared" ref="BQ67:BQ90" si="86">BJ67*BK67*BN67*BO67*BP67</f>
        <v>51305.9236004963</v>
      </c>
    </row>
    <row r="68" customHeight="1" spans="1:69">
      <c r="A68" s="56">
        <v>3921</v>
      </c>
      <c r="B68" s="51">
        <v>1.74</v>
      </c>
      <c r="C68" s="51">
        <v>1</v>
      </c>
      <c r="D68" s="51">
        <v>1</v>
      </c>
      <c r="E68" s="51">
        <v>0</v>
      </c>
      <c r="F68" s="42">
        <f t="shared" si="67"/>
        <v>6822.54</v>
      </c>
      <c r="G68" s="67">
        <v>2.26</v>
      </c>
      <c r="H68" s="51">
        <v>0.92</v>
      </c>
      <c r="I68" s="51">
        <v>2.03</v>
      </c>
      <c r="J68" s="45">
        <f t="shared" si="68"/>
        <v>2.8676</v>
      </c>
      <c r="K68" s="52">
        <v>1.125</v>
      </c>
      <c r="L68" s="47">
        <v>0.5</v>
      </c>
      <c r="M68" s="54">
        <f t="shared" si="69"/>
        <v>24871.13633871</v>
      </c>
      <c r="O68" s="68">
        <v>3921</v>
      </c>
      <c r="P68" s="51">
        <v>1.74</v>
      </c>
      <c r="Q68" s="51">
        <v>1</v>
      </c>
      <c r="R68" s="51">
        <v>1</v>
      </c>
      <c r="S68" s="51">
        <v>0</v>
      </c>
      <c r="T68" s="42">
        <f t="shared" si="70"/>
        <v>6822.54</v>
      </c>
      <c r="U68" s="67">
        <f>2.26+0.13</f>
        <v>2.39</v>
      </c>
      <c r="V68" s="51">
        <v>0.92</v>
      </c>
      <c r="W68" s="51">
        <v>2.03</v>
      </c>
      <c r="X68" s="45">
        <f t="shared" si="71"/>
        <v>2.8676</v>
      </c>
      <c r="Y68" s="52">
        <v>1.125</v>
      </c>
      <c r="Z68" s="47">
        <v>0.5</v>
      </c>
      <c r="AA68" s="54">
        <f t="shared" si="72"/>
        <v>26301.776924565</v>
      </c>
      <c r="AC68" s="68">
        <v>3921</v>
      </c>
      <c r="AD68" s="51">
        <v>1.74</v>
      </c>
      <c r="AE68" s="51">
        <v>1</v>
      </c>
      <c r="AF68" s="51">
        <v>1</v>
      </c>
      <c r="AG68" s="51">
        <v>0</v>
      </c>
      <c r="AH68" s="42">
        <f t="shared" si="73"/>
        <v>6822.54</v>
      </c>
      <c r="AI68" s="67">
        <f t="shared" si="74"/>
        <v>2.39</v>
      </c>
      <c r="AJ68" s="51">
        <v>0.92</v>
      </c>
      <c r="AK68" s="51">
        <v>2.03</v>
      </c>
      <c r="AL68" s="45">
        <f t="shared" si="75"/>
        <v>2.8676</v>
      </c>
      <c r="AM68" s="52">
        <v>1.125</v>
      </c>
      <c r="AN68" s="47">
        <v>0.5</v>
      </c>
      <c r="AO68" s="54">
        <f t="shared" si="76"/>
        <v>26301.776924565</v>
      </c>
      <c r="AQ68" s="68">
        <f t="shared" si="77"/>
        <v>4161</v>
      </c>
      <c r="AR68" s="51">
        <v>1.74</v>
      </c>
      <c r="AS68" s="51">
        <v>1</v>
      </c>
      <c r="AT68" s="51">
        <v>1</v>
      </c>
      <c r="AU68" s="51">
        <v>0</v>
      </c>
      <c r="AV68" s="42">
        <f t="shared" si="78"/>
        <v>7240.14</v>
      </c>
      <c r="AW68" s="67">
        <f t="shared" si="79"/>
        <v>2.39</v>
      </c>
      <c r="AX68" s="51">
        <v>0.92</v>
      </c>
      <c r="AY68" s="51">
        <v>2.03</v>
      </c>
      <c r="AZ68" s="45">
        <f t="shared" si="80"/>
        <v>2.8676</v>
      </c>
      <c r="BA68" s="52">
        <v>1.225</v>
      </c>
      <c r="BB68" s="47">
        <v>0.5</v>
      </c>
      <c r="BC68" s="54">
        <f t="shared" si="81"/>
        <v>30392.717251113</v>
      </c>
      <c r="BE68" s="68">
        <f t="shared" si="82"/>
        <v>4569</v>
      </c>
      <c r="BF68" s="51">
        <v>1.74</v>
      </c>
      <c r="BG68" s="51">
        <v>1</v>
      </c>
      <c r="BH68" s="51">
        <v>1</v>
      </c>
      <c r="BI68" s="51">
        <v>0</v>
      </c>
      <c r="BJ68" s="42">
        <f t="shared" si="83"/>
        <v>7950.06</v>
      </c>
      <c r="BK68" s="67">
        <f t="shared" si="84"/>
        <v>2.39</v>
      </c>
      <c r="BL68" s="51">
        <v>0.92</v>
      </c>
      <c r="BM68" s="51">
        <v>2.03</v>
      </c>
      <c r="BN68" s="45">
        <f t="shared" si="85"/>
        <v>2.8676</v>
      </c>
      <c r="BO68" s="52">
        <v>1.225</v>
      </c>
      <c r="BP68" s="47">
        <v>0.625</v>
      </c>
      <c r="BQ68" s="54">
        <f t="shared" si="86"/>
        <v>41716.0313387212</v>
      </c>
    </row>
    <row r="69" customHeight="1" spans="1:69">
      <c r="A69" s="56">
        <v>3921</v>
      </c>
      <c r="B69" s="51">
        <v>2.01</v>
      </c>
      <c r="C69" s="51">
        <v>1</v>
      </c>
      <c r="D69" s="51">
        <v>1</v>
      </c>
      <c r="E69" s="51">
        <v>0</v>
      </c>
      <c r="F69" s="42">
        <f t="shared" si="67"/>
        <v>7881.21</v>
      </c>
      <c r="G69" s="67">
        <v>2.26</v>
      </c>
      <c r="H69" s="51">
        <v>0.92</v>
      </c>
      <c r="I69" s="51">
        <v>2.03</v>
      </c>
      <c r="J69" s="45">
        <f t="shared" si="68"/>
        <v>2.8676</v>
      </c>
      <c r="K69" s="52">
        <v>1.125</v>
      </c>
      <c r="L69" s="47">
        <v>0.5</v>
      </c>
      <c r="M69" s="54">
        <f t="shared" si="69"/>
        <v>28730.450598165</v>
      </c>
      <c r="O69" s="68">
        <v>3921</v>
      </c>
      <c r="P69" s="51">
        <v>2.01</v>
      </c>
      <c r="Q69" s="51">
        <v>1</v>
      </c>
      <c r="R69" s="51">
        <v>1</v>
      </c>
      <c r="S69" s="51">
        <v>0</v>
      </c>
      <c r="T69" s="42">
        <f t="shared" si="70"/>
        <v>7881.21</v>
      </c>
      <c r="U69" s="67">
        <f>2.26+0.13</f>
        <v>2.39</v>
      </c>
      <c r="V69" s="51">
        <v>0.92</v>
      </c>
      <c r="W69" s="51">
        <v>2.03</v>
      </c>
      <c r="X69" s="45">
        <f t="shared" si="71"/>
        <v>2.8676</v>
      </c>
      <c r="Y69" s="52">
        <v>1.125</v>
      </c>
      <c r="Z69" s="47">
        <v>0.5</v>
      </c>
      <c r="AA69" s="54">
        <f t="shared" si="72"/>
        <v>30383.0871369975</v>
      </c>
      <c r="AC69" s="68">
        <v>3921</v>
      </c>
      <c r="AD69" s="51">
        <v>2.01</v>
      </c>
      <c r="AE69" s="51">
        <v>1</v>
      </c>
      <c r="AF69" s="51">
        <v>1</v>
      </c>
      <c r="AG69" s="51">
        <v>0</v>
      </c>
      <c r="AH69" s="42">
        <f t="shared" si="73"/>
        <v>7881.21</v>
      </c>
      <c r="AI69" s="67">
        <f t="shared" si="74"/>
        <v>2.39</v>
      </c>
      <c r="AJ69" s="51">
        <v>0.92</v>
      </c>
      <c r="AK69" s="51">
        <v>2.03</v>
      </c>
      <c r="AL69" s="45">
        <f t="shared" si="75"/>
        <v>2.8676</v>
      </c>
      <c r="AM69" s="52">
        <v>1.125</v>
      </c>
      <c r="AN69" s="47">
        <v>0.5</v>
      </c>
      <c r="AO69" s="54">
        <f t="shared" si="76"/>
        <v>30383.0871369975</v>
      </c>
      <c r="AQ69" s="68">
        <f t="shared" si="77"/>
        <v>4161</v>
      </c>
      <c r="AR69" s="51">
        <v>2.01</v>
      </c>
      <c r="AS69" s="51">
        <v>1</v>
      </c>
      <c r="AT69" s="51">
        <v>1</v>
      </c>
      <c r="AU69" s="51">
        <v>0</v>
      </c>
      <c r="AV69" s="42">
        <f t="shared" si="78"/>
        <v>8363.61</v>
      </c>
      <c r="AW69" s="67">
        <f t="shared" si="79"/>
        <v>2.39</v>
      </c>
      <c r="AX69" s="51">
        <v>0.92</v>
      </c>
      <c r="AY69" s="51">
        <v>2.03</v>
      </c>
      <c r="AZ69" s="45">
        <f t="shared" si="80"/>
        <v>2.8676</v>
      </c>
      <c r="BA69" s="52">
        <v>1.225</v>
      </c>
      <c r="BB69" s="47">
        <v>0.5</v>
      </c>
      <c r="BC69" s="54">
        <f t="shared" si="81"/>
        <v>35108.8285486995</v>
      </c>
      <c r="BE69" s="68">
        <f t="shared" si="82"/>
        <v>4569</v>
      </c>
      <c r="BF69" s="51">
        <v>2.01</v>
      </c>
      <c r="BG69" s="51">
        <v>1</v>
      </c>
      <c r="BH69" s="51">
        <v>1</v>
      </c>
      <c r="BI69" s="51">
        <v>0</v>
      </c>
      <c r="BJ69" s="42">
        <f t="shared" si="83"/>
        <v>9183.69</v>
      </c>
      <c r="BK69" s="67">
        <f t="shared" si="84"/>
        <v>2.39</v>
      </c>
      <c r="BL69" s="51">
        <v>0.92</v>
      </c>
      <c r="BM69" s="51">
        <v>2.03</v>
      </c>
      <c r="BN69" s="45">
        <f t="shared" si="85"/>
        <v>2.8676</v>
      </c>
      <c r="BO69" s="52">
        <v>1.225</v>
      </c>
      <c r="BP69" s="47">
        <v>0.625</v>
      </c>
      <c r="BQ69" s="54">
        <f t="shared" si="86"/>
        <v>48189.2086154194</v>
      </c>
    </row>
    <row r="70" customHeight="1" spans="1:69">
      <c r="A70" s="56"/>
      <c r="B70" s="41">
        <v>0</v>
      </c>
      <c r="C70" s="51"/>
      <c r="D70" s="51"/>
      <c r="E70" s="51"/>
      <c r="F70" s="42"/>
      <c r="G70" s="52"/>
      <c r="H70" s="51"/>
      <c r="I70" s="51"/>
      <c r="J70" s="45"/>
      <c r="K70" s="52"/>
      <c r="L70" s="47"/>
      <c r="M70" s="54"/>
      <c r="O70" s="56"/>
      <c r="P70" s="41">
        <v>0</v>
      </c>
      <c r="Q70" s="51"/>
      <c r="R70" s="51"/>
      <c r="S70" s="51"/>
      <c r="T70" s="42"/>
      <c r="U70" s="52"/>
      <c r="V70" s="51"/>
      <c r="W70" s="51"/>
      <c r="X70" s="45"/>
      <c r="Y70" s="52"/>
      <c r="Z70" s="47"/>
      <c r="AA70" s="54"/>
      <c r="AC70" s="68">
        <v>3921</v>
      </c>
      <c r="AD70" s="41">
        <v>6</v>
      </c>
      <c r="AE70" s="51">
        <v>1</v>
      </c>
      <c r="AF70" s="51">
        <v>1</v>
      </c>
      <c r="AG70" s="51">
        <f>5620*1.5</f>
        <v>8430</v>
      </c>
      <c r="AH70" s="42">
        <f t="shared" si="73"/>
        <v>31956</v>
      </c>
      <c r="AI70" s="67">
        <f t="shared" si="74"/>
        <v>2.39</v>
      </c>
      <c r="AJ70" s="51">
        <v>0.92</v>
      </c>
      <c r="AK70" s="51">
        <v>2.03</v>
      </c>
      <c r="AL70" s="45">
        <f t="shared" si="75"/>
        <v>2.8676</v>
      </c>
      <c r="AM70" s="52">
        <v>1.125</v>
      </c>
      <c r="AN70" s="47">
        <v>0.5</v>
      </c>
      <c r="AO70" s="54">
        <f t="shared" si="76"/>
        <v>123194.526291</v>
      </c>
      <c r="AQ70" s="68">
        <f t="shared" si="77"/>
        <v>4161</v>
      </c>
      <c r="AR70" s="41">
        <v>6</v>
      </c>
      <c r="AS70" s="51">
        <v>1</v>
      </c>
      <c r="AT70" s="51">
        <v>1</v>
      </c>
      <c r="AU70" s="51">
        <f>5620*1.5</f>
        <v>8430</v>
      </c>
      <c r="AV70" s="42">
        <f t="shared" si="78"/>
        <v>33396</v>
      </c>
      <c r="AW70" s="67">
        <f t="shared" si="79"/>
        <v>2.39</v>
      </c>
      <c r="AX70" s="51">
        <v>0.92</v>
      </c>
      <c r="AY70" s="51">
        <v>2.03</v>
      </c>
      <c r="AZ70" s="45">
        <f t="shared" si="80"/>
        <v>2.8676</v>
      </c>
      <c r="BA70" s="52">
        <v>1.225</v>
      </c>
      <c r="BB70" s="47">
        <v>0.5</v>
      </c>
      <c r="BC70" s="54">
        <f t="shared" si="81"/>
        <v>140189.9942982</v>
      </c>
      <c r="BE70" s="68">
        <f t="shared" si="82"/>
        <v>4569</v>
      </c>
      <c r="BF70" s="41">
        <v>6</v>
      </c>
      <c r="BG70" s="51">
        <v>1</v>
      </c>
      <c r="BH70" s="51">
        <v>1</v>
      </c>
      <c r="BI70" s="51">
        <f>5968*1.5</f>
        <v>8952</v>
      </c>
      <c r="BJ70" s="42">
        <f t="shared" si="83"/>
        <v>36366</v>
      </c>
      <c r="BK70" s="67">
        <f t="shared" si="84"/>
        <v>2.39</v>
      </c>
      <c r="BL70" s="51">
        <v>0.92</v>
      </c>
      <c r="BM70" s="51">
        <v>2.03</v>
      </c>
      <c r="BN70" s="45">
        <f t="shared" si="85"/>
        <v>2.8676</v>
      </c>
      <c r="BO70" s="52">
        <v>1.225</v>
      </c>
      <c r="BP70" s="47">
        <v>0.625</v>
      </c>
      <c r="BQ70" s="54">
        <f t="shared" si="86"/>
        <v>190821.854887125</v>
      </c>
    </row>
    <row r="71" customHeight="1" spans="1:69">
      <c r="A71" s="56">
        <v>3921</v>
      </c>
      <c r="B71" s="51">
        <v>1.7</v>
      </c>
      <c r="C71" s="51">
        <v>1.75</v>
      </c>
      <c r="D71" s="51">
        <v>1</v>
      </c>
      <c r="E71" s="51">
        <v>0</v>
      </c>
      <c r="F71" s="42">
        <f t="shared" ref="F71:F90" si="87">A71*B71*C71*D71+E71</f>
        <v>11664.975</v>
      </c>
      <c r="G71" s="67">
        <v>2.26</v>
      </c>
      <c r="H71" s="51">
        <v>0.92</v>
      </c>
      <c r="I71" s="51">
        <v>2.03</v>
      </c>
      <c r="J71" s="45">
        <f t="shared" ref="J71:J90" si="88">H71*I71+1</f>
        <v>2.8676</v>
      </c>
      <c r="K71" s="52">
        <v>1.125</v>
      </c>
      <c r="L71" s="47">
        <v>0.5</v>
      </c>
      <c r="M71" s="54">
        <f t="shared" ref="M71:M90" si="89">F71*G71*J71*K71*L71</f>
        <v>42523.9256365875</v>
      </c>
      <c r="O71" s="68">
        <v>3921</v>
      </c>
      <c r="P71" s="51">
        <v>1.7</v>
      </c>
      <c r="Q71" s="51">
        <v>1.75</v>
      </c>
      <c r="R71" s="51">
        <v>1</v>
      </c>
      <c r="S71" s="51">
        <v>0</v>
      </c>
      <c r="T71" s="42">
        <f t="shared" ref="T71:T90" si="90">O71*P71*Q71*R71+S71</f>
        <v>11664.975</v>
      </c>
      <c r="U71" s="67">
        <f>2.26+0.13</f>
        <v>2.39</v>
      </c>
      <c r="V71" s="51">
        <v>0.92</v>
      </c>
      <c r="W71" s="51">
        <v>2.03</v>
      </c>
      <c r="X71" s="45">
        <f t="shared" ref="X71:X90" si="91">V71*W71+1</f>
        <v>2.8676</v>
      </c>
      <c r="Y71" s="52">
        <v>1.125</v>
      </c>
      <c r="Z71" s="47">
        <v>0.5</v>
      </c>
      <c r="AA71" s="54">
        <f t="shared" ref="AA71:AA90" si="92">T71*U71*X71*Y71*Z71</f>
        <v>44969.9921555062</v>
      </c>
      <c r="AC71" s="68">
        <v>3921</v>
      </c>
      <c r="AD71" s="51">
        <v>1.7</v>
      </c>
      <c r="AE71" s="51">
        <v>1.75</v>
      </c>
      <c r="AF71" s="51">
        <v>1</v>
      </c>
      <c r="AG71" s="51">
        <v>0</v>
      </c>
      <c r="AH71" s="42">
        <f t="shared" si="73"/>
        <v>11664.975</v>
      </c>
      <c r="AI71" s="67">
        <f t="shared" si="74"/>
        <v>2.39</v>
      </c>
      <c r="AJ71" s="51">
        <v>0.92</v>
      </c>
      <c r="AK71" s="51">
        <v>2.03</v>
      </c>
      <c r="AL71" s="45">
        <f t="shared" si="75"/>
        <v>2.8676</v>
      </c>
      <c r="AM71" s="52">
        <v>1.125</v>
      </c>
      <c r="AN71" s="47">
        <v>0.5</v>
      </c>
      <c r="AO71" s="54">
        <f t="shared" si="76"/>
        <v>44969.9921555062</v>
      </c>
      <c r="AQ71" s="68">
        <f t="shared" si="77"/>
        <v>4161</v>
      </c>
      <c r="AR71" s="51">
        <v>1.7</v>
      </c>
      <c r="AS71" s="51">
        <v>1.75</v>
      </c>
      <c r="AT71" s="51">
        <v>1</v>
      </c>
      <c r="AU71" s="51">
        <v>0</v>
      </c>
      <c r="AV71" s="42">
        <f t="shared" si="78"/>
        <v>12378.975</v>
      </c>
      <c r="AW71" s="67">
        <f t="shared" si="79"/>
        <v>2.39</v>
      </c>
      <c r="AX71" s="51">
        <v>0.92</v>
      </c>
      <c r="AY71" s="51">
        <v>2.03</v>
      </c>
      <c r="AZ71" s="45">
        <f t="shared" si="80"/>
        <v>2.8676</v>
      </c>
      <c r="BA71" s="52">
        <v>1.225</v>
      </c>
      <c r="BB71" s="47">
        <v>0.5</v>
      </c>
      <c r="BC71" s="54">
        <f t="shared" si="81"/>
        <v>51964.5596678513</v>
      </c>
      <c r="BE71" s="68">
        <f t="shared" si="82"/>
        <v>4569</v>
      </c>
      <c r="BF71" s="51">
        <v>1.7</v>
      </c>
      <c r="BG71" s="51">
        <v>1.75</v>
      </c>
      <c r="BH71" s="51">
        <v>1</v>
      </c>
      <c r="BI71" s="51">
        <f t="shared" ref="BI71:BI78" si="93">5968*0.7</f>
        <v>4177.6</v>
      </c>
      <c r="BJ71" s="42">
        <f t="shared" si="83"/>
        <v>17770.375</v>
      </c>
      <c r="BK71" s="67">
        <f t="shared" si="84"/>
        <v>2.39</v>
      </c>
      <c r="BL71" s="51">
        <v>0.92</v>
      </c>
      <c r="BM71" s="51">
        <v>2.03</v>
      </c>
      <c r="BN71" s="45">
        <f t="shared" si="85"/>
        <v>2.8676</v>
      </c>
      <c r="BO71" s="52">
        <v>1.225</v>
      </c>
      <c r="BP71" s="47">
        <v>0.625</v>
      </c>
      <c r="BQ71" s="54">
        <f t="shared" si="86"/>
        <v>93245.7768118516</v>
      </c>
    </row>
    <row r="72" customHeight="1" spans="1:69">
      <c r="A72" s="56">
        <v>3921</v>
      </c>
      <c r="B72" s="51">
        <v>1.7</v>
      </c>
      <c r="C72" s="51">
        <v>1.75</v>
      </c>
      <c r="D72" s="51">
        <v>1</v>
      </c>
      <c r="E72" s="51">
        <v>0</v>
      </c>
      <c r="F72" s="42">
        <f t="shared" si="87"/>
        <v>11664.975</v>
      </c>
      <c r="G72" s="67">
        <v>2.26</v>
      </c>
      <c r="H72" s="51">
        <v>0.92</v>
      </c>
      <c r="I72" s="51">
        <v>2.03</v>
      </c>
      <c r="J72" s="45">
        <f t="shared" si="88"/>
        <v>2.8676</v>
      </c>
      <c r="K72" s="52">
        <v>1.325</v>
      </c>
      <c r="L72" s="47">
        <v>0.5</v>
      </c>
      <c r="M72" s="54">
        <f t="shared" si="89"/>
        <v>50083.7346386475</v>
      </c>
      <c r="O72" s="68">
        <v>3921</v>
      </c>
      <c r="P72" s="51">
        <v>1.7</v>
      </c>
      <c r="Q72" s="51">
        <v>1.75</v>
      </c>
      <c r="R72" s="51">
        <v>1</v>
      </c>
      <c r="S72" s="51">
        <v>0</v>
      </c>
      <c r="T72" s="42">
        <f t="shared" si="90"/>
        <v>11664.975</v>
      </c>
      <c r="U72" s="67">
        <f>2.26+0.13</f>
        <v>2.39</v>
      </c>
      <c r="V72" s="51">
        <v>0.92</v>
      </c>
      <c r="W72" s="51">
        <v>2.03</v>
      </c>
      <c r="X72" s="45">
        <f t="shared" si="91"/>
        <v>2.8676</v>
      </c>
      <c r="Y72" s="52">
        <v>1.325</v>
      </c>
      <c r="Z72" s="47">
        <v>0.5</v>
      </c>
      <c r="AA72" s="54">
        <f t="shared" si="92"/>
        <v>52964.6574275962</v>
      </c>
      <c r="AC72" s="68">
        <v>3921</v>
      </c>
      <c r="AD72" s="51">
        <v>1.7</v>
      </c>
      <c r="AE72" s="51">
        <v>1.75</v>
      </c>
      <c r="AF72" s="51">
        <v>1</v>
      </c>
      <c r="AG72" s="51">
        <v>0</v>
      </c>
      <c r="AH72" s="42">
        <f t="shared" si="73"/>
        <v>11664.975</v>
      </c>
      <c r="AI72" s="67">
        <f t="shared" si="74"/>
        <v>2.39</v>
      </c>
      <c r="AJ72" s="51">
        <v>0.92</v>
      </c>
      <c r="AK72" s="51">
        <v>2.03</v>
      </c>
      <c r="AL72" s="45">
        <f t="shared" si="75"/>
        <v>2.8676</v>
      </c>
      <c r="AM72" s="52">
        <v>1.325</v>
      </c>
      <c r="AN72" s="47">
        <v>0.5</v>
      </c>
      <c r="AO72" s="54">
        <f t="shared" si="76"/>
        <v>52964.6574275962</v>
      </c>
      <c r="AQ72" s="68">
        <f t="shared" si="77"/>
        <v>4161</v>
      </c>
      <c r="AR72" s="51">
        <v>1.7</v>
      </c>
      <c r="AS72" s="51">
        <v>1.75</v>
      </c>
      <c r="AT72" s="51">
        <v>1</v>
      </c>
      <c r="AU72" s="51">
        <v>0</v>
      </c>
      <c r="AV72" s="42">
        <f t="shared" si="78"/>
        <v>12378.975</v>
      </c>
      <c r="AW72" s="67">
        <f t="shared" si="79"/>
        <v>2.39</v>
      </c>
      <c r="AX72" s="51">
        <v>0.92</v>
      </c>
      <c r="AY72" s="51">
        <v>2.03</v>
      </c>
      <c r="AZ72" s="45">
        <f t="shared" si="80"/>
        <v>2.8676</v>
      </c>
      <c r="BA72" s="52">
        <v>1.425</v>
      </c>
      <c r="BB72" s="47">
        <v>0.5</v>
      </c>
      <c r="BC72" s="54">
        <f t="shared" si="81"/>
        <v>60448.5694095412</v>
      </c>
      <c r="BE72" s="68">
        <f t="shared" si="82"/>
        <v>4569</v>
      </c>
      <c r="BF72" s="51">
        <v>1.7</v>
      </c>
      <c r="BG72" s="51">
        <v>1.75</v>
      </c>
      <c r="BH72" s="51">
        <v>1</v>
      </c>
      <c r="BI72" s="51">
        <f t="shared" si="93"/>
        <v>4177.6</v>
      </c>
      <c r="BJ72" s="42">
        <f t="shared" si="83"/>
        <v>17770.375</v>
      </c>
      <c r="BK72" s="67">
        <f t="shared" si="84"/>
        <v>2.39</v>
      </c>
      <c r="BL72" s="51">
        <v>0.92</v>
      </c>
      <c r="BM72" s="51">
        <v>2.03</v>
      </c>
      <c r="BN72" s="45">
        <f t="shared" si="85"/>
        <v>2.8676</v>
      </c>
      <c r="BO72" s="52">
        <v>1.425</v>
      </c>
      <c r="BP72" s="47">
        <v>0.625</v>
      </c>
      <c r="BQ72" s="54">
        <f t="shared" si="86"/>
        <v>108469.577107664</v>
      </c>
    </row>
    <row r="73" customHeight="1" spans="1:69">
      <c r="A73" s="56">
        <v>3921</v>
      </c>
      <c r="B73" s="51">
        <v>1.7</v>
      </c>
      <c r="C73" s="51">
        <v>1.75</v>
      </c>
      <c r="D73" s="51">
        <v>1</v>
      </c>
      <c r="E73" s="51">
        <v>0</v>
      </c>
      <c r="F73" s="42">
        <f t="shared" si="87"/>
        <v>11664.975</v>
      </c>
      <c r="G73" s="67">
        <v>2.56</v>
      </c>
      <c r="H73" s="51">
        <v>0.92</v>
      </c>
      <c r="I73" s="51">
        <v>2.03</v>
      </c>
      <c r="J73" s="45">
        <f t="shared" si="88"/>
        <v>2.8676</v>
      </c>
      <c r="K73" s="52">
        <v>1.325</v>
      </c>
      <c r="L73" s="47">
        <v>0.5</v>
      </c>
      <c r="M73" s="54">
        <f t="shared" si="89"/>
        <v>56732.01799776</v>
      </c>
      <c r="O73" s="68">
        <v>3921</v>
      </c>
      <c r="P73" s="51">
        <v>1.7</v>
      </c>
      <c r="Q73" s="51">
        <v>1.75</v>
      </c>
      <c r="R73" s="51">
        <v>1</v>
      </c>
      <c r="S73" s="51">
        <v>0</v>
      </c>
      <c r="T73" s="42">
        <f t="shared" si="90"/>
        <v>11664.975</v>
      </c>
      <c r="U73" s="67">
        <f t="shared" ref="U73:U90" si="94">2.56+0.13</f>
        <v>2.69</v>
      </c>
      <c r="V73" s="51">
        <v>0.92</v>
      </c>
      <c r="W73" s="51">
        <v>2.03</v>
      </c>
      <c r="X73" s="45">
        <f t="shared" si="91"/>
        <v>2.8676</v>
      </c>
      <c r="Y73" s="52">
        <v>1.325</v>
      </c>
      <c r="Z73" s="47">
        <v>0.5</v>
      </c>
      <c r="AA73" s="54">
        <f t="shared" si="92"/>
        <v>59612.9407867088</v>
      </c>
      <c r="AC73" s="68">
        <v>3921</v>
      </c>
      <c r="AD73" s="51">
        <v>1.7</v>
      </c>
      <c r="AE73" s="51">
        <v>1.75</v>
      </c>
      <c r="AF73" s="51">
        <v>1</v>
      </c>
      <c r="AG73" s="51">
        <v>0</v>
      </c>
      <c r="AH73" s="42">
        <f t="shared" si="73"/>
        <v>11664.975</v>
      </c>
      <c r="AI73" s="67">
        <f t="shared" ref="AI73:AI90" si="95">2.56+0.13</f>
        <v>2.69</v>
      </c>
      <c r="AJ73" s="51">
        <v>0.92</v>
      </c>
      <c r="AK73" s="51">
        <v>2.03</v>
      </c>
      <c r="AL73" s="45">
        <f t="shared" si="75"/>
        <v>2.8676</v>
      </c>
      <c r="AM73" s="52">
        <v>1.325</v>
      </c>
      <c r="AN73" s="47">
        <v>0.5</v>
      </c>
      <c r="AO73" s="54">
        <f t="shared" si="76"/>
        <v>59612.9407867088</v>
      </c>
      <c r="AQ73" s="68">
        <f t="shared" si="77"/>
        <v>4161</v>
      </c>
      <c r="AR73" s="51">
        <v>1.7</v>
      </c>
      <c r="AS73" s="51">
        <v>1.75</v>
      </c>
      <c r="AT73" s="51">
        <v>1</v>
      </c>
      <c r="AU73" s="51">
        <v>0</v>
      </c>
      <c r="AV73" s="42">
        <f t="shared" si="78"/>
        <v>12378.975</v>
      </c>
      <c r="AW73" s="67">
        <f t="shared" ref="AW73:AW90" si="96">2.56+0.13</f>
        <v>2.69</v>
      </c>
      <c r="AX73" s="51">
        <v>0.92</v>
      </c>
      <c r="AY73" s="51">
        <v>2.03</v>
      </c>
      <c r="AZ73" s="45">
        <f t="shared" si="80"/>
        <v>2.8676</v>
      </c>
      <c r="BA73" s="52">
        <v>1.425</v>
      </c>
      <c r="BB73" s="47">
        <v>0.5</v>
      </c>
      <c r="BC73" s="54">
        <f t="shared" si="81"/>
        <v>68036.2559463037</v>
      </c>
      <c r="BE73" s="68">
        <f t="shared" si="82"/>
        <v>4569</v>
      </c>
      <c r="BF73" s="51">
        <v>1.7</v>
      </c>
      <c r="BG73" s="51">
        <v>1.75</v>
      </c>
      <c r="BH73" s="51">
        <v>1</v>
      </c>
      <c r="BI73" s="51">
        <f t="shared" si="93"/>
        <v>4177.6</v>
      </c>
      <c r="BJ73" s="42">
        <f t="shared" si="83"/>
        <v>17770.375</v>
      </c>
      <c r="BK73" s="67">
        <f t="shared" ref="BK73:BK90" si="97">2.56+0.13</f>
        <v>2.69</v>
      </c>
      <c r="BL73" s="51">
        <v>0.92</v>
      </c>
      <c r="BM73" s="51">
        <v>2.03</v>
      </c>
      <c r="BN73" s="45">
        <f t="shared" si="85"/>
        <v>2.8676</v>
      </c>
      <c r="BO73" s="52">
        <v>1.425</v>
      </c>
      <c r="BP73" s="47">
        <v>0.625</v>
      </c>
      <c r="BQ73" s="54">
        <f t="shared" si="86"/>
        <v>122085.005196492</v>
      </c>
    </row>
    <row r="74" customHeight="1" spans="1:69">
      <c r="A74" s="56">
        <v>3921</v>
      </c>
      <c r="B74" s="51">
        <v>1.7</v>
      </c>
      <c r="C74" s="51">
        <v>1.75</v>
      </c>
      <c r="D74" s="51">
        <v>1</v>
      </c>
      <c r="E74" s="51">
        <v>0</v>
      </c>
      <c r="F74" s="42">
        <f t="shared" si="87"/>
        <v>11664.975</v>
      </c>
      <c r="G74" s="67">
        <v>2.56</v>
      </c>
      <c r="H74" s="51">
        <v>0.92</v>
      </c>
      <c r="I74" s="51">
        <v>2.03</v>
      </c>
      <c r="J74" s="45">
        <f t="shared" si="88"/>
        <v>2.8676</v>
      </c>
      <c r="K74" s="52">
        <v>1.325</v>
      </c>
      <c r="L74" s="47">
        <v>0.5</v>
      </c>
      <c r="M74" s="54">
        <f t="shared" si="89"/>
        <v>56732.01799776</v>
      </c>
      <c r="O74" s="68">
        <v>3921</v>
      </c>
      <c r="P74" s="51">
        <v>1.7</v>
      </c>
      <c r="Q74" s="51">
        <v>1.75</v>
      </c>
      <c r="R74" s="51">
        <v>1</v>
      </c>
      <c r="S74" s="51">
        <v>0</v>
      </c>
      <c r="T74" s="42">
        <f t="shared" si="90"/>
        <v>11664.975</v>
      </c>
      <c r="U74" s="67">
        <f t="shared" si="94"/>
        <v>2.69</v>
      </c>
      <c r="V74" s="51">
        <v>0.92</v>
      </c>
      <c r="W74" s="51">
        <v>2.03</v>
      </c>
      <c r="X74" s="45">
        <f t="shared" si="91"/>
        <v>2.8676</v>
      </c>
      <c r="Y74" s="52">
        <v>1.325</v>
      </c>
      <c r="Z74" s="47">
        <v>0.5</v>
      </c>
      <c r="AA74" s="54">
        <f t="shared" si="92"/>
        <v>59612.9407867088</v>
      </c>
      <c r="AC74" s="68">
        <v>3921</v>
      </c>
      <c r="AD74" s="51">
        <v>1.7</v>
      </c>
      <c r="AE74" s="51">
        <v>1.75</v>
      </c>
      <c r="AF74" s="51">
        <v>1</v>
      </c>
      <c r="AG74" s="51">
        <v>0</v>
      </c>
      <c r="AH74" s="42">
        <f t="shared" si="73"/>
        <v>11664.975</v>
      </c>
      <c r="AI74" s="67">
        <f t="shared" si="95"/>
        <v>2.69</v>
      </c>
      <c r="AJ74" s="51">
        <v>0.92</v>
      </c>
      <c r="AK74" s="51">
        <v>2.03</v>
      </c>
      <c r="AL74" s="45">
        <f t="shared" si="75"/>
        <v>2.8676</v>
      </c>
      <c r="AM74" s="52">
        <v>1.325</v>
      </c>
      <c r="AN74" s="47">
        <v>0.5</v>
      </c>
      <c r="AO74" s="54">
        <f t="shared" si="76"/>
        <v>59612.9407867088</v>
      </c>
      <c r="AQ74" s="68">
        <f t="shared" si="77"/>
        <v>4161</v>
      </c>
      <c r="AR74" s="51">
        <v>1.7</v>
      </c>
      <c r="AS74" s="51">
        <v>1.75</v>
      </c>
      <c r="AT74" s="51">
        <v>1</v>
      </c>
      <c r="AU74" s="51">
        <v>0</v>
      </c>
      <c r="AV74" s="42">
        <f t="shared" si="78"/>
        <v>12378.975</v>
      </c>
      <c r="AW74" s="67">
        <f t="shared" si="96"/>
        <v>2.69</v>
      </c>
      <c r="AX74" s="51">
        <v>0.92</v>
      </c>
      <c r="AY74" s="51">
        <v>2.03</v>
      </c>
      <c r="AZ74" s="45">
        <f t="shared" si="80"/>
        <v>2.8676</v>
      </c>
      <c r="BA74" s="52">
        <v>1.425</v>
      </c>
      <c r="BB74" s="47">
        <v>0.5</v>
      </c>
      <c r="BC74" s="54">
        <f t="shared" si="81"/>
        <v>68036.2559463037</v>
      </c>
      <c r="BE74" s="68">
        <f t="shared" si="82"/>
        <v>4569</v>
      </c>
      <c r="BF74" s="51">
        <v>1.7</v>
      </c>
      <c r="BG74" s="51">
        <v>1.75</v>
      </c>
      <c r="BH74" s="51">
        <v>1</v>
      </c>
      <c r="BI74" s="51">
        <f t="shared" si="93"/>
        <v>4177.6</v>
      </c>
      <c r="BJ74" s="42">
        <f t="shared" si="83"/>
        <v>17770.375</v>
      </c>
      <c r="BK74" s="67">
        <f t="shared" si="97"/>
        <v>2.69</v>
      </c>
      <c r="BL74" s="51">
        <v>0.92</v>
      </c>
      <c r="BM74" s="51">
        <v>2.03</v>
      </c>
      <c r="BN74" s="45">
        <f t="shared" si="85"/>
        <v>2.8676</v>
      </c>
      <c r="BO74" s="52">
        <v>1.425</v>
      </c>
      <c r="BP74" s="47">
        <v>0.625</v>
      </c>
      <c r="BQ74" s="54">
        <f t="shared" si="86"/>
        <v>122085.005196492</v>
      </c>
    </row>
    <row r="75" customHeight="1" spans="1:69">
      <c r="A75" s="56">
        <v>3921</v>
      </c>
      <c r="B75" s="51">
        <v>1.7</v>
      </c>
      <c r="C75" s="51">
        <v>1.75</v>
      </c>
      <c r="D75" s="51">
        <v>1</v>
      </c>
      <c r="E75" s="51">
        <v>0</v>
      </c>
      <c r="F75" s="42">
        <f t="shared" si="87"/>
        <v>11664.975</v>
      </c>
      <c r="G75" s="67">
        <v>2.56</v>
      </c>
      <c r="H75" s="51">
        <v>0.92</v>
      </c>
      <c r="I75" s="51">
        <v>2.03</v>
      </c>
      <c r="J75" s="45">
        <f t="shared" si="88"/>
        <v>2.8676</v>
      </c>
      <c r="K75" s="52">
        <v>1.325</v>
      </c>
      <c r="L75" s="47">
        <v>0.5</v>
      </c>
      <c r="M75" s="54">
        <f t="shared" si="89"/>
        <v>56732.01799776</v>
      </c>
      <c r="O75" s="68">
        <v>3921</v>
      </c>
      <c r="P75" s="51">
        <v>1.7</v>
      </c>
      <c r="Q75" s="51">
        <v>1.75</v>
      </c>
      <c r="R75" s="51">
        <v>1</v>
      </c>
      <c r="S75" s="51">
        <v>0</v>
      </c>
      <c r="T75" s="42">
        <f t="shared" si="90"/>
        <v>11664.975</v>
      </c>
      <c r="U75" s="67">
        <f t="shared" si="94"/>
        <v>2.69</v>
      </c>
      <c r="V75" s="51">
        <v>0.92</v>
      </c>
      <c r="W75" s="51">
        <v>2.03</v>
      </c>
      <c r="X75" s="45">
        <f t="shared" si="91"/>
        <v>2.8676</v>
      </c>
      <c r="Y75" s="52">
        <v>1.325</v>
      </c>
      <c r="Z75" s="47">
        <v>0.5</v>
      </c>
      <c r="AA75" s="54">
        <f t="shared" si="92"/>
        <v>59612.9407867088</v>
      </c>
      <c r="AC75" s="68">
        <v>3921</v>
      </c>
      <c r="AD75" s="51">
        <v>1.7</v>
      </c>
      <c r="AE75" s="51">
        <v>1.75</v>
      </c>
      <c r="AF75" s="51">
        <v>1</v>
      </c>
      <c r="AG75" s="51">
        <v>0</v>
      </c>
      <c r="AH75" s="42">
        <f t="shared" si="73"/>
        <v>11664.975</v>
      </c>
      <c r="AI75" s="67">
        <f t="shared" si="95"/>
        <v>2.69</v>
      </c>
      <c r="AJ75" s="51">
        <v>0.92</v>
      </c>
      <c r="AK75" s="51">
        <v>2.03</v>
      </c>
      <c r="AL75" s="45">
        <f t="shared" si="75"/>
        <v>2.8676</v>
      </c>
      <c r="AM75" s="52">
        <v>1.325</v>
      </c>
      <c r="AN75" s="47">
        <v>0.5</v>
      </c>
      <c r="AO75" s="54">
        <f t="shared" si="76"/>
        <v>59612.9407867088</v>
      </c>
      <c r="AQ75" s="68">
        <f t="shared" si="77"/>
        <v>4161</v>
      </c>
      <c r="AR75" s="51">
        <v>1.7</v>
      </c>
      <c r="AS75" s="51">
        <v>1.75</v>
      </c>
      <c r="AT75" s="51">
        <v>1</v>
      </c>
      <c r="AU75" s="51">
        <v>0</v>
      </c>
      <c r="AV75" s="42">
        <f t="shared" si="78"/>
        <v>12378.975</v>
      </c>
      <c r="AW75" s="67">
        <f t="shared" si="96"/>
        <v>2.69</v>
      </c>
      <c r="AX75" s="51">
        <v>0.92</v>
      </c>
      <c r="AY75" s="51">
        <v>2.03</v>
      </c>
      <c r="AZ75" s="45">
        <f t="shared" si="80"/>
        <v>2.8676</v>
      </c>
      <c r="BA75" s="52">
        <v>1.425</v>
      </c>
      <c r="BB75" s="47">
        <v>0.5</v>
      </c>
      <c r="BC75" s="54">
        <f t="shared" si="81"/>
        <v>68036.2559463037</v>
      </c>
      <c r="BE75" s="68">
        <f t="shared" si="82"/>
        <v>4569</v>
      </c>
      <c r="BF75" s="51">
        <v>1.7</v>
      </c>
      <c r="BG75" s="51">
        <v>1.75</v>
      </c>
      <c r="BH75" s="51">
        <v>1</v>
      </c>
      <c r="BI75" s="51">
        <f t="shared" si="93"/>
        <v>4177.6</v>
      </c>
      <c r="BJ75" s="42">
        <f t="shared" si="83"/>
        <v>17770.375</v>
      </c>
      <c r="BK75" s="67">
        <f t="shared" si="97"/>
        <v>2.69</v>
      </c>
      <c r="BL75" s="51">
        <v>0.92</v>
      </c>
      <c r="BM75" s="51">
        <v>2.03</v>
      </c>
      <c r="BN75" s="45">
        <f t="shared" si="85"/>
        <v>2.8676</v>
      </c>
      <c r="BO75" s="52">
        <v>1.425</v>
      </c>
      <c r="BP75" s="47">
        <v>0.625</v>
      </c>
      <c r="BQ75" s="54">
        <f t="shared" si="86"/>
        <v>122085.005196492</v>
      </c>
    </row>
    <row r="76" customHeight="1" spans="1:69">
      <c r="A76" s="56">
        <v>3921</v>
      </c>
      <c r="B76" s="51">
        <v>1.7</v>
      </c>
      <c r="C76" s="51">
        <v>1.75</v>
      </c>
      <c r="D76" s="51">
        <v>1</v>
      </c>
      <c r="E76" s="51">
        <v>0</v>
      </c>
      <c r="F76" s="42">
        <f t="shared" si="87"/>
        <v>11664.975</v>
      </c>
      <c r="G76" s="67">
        <v>2.56</v>
      </c>
      <c r="H76" s="51">
        <v>0.92</v>
      </c>
      <c r="I76" s="51">
        <v>2.03</v>
      </c>
      <c r="J76" s="45">
        <f t="shared" si="88"/>
        <v>2.8676</v>
      </c>
      <c r="K76" s="52">
        <v>1.325</v>
      </c>
      <c r="L76" s="47">
        <v>0.5</v>
      </c>
      <c r="M76" s="54">
        <f t="shared" si="89"/>
        <v>56732.01799776</v>
      </c>
      <c r="O76" s="68">
        <v>3921</v>
      </c>
      <c r="P76" s="51">
        <v>1.7</v>
      </c>
      <c r="Q76" s="51">
        <v>1.75</v>
      </c>
      <c r="R76" s="51">
        <v>1</v>
      </c>
      <c r="S76" s="51">
        <v>0</v>
      </c>
      <c r="T76" s="42">
        <f t="shared" si="90"/>
        <v>11664.975</v>
      </c>
      <c r="U76" s="67">
        <f t="shared" si="94"/>
        <v>2.69</v>
      </c>
      <c r="V76" s="51">
        <v>0.92</v>
      </c>
      <c r="W76" s="51">
        <v>2.03</v>
      </c>
      <c r="X76" s="45">
        <f t="shared" si="91"/>
        <v>2.8676</v>
      </c>
      <c r="Y76" s="52">
        <v>1.325</v>
      </c>
      <c r="Z76" s="47">
        <v>0.5</v>
      </c>
      <c r="AA76" s="54">
        <f t="shared" si="92"/>
        <v>59612.9407867088</v>
      </c>
      <c r="AC76" s="68">
        <v>3921</v>
      </c>
      <c r="AD76" s="51">
        <v>1.7</v>
      </c>
      <c r="AE76" s="51">
        <v>1.75</v>
      </c>
      <c r="AF76" s="51">
        <v>1</v>
      </c>
      <c r="AG76" s="51">
        <v>0</v>
      </c>
      <c r="AH76" s="42">
        <f t="shared" si="73"/>
        <v>11664.975</v>
      </c>
      <c r="AI76" s="67">
        <f t="shared" si="95"/>
        <v>2.69</v>
      </c>
      <c r="AJ76" s="51">
        <v>0.92</v>
      </c>
      <c r="AK76" s="51">
        <v>2.03</v>
      </c>
      <c r="AL76" s="45">
        <f t="shared" si="75"/>
        <v>2.8676</v>
      </c>
      <c r="AM76" s="52">
        <v>1.325</v>
      </c>
      <c r="AN76" s="47">
        <v>0.5</v>
      </c>
      <c r="AO76" s="54">
        <f t="shared" si="76"/>
        <v>59612.9407867088</v>
      </c>
      <c r="AQ76" s="68">
        <f t="shared" si="77"/>
        <v>4161</v>
      </c>
      <c r="AR76" s="51">
        <v>1.7</v>
      </c>
      <c r="AS76" s="51">
        <v>1.75</v>
      </c>
      <c r="AT76" s="51">
        <v>1</v>
      </c>
      <c r="AU76" s="51">
        <v>0</v>
      </c>
      <c r="AV76" s="42">
        <f t="shared" si="78"/>
        <v>12378.975</v>
      </c>
      <c r="AW76" s="67">
        <f t="shared" si="96"/>
        <v>2.69</v>
      </c>
      <c r="AX76" s="51">
        <v>0.92</v>
      </c>
      <c r="AY76" s="51">
        <v>2.03</v>
      </c>
      <c r="AZ76" s="45">
        <f t="shared" si="80"/>
        <v>2.8676</v>
      </c>
      <c r="BA76" s="52">
        <v>1.425</v>
      </c>
      <c r="BB76" s="47">
        <v>0.5</v>
      </c>
      <c r="BC76" s="54">
        <f t="shared" si="81"/>
        <v>68036.2559463037</v>
      </c>
      <c r="BE76" s="68">
        <f t="shared" si="82"/>
        <v>4569</v>
      </c>
      <c r="BF76" s="51">
        <v>1.7</v>
      </c>
      <c r="BG76" s="51">
        <v>1.75</v>
      </c>
      <c r="BH76" s="51">
        <v>1</v>
      </c>
      <c r="BI76" s="51">
        <f t="shared" si="93"/>
        <v>4177.6</v>
      </c>
      <c r="BJ76" s="42">
        <f t="shared" si="83"/>
        <v>17770.375</v>
      </c>
      <c r="BK76" s="67">
        <f t="shared" si="97"/>
        <v>2.69</v>
      </c>
      <c r="BL76" s="51">
        <v>0.92</v>
      </c>
      <c r="BM76" s="51">
        <v>2.03</v>
      </c>
      <c r="BN76" s="45">
        <f t="shared" si="85"/>
        <v>2.8676</v>
      </c>
      <c r="BO76" s="52">
        <v>1.425</v>
      </c>
      <c r="BP76" s="47">
        <v>0.625</v>
      </c>
      <c r="BQ76" s="54">
        <f t="shared" si="86"/>
        <v>122085.005196492</v>
      </c>
    </row>
    <row r="77" customHeight="1" spans="1:69">
      <c r="A77" s="56">
        <v>3921</v>
      </c>
      <c r="B77" s="51">
        <v>1.7</v>
      </c>
      <c r="C77" s="51">
        <v>1.75</v>
      </c>
      <c r="D77" s="51">
        <v>1</v>
      </c>
      <c r="E77" s="51">
        <v>0</v>
      </c>
      <c r="F77" s="42">
        <f t="shared" si="87"/>
        <v>11664.975</v>
      </c>
      <c r="G77" s="67">
        <v>2.56</v>
      </c>
      <c r="H77" s="51">
        <v>0.92</v>
      </c>
      <c r="I77" s="51">
        <v>2.03</v>
      </c>
      <c r="J77" s="45">
        <f t="shared" si="88"/>
        <v>2.8676</v>
      </c>
      <c r="K77" s="52">
        <v>1.325</v>
      </c>
      <c r="L77" s="47">
        <v>0.5</v>
      </c>
      <c r="M77" s="54">
        <f t="shared" si="89"/>
        <v>56732.01799776</v>
      </c>
      <c r="O77" s="68">
        <v>3921</v>
      </c>
      <c r="P77" s="51">
        <v>1.7</v>
      </c>
      <c r="Q77" s="51">
        <v>1.75</v>
      </c>
      <c r="R77" s="51">
        <v>1</v>
      </c>
      <c r="S77" s="51">
        <v>0</v>
      </c>
      <c r="T77" s="42">
        <f t="shared" si="90"/>
        <v>11664.975</v>
      </c>
      <c r="U77" s="67">
        <f t="shared" si="94"/>
        <v>2.69</v>
      </c>
      <c r="V77" s="51">
        <v>0.92</v>
      </c>
      <c r="W77" s="51">
        <v>2.03</v>
      </c>
      <c r="X77" s="45">
        <f t="shared" si="91"/>
        <v>2.8676</v>
      </c>
      <c r="Y77" s="52">
        <v>1.325</v>
      </c>
      <c r="Z77" s="47">
        <v>0.5</v>
      </c>
      <c r="AA77" s="54">
        <f t="shared" si="92"/>
        <v>59612.9407867088</v>
      </c>
      <c r="AC77" s="68">
        <v>3921</v>
      </c>
      <c r="AD77" s="51">
        <v>1.7</v>
      </c>
      <c r="AE77" s="51">
        <v>1.75</v>
      </c>
      <c r="AF77" s="51">
        <v>1</v>
      </c>
      <c r="AG77" s="51">
        <v>0</v>
      </c>
      <c r="AH77" s="42">
        <f t="shared" si="73"/>
        <v>11664.975</v>
      </c>
      <c r="AI77" s="67">
        <f t="shared" si="95"/>
        <v>2.69</v>
      </c>
      <c r="AJ77" s="51">
        <v>0.92</v>
      </c>
      <c r="AK77" s="51">
        <v>2.03</v>
      </c>
      <c r="AL77" s="45">
        <f t="shared" si="75"/>
        <v>2.8676</v>
      </c>
      <c r="AM77" s="52">
        <v>1.325</v>
      </c>
      <c r="AN77" s="47">
        <v>0.5</v>
      </c>
      <c r="AO77" s="54">
        <f t="shared" si="76"/>
        <v>59612.9407867088</v>
      </c>
      <c r="AQ77" s="68">
        <f t="shared" si="77"/>
        <v>4161</v>
      </c>
      <c r="AR77" s="51">
        <v>1.7</v>
      </c>
      <c r="AS77" s="51">
        <v>1.75</v>
      </c>
      <c r="AT77" s="51">
        <v>1</v>
      </c>
      <c r="AU77" s="51">
        <v>0</v>
      </c>
      <c r="AV77" s="42">
        <f t="shared" si="78"/>
        <v>12378.975</v>
      </c>
      <c r="AW77" s="67">
        <f t="shared" si="96"/>
        <v>2.69</v>
      </c>
      <c r="AX77" s="51">
        <v>0.92</v>
      </c>
      <c r="AY77" s="51">
        <v>2.03</v>
      </c>
      <c r="AZ77" s="45">
        <f t="shared" si="80"/>
        <v>2.8676</v>
      </c>
      <c r="BA77" s="52">
        <v>1.425</v>
      </c>
      <c r="BB77" s="47">
        <v>0.5</v>
      </c>
      <c r="BC77" s="54">
        <f t="shared" si="81"/>
        <v>68036.2559463037</v>
      </c>
      <c r="BE77" s="68">
        <f t="shared" si="82"/>
        <v>4569</v>
      </c>
      <c r="BF77" s="51">
        <v>1.7</v>
      </c>
      <c r="BG77" s="51">
        <v>1.75</v>
      </c>
      <c r="BH77" s="51">
        <v>1</v>
      </c>
      <c r="BI77" s="51">
        <f t="shared" si="93"/>
        <v>4177.6</v>
      </c>
      <c r="BJ77" s="42">
        <f t="shared" si="83"/>
        <v>17770.375</v>
      </c>
      <c r="BK77" s="67">
        <f t="shared" si="97"/>
        <v>2.69</v>
      </c>
      <c r="BL77" s="51">
        <v>0.92</v>
      </c>
      <c r="BM77" s="51">
        <v>2.03</v>
      </c>
      <c r="BN77" s="45">
        <f t="shared" si="85"/>
        <v>2.8676</v>
      </c>
      <c r="BO77" s="52">
        <v>1.425</v>
      </c>
      <c r="BP77" s="47">
        <v>0.625</v>
      </c>
      <c r="BQ77" s="54">
        <f t="shared" si="86"/>
        <v>122085.005196492</v>
      </c>
    </row>
    <row r="78" customHeight="1" spans="1:69">
      <c r="A78" s="56">
        <v>3921</v>
      </c>
      <c r="B78" s="51">
        <v>1.7</v>
      </c>
      <c r="C78" s="51">
        <v>1.75</v>
      </c>
      <c r="D78" s="51">
        <v>1</v>
      </c>
      <c r="E78" s="51">
        <v>0</v>
      </c>
      <c r="F78" s="42">
        <f t="shared" si="87"/>
        <v>11664.975</v>
      </c>
      <c r="G78" s="67">
        <v>2.56</v>
      </c>
      <c r="H78" s="51">
        <v>0.92</v>
      </c>
      <c r="I78" s="51">
        <v>2.03</v>
      </c>
      <c r="J78" s="45">
        <f t="shared" si="88"/>
        <v>2.8676</v>
      </c>
      <c r="K78" s="52">
        <v>1.325</v>
      </c>
      <c r="L78" s="47">
        <v>0.5</v>
      </c>
      <c r="M78" s="54">
        <f t="shared" si="89"/>
        <v>56732.01799776</v>
      </c>
      <c r="O78" s="68">
        <v>3921</v>
      </c>
      <c r="P78" s="51">
        <v>1.7</v>
      </c>
      <c r="Q78" s="51">
        <v>1.75</v>
      </c>
      <c r="R78" s="51">
        <v>1</v>
      </c>
      <c r="S78" s="51">
        <v>0</v>
      </c>
      <c r="T78" s="42">
        <f t="shared" si="90"/>
        <v>11664.975</v>
      </c>
      <c r="U78" s="67">
        <f t="shared" si="94"/>
        <v>2.69</v>
      </c>
      <c r="V78" s="51">
        <v>0.92</v>
      </c>
      <c r="W78" s="51">
        <v>2.03</v>
      </c>
      <c r="X78" s="45">
        <f t="shared" si="91"/>
        <v>2.8676</v>
      </c>
      <c r="Y78" s="52">
        <v>1.325</v>
      </c>
      <c r="Z78" s="47">
        <v>0.5</v>
      </c>
      <c r="AA78" s="54">
        <f t="shared" si="92"/>
        <v>59612.9407867088</v>
      </c>
      <c r="AC78" s="68">
        <v>3921</v>
      </c>
      <c r="AD78" s="51">
        <v>1.7</v>
      </c>
      <c r="AE78" s="51">
        <v>1.75</v>
      </c>
      <c r="AF78" s="51">
        <v>1</v>
      </c>
      <c r="AG78" s="51">
        <v>0</v>
      </c>
      <c r="AH78" s="42">
        <f t="shared" si="73"/>
        <v>11664.975</v>
      </c>
      <c r="AI78" s="67">
        <f t="shared" si="95"/>
        <v>2.69</v>
      </c>
      <c r="AJ78" s="51">
        <v>0.92</v>
      </c>
      <c r="AK78" s="51">
        <v>2.03</v>
      </c>
      <c r="AL78" s="45">
        <f t="shared" si="75"/>
        <v>2.8676</v>
      </c>
      <c r="AM78" s="52">
        <v>1.325</v>
      </c>
      <c r="AN78" s="47">
        <v>0.5</v>
      </c>
      <c r="AO78" s="54">
        <f t="shared" si="76"/>
        <v>59612.9407867088</v>
      </c>
      <c r="AQ78" s="68">
        <f t="shared" si="77"/>
        <v>4161</v>
      </c>
      <c r="AR78" s="51">
        <v>1.7</v>
      </c>
      <c r="AS78" s="51">
        <v>1.75</v>
      </c>
      <c r="AT78" s="51">
        <v>1</v>
      </c>
      <c r="AU78" s="51">
        <v>0</v>
      </c>
      <c r="AV78" s="42">
        <f t="shared" si="78"/>
        <v>12378.975</v>
      </c>
      <c r="AW78" s="67">
        <f t="shared" si="96"/>
        <v>2.69</v>
      </c>
      <c r="AX78" s="51">
        <v>0.92</v>
      </c>
      <c r="AY78" s="51">
        <v>2.03</v>
      </c>
      <c r="AZ78" s="45">
        <f t="shared" si="80"/>
        <v>2.8676</v>
      </c>
      <c r="BA78" s="52">
        <v>1.425</v>
      </c>
      <c r="BB78" s="47">
        <v>0.5</v>
      </c>
      <c r="BC78" s="54">
        <f t="shared" si="81"/>
        <v>68036.2559463037</v>
      </c>
      <c r="BE78" s="68">
        <f t="shared" si="82"/>
        <v>4569</v>
      </c>
      <c r="BF78" s="51">
        <v>1.7</v>
      </c>
      <c r="BG78" s="51">
        <v>1.75</v>
      </c>
      <c r="BH78" s="51">
        <v>1</v>
      </c>
      <c r="BI78" s="51">
        <f t="shared" si="93"/>
        <v>4177.6</v>
      </c>
      <c r="BJ78" s="42">
        <f t="shared" si="83"/>
        <v>17770.375</v>
      </c>
      <c r="BK78" s="67">
        <f t="shared" si="97"/>
        <v>2.69</v>
      </c>
      <c r="BL78" s="51">
        <v>0.92</v>
      </c>
      <c r="BM78" s="51">
        <v>2.03</v>
      </c>
      <c r="BN78" s="45">
        <f t="shared" si="85"/>
        <v>2.8676</v>
      </c>
      <c r="BO78" s="52">
        <v>1.425</v>
      </c>
      <c r="BP78" s="47">
        <v>0.625</v>
      </c>
      <c r="BQ78" s="54">
        <f t="shared" si="86"/>
        <v>122085.005196492</v>
      </c>
    </row>
    <row r="79" customHeight="1" spans="1:69">
      <c r="A79" s="56">
        <v>3921</v>
      </c>
      <c r="B79" s="51">
        <v>1.7</v>
      </c>
      <c r="C79" s="51">
        <v>1.75</v>
      </c>
      <c r="D79" s="51">
        <v>1</v>
      </c>
      <c r="E79" s="51">
        <v>0</v>
      </c>
      <c r="F79" s="42">
        <f t="shared" si="87"/>
        <v>11664.975</v>
      </c>
      <c r="G79" s="67">
        <v>2.56</v>
      </c>
      <c r="H79" s="51">
        <v>0.92</v>
      </c>
      <c r="I79" s="51">
        <v>2.03</v>
      </c>
      <c r="J79" s="45">
        <f t="shared" si="88"/>
        <v>2.8676</v>
      </c>
      <c r="K79" s="52">
        <v>1.325</v>
      </c>
      <c r="L79" s="47">
        <v>0.5</v>
      </c>
      <c r="M79" s="54">
        <f t="shared" si="89"/>
        <v>56732.01799776</v>
      </c>
      <c r="O79" s="68">
        <v>3921</v>
      </c>
      <c r="P79" s="51">
        <v>1.7</v>
      </c>
      <c r="Q79" s="51">
        <v>1.75</v>
      </c>
      <c r="R79" s="51">
        <v>1</v>
      </c>
      <c r="S79" s="51">
        <v>0</v>
      </c>
      <c r="T79" s="42">
        <f t="shared" si="90"/>
        <v>11664.975</v>
      </c>
      <c r="U79" s="67">
        <f t="shared" si="94"/>
        <v>2.69</v>
      </c>
      <c r="V79" s="51">
        <v>0.92</v>
      </c>
      <c r="W79" s="51">
        <v>2.03</v>
      </c>
      <c r="X79" s="45">
        <f t="shared" si="91"/>
        <v>2.8676</v>
      </c>
      <c r="Y79" s="52">
        <v>1.325</v>
      </c>
      <c r="Z79" s="47">
        <v>0.5</v>
      </c>
      <c r="AA79" s="54">
        <f t="shared" si="92"/>
        <v>59612.9407867088</v>
      </c>
      <c r="AC79" s="68">
        <v>3921</v>
      </c>
      <c r="AD79" s="51">
        <v>1.7</v>
      </c>
      <c r="AE79" s="51">
        <v>1.75</v>
      </c>
      <c r="AF79" s="51">
        <v>1</v>
      </c>
      <c r="AG79" s="51">
        <v>0</v>
      </c>
      <c r="AH79" s="42">
        <f t="shared" si="73"/>
        <v>11664.975</v>
      </c>
      <c r="AI79" s="67">
        <f t="shared" si="95"/>
        <v>2.69</v>
      </c>
      <c r="AJ79" s="51">
        <v>0.92</v>
      </c>
      <c r="AK79" s="51">
        <v>2.03</v>
      </c>
      <c r="AL79" s="45">
        <f t="shared" si="75"/>
        <v>2.8676</v>
      </c>
      <c r="AM79" s="52">
        <v>1.325</v>
      </c>
      <c r="AN79" s="47">
        <v>0.5</v>
      </c>
      <c r="AO79" s="54">
        <f t="shared" si="76"/>
        <v>59612.9407867088</v>
      </c>
      <c r="AQ79" s="68">
        <f t="shared" si="77"/>
        <v>4161</v>
      </c>
      <c r="AR79" s="51">
        <v>1.7</v>
      </c>
      <c r="AS79" s="51">
        <v>1.75</v>
      </c>
      <c r="AT79" s="51">
        <v>1</v>
      </c>
      <c r="AU79" s="51">
        <v>0</v>
      </c>
      <c r="AV79" s="42">
        <f t="shared" si="78"/>
        <v>12378.975</v>
      </c>
      <c r="AW79" s="67">
        <f t="shared" si="96"/>
        <v>2.69</v>
      </c>
      <c r="AX79" s="51">
        <v>0.92</v>
      </c>
      <c r="AY79" s="51">
        <v>2.03</v>
      </c>
      <c r="AZ79" s="45">
        <f t="shared" si="80"/>
        <v>2.8676</v>
      </c>
      <c r="BA79" s="52">
        <v>1.425</v>
      </c>
      <c r="BB79" s="47">
        <v>0.5</v>
      </c>
      <c r="BC79" s="54">
        <f t="shared" si="81"/>
        <v>68036.2559463037</v>
      </c>
      <c r="BE79" s="68">
        <f t="shared" si="82"/>
        <v>4569</v>
      </c>
      <c r="BF79" s="51">
        <v>1.7</v>
      </c>
      <c r="BG79" s="51">
        <v>1.75</v>
      </c>
      <c r="BH79" s="51">
        <v>1</v>
      </c>
      <c r="BI79" s="51">
        <v>0</v>
      </c>
      <c r="BJ79" s="42">
        <f t="shared" si="83"/>
        <v>13592.775</v>
      </c>
      <c r="BK79" s="67">
        <f t="shared" si="97"/>
        <v>2.69</v>
      </c>
      <c r="BL79" s="51">
        <v>0.92</v>
      </c>
      <c r="BM79" s="51">
        <v>2.03</v>
      </c>
      <c r="BN79" s="45">
        <f t="shared" si="85"/>
        <v>2.8676</v>
      </c>
      <c r="BO79" s="52">
        <v>1.425</v>
      </c>
      <c r="BP79" s="47">
        <v>0.625</v>
      </c>
      <c r="BQ79" s="54">
        <f t="shared" si="86"/>
        <v>93384.2986717922</v>
      </c>
    </row>
    <row r="80" customHeight="1" spans="1:69">
      <c r="A80" s="56">
        <v>3921</v>
      </c>
      <c r="B80" s="51">
        <v>1.7</v>
      </c>
      <c r="C80" s="51">
        <v>1.75</v>
      </c>
      <c r="D80" s="51">
        <v>1</v>
      </c>
      <c r="E80" s="51">
        <v>0</v>
      </c>
      <c r="F80" s="42">
        <f t="shared" si="87"/>
        <v>11664.975</v>
      </c>
      <c r="G80" s="67">
        <v>2.56</v>
      </c>
      <c r="H80" s="51">
        <v>0.92</v>
      </c>
      <c r="I80" s="51">
        <v>2.03</v>
      </c>
      <c r="J80" s="45">
        <f t="shared" si="88"/>
        <v>2.8676</v>
      </c>
      <c r="K80" s="52">
        <v>1.325</v>
      </c>
      <c r="L80" s="47">
        <v>0.5</v>
      </c>
      <c r="M80" s="54">
        <f t="shared" si="89"/>
        <v>56732.01799776</v>
      </c>
      <c r="O80" s="68">
        <v>3921</v>
      </c>
      <c r="P80" s="51">
        <v>1.7</v>
      </c>
      <c r="Q80" s="51">
        <v>1.75</v>
      </c>
      <c r="R80" s="51">
        <v>1</v>
      </c>
      <c r="S80" s="51">
        <v>0</v>
      </c>
      <c r="T80" s="42">
        <f t="shared" si="90"/>
        <v>11664.975</v>
      </c>
      <c r="U80" s="67">
        <f t="shared" si="94"/>
        <v>2.69</v>
      </c>
      <c r="V80" s="51">
        <v>0.92</v>
      </c>
      <c r="W80" s="51">
        <v>2.03</v>
      </c>
      <c r="X80" s="45">
        <f t="shared" si="91"/>
        <v>2.8676</v>
      </c>
      <c r="Y80" s="52">
        <v>1.325</v>
      </c>
      <c r="Z80" s="47">
        <v>0.5</v>
      </c>
      <c r="AA80" s="54">
        <f t="shared" si="92"/>
        <v>59612.9407867088</v>
      </c>
      <c r="AC80" s="68">
        <v>3921</v>
      </c>
      <c r="AD80" s="51">
        <v>1.7</v>
      </c>
      <c r="AE80" s="51">
        <v>1.75</v>
      </c>
      <c r="AF80" s="51">
        <v>1</v>
      </c>
      <c r="AG80" s="51">
        <v>0</v>
      </c>
      <c r="AH80" s="42">
        <f t="shared" si="73"/>
        <v>11664.975</v>
      </c>
      <c r="AI80" s="67">
        <f t="shared" si="95"/>
        <v>2.69</v>
      </c>
      <c r="AJ80" s="51">
        <v>0.92</v>
      </c>
      <c r="AK80" s="51">
        <v>2.03</v>
      </c>
      <c r="AL80" s="45">
        <f t="shared" si="75"/>
        <v>2.8676</v>
      </c>
      <c r="AM80" s="52">
        <v>1.325</v>
      </c>
      <c r="AN80" s="47">
        <v>0.5</v>
      </c>
      <c r="AO80" s="54">
        <f t="shared" si="76"/>
        <v>59612.9407867088</v>
      </c>
      <c r="AQ80" s="68">
        <f t="shared" si="77"/>
        <v>4161</v>
      </c>
      <c r="AR80" s="51">
        <v>1.7</v>
      </c>
      <c r="AS80" s="51">
        <v>1.75</v>
      </c>
      <c r="AT80" s="51">
        <v>1</v>
      </c>
      <c r="AU80" s="51">
        <v>0</v>
      </c>
      <c r="AV80" s="42">
        <f t="shared" si="78"/>
        <v>12378.975</v>
      </c>
      <c r="AW80" s="67">
        <f t="shared" si="96"/>
        <v>2.69</v>
      </c>
      <c r="AX80" s="51">
        <v>0.92</v>
      </c>
      <c r="AY80" s="51">
        <v>2.03</v>
      </c>
      <c r="AZ80" s="45">
        <f t="shared" si="80"/>
        <v>2.8676</v>
      </c>
      <c r="BA80" s="52">
        <v>1.425</v>
      </c>
      <c r="BB80" s="47">
        <v>0.5</v>
      </c>
      <c r="BC80" s="54">
        <f t="shared" si="81"/>
        <v>68036.2559463037</v>
      </c>
      <c r="BE80" s="68">
        <f t="shared" si="82"/>
        <v>4569</v>
      </c>
      <c r="BF80" s="51">
        <v>1.7</v>
      </c>
      <c r="BG80" s="51">
        <v>1.75</v>
      </c>
      <c r="BH80" s="51">
        <v>1</v>
      </c>
      <c r="BI80" s="51">
        <v>0</v>
      </c>
      <c r="BJ80" s="42">
        <f t="shared" si="83"/>
        <v>13592.775</v>
      </c>
      <c r="BK80" s="67">
        <f t="shared" si="97"/>
        <v>2.69</v>
      </c>
      <c r="BL80" s="51">
        <v>0.92</v>
      </c>
      <c r="BM80" s="51">
        <v>2.03</v>
      </c>
      <c r="BN80" s="45">
        <f t="shared" si="85"/>
        <v>2.8676</v>
      </c>
      <c r="BO80" s="52">
        <v>1.425</v>
      </c>
      <c r="BP80" s="47">
        <v>0.625</v>
      </c>
      <c r="BQ80" s="54">
        <f t="shared" si="86"/>
        <v>93384.2986717922</v>
      </c>
    </row>
    <row r="81" customHeight="1" spans="1:69">
      <c r="A81" s="56">
        <v>3921</v>
      </c>
      <c r="B81" s="51">
        <v>1.7</v>
      </c>
      <c r="C81" s="51">
        <v>1</v>
      </c>
      <c r="D81" s="51">
        <v>1</v>
      </c>
      <c r="E81" s="51">
        <v>0</v>
      </c>
      <c r="F81" s="42">
        <f t="shared" si="87"/>
        <v>6665.7</v>
      </c>
      <c r="G81" s="67">
        <v>2.56</v>
      </c>
      <c r="H81" s="51">
        <v>0.92</v>
      </c>
      <c r="I81" s="51">
        <v>2.03</v>
      </c>
      <c r="J81" s="45">
        <f t="shared" si="88"/>
        <v>2.8676</v>
      </c>
      <c r="K81" s="52">
        <v>1.325</v>
      </c>
      <c r="L81" s="47">
        <v>0.5</v>
      </c>
      <c r="M81" s="54">
        <f t="shared" si="89"/>
        <v>32418.29599872</v>
      </c>
      <c r="O81" s="68">
        <v>3921</v>
      </c>
      <c r="P81" s="51">
        <v>1.7</v>
      </c>
      <c r="Q81" s="51">
        <v>1</v>
      </c>
      <c r="R81" s="51">
        <v>1</v>
      </c>
      <c r="S81" s="51">
        <v>0</v>
      </c>
      <c r="T81" s="42">
        <f t="shared" si="90"/>
        <v>6665.7</v>
      </c>
      <c r="U81" s="67">
        <f t="shared" si="94"/>
        <v>2.69</v>
      </c>
      <c r="V81" s="51">
        <v>0.92</v>
      </c>
      <c r="W81" s="51">
        <v>2.03</v>
      </c>
      <c r="X81" s="45">
        <f t="shared" si="91"/>
        <v>2.8676</v>
      </c>
      <c r="Y81" s="52">
        <v>1.325</v>
      </c>
      <c r="Z81" s="47">
        <v>0.5</v>
      </c>
      <c r="AA81" s="54">
        <f t="shared" si="92"/>
        <v>34064.537592405</v>
      </c>
      <c r="AC81" s="68">
        <v>3921</v>
      </c>
      <c r="AD81" s="51">
        <v>1.7</v>
      </c>
      <c r="AE81" s="51">
        <v>1</v>
      </c>
      <c r="AF81" s="51">
        <v>1</v>
      </c>
      <c r="AG81" s="51">
        <v>0</v>
      </c>
      <c r="AH81" s="42">
        <f t="shared" si="73"/>
        <v>6665.7</v>
      </c>
      <c r="AI81" s="67">
        <f t="shared" si="95"/>
        <v>2.69</v>
      </c>
      <c r="AJ81" s="51">
        <v>0.92</v>
      </c>
      <c r="AK81" s="51">
        <v>2.03</v>
      </c>
      <c r="AL81" s="45">
        <f t="shared" si="75"/>
        <v>2.8676</v>
      </c>
      <c r="AM81" s="52">
        <v>1.325</v>
      </c>
      <c r="AN81" s="47">
        <v>0.5</v>
      </c>
      <c r="AO81" s="54">
        <f t="shared" si="76"/>
        <v>34064.537592405</v>
      </c>
      <c r="AQ81" s="68">
        <f t="shared" si="77"/>
        <v>4161</v>
      </c>
      <c r="AR81" s="51">
        <v>1.7</v>
      </c>
      <c r="AS81" s="51">
        <v>1</v>
      </c>
      <c r="AT81" s="51">
        <v>1</v>
      </c>
      <c r="AU81" s="51">
        <v>0</v>
      </c>
      <c r="AV81" s="42">
        <f t="shared" si="78"/>
        <v>7073.7</v>
      </c>
      <c r="AW81" s="67">
        <f t="shared" si="96"/>
        <v>2.69</v>
      </c>
      <c r="AX81" s="51">
        <v>0.92</v>
      </c>
      <c r="AY81" s="51">
        <v>2.03</v>
      </c>
      <c r="AZ81" s="45">
        <f t="shared" si="80"/>
        <v>2.8676</v>
      </c>
      <c r="BA81" s="52">
        <v>1.425</v>
      </c>
      <c r="BB81" s="47">
        <v>0.5</v>
      </c>
      <c r="BC81" s="54">
        <f t="shared" si="81"/>
        <v>38877.860540745</v>
      </c>
      <c r="BE81" s="68">
        <f t="shared" si="82"/>
        <v>4569</v>
      </c>
      <c r="BF81" s="51">
        <v>1.7</v>
      </c>
      <c r="BG81" s="51">
        <v>1</v>
      </c>
      <c r="BH81" s="51">
        <v>1</v>
      </c>
      <c r="BI81" s="51">
        <v>0</v>
      </c>
      <c r="BJ81" s="42">
        <f t="shared" si="83"/>
        <v>7767.3</v>
      </c>
      <c r="BK81" s="67">
        <f t="shared" si="97"/>
        <v>2.69</v>
      </c>
      <c r="BL81" s="51">
        <v>0.92</v>
      </c>
      <c r="BM81" s="51">
        <v>2.03</v>
      </c>
      <c r="BN81" s="45">
        <f t="shared" si="85"/>
        <v>2.8676</v>
      </c>
      <c r="BO81" s="52">
        <v>1.425</v>
      </c>
      <c r="BP81" s="47">
        <v>0.625</v>
      </c>
      <c r="BQ81" s="54">
        <f t="shared" si="86"/>
        <v>53362.4563838813</v>
      </c>
    </row>
    <row r="82" customHeight="1" spans="1:69">
      <c r="A82" s="56">
        <v>3921</v>
      </c>
      <c r="B82" s="51">
        <v>1.7</v>
      </c>
      <c r="C82" s="51">
        <v>1</v>
      </c>
      <c r="D82" s="51">
        <v>1</v>
      </c>
      <c r="E82" s="51">
        <v>0</v>
      </c>
      <c r="F82" s="42">
        <f t="shared" si="87"/>
        <v>6665.7</v>
      </c>
      <c r="G82" s="67">
        <v>2.56</v>
      </c>
      <c r="H82" s="51">
        <v>0.92</v>
      </c>
      <c r="I82" s="51">
        <v>2.03</v>
      </c>
      <c r="J82" s="45">
        <f t="shared" si="88"/>
        <v>2.8676</v>
      </c>
      <c r="K82" s="52">
        <v>1.325</v>
      </c>
      <c r="L82" s="47">
        <v>0.5</v>
      </c>
      <c r="M82" s="54">
        <f t="shared" si="89"/>
        <v>32418.29599872</v>
      </c>
      <c r="O82" s="68">
        <v>3921</v>
      </c>
      <c r="P82" s="51">
        <v>1.7</v>
      </c>
      <c r="Q82" s="51">
        <v>1</v>
      </c>
      <c r="R82" s="51">
        <v>1</v>
      </c>
      <c r="S82" s="51">
        <v>0</v>
      </c>
      <c r="T82" s="42">
        <f t="shared" si="90"/>
        <v>6665.7</v>
      </c>
      <c r="U82" s="67">
        <f t="shared" si="94"/>
        <v>2.69</v>
      </c>
      <c r="V82" s="51">
        <v>0.92</v>
      </c>
      <c r="W82" s="51">
        <v>2.03</v>
      </c>
      <c r="X82" s="45">
        <f t="shared" si="91"/>
        <v>2.8676</v>
      </c>
      <c r="Y82" s="52">
        <v>1.325</v>
      </c>
      <c r="Z82" s="47">
        <v>0.5</v>
      </c>
      <c r="AA82" s="54">
        <f t="shared" si="92"/>
        <v>34064.537592405</v>
      </c>
      <c r="AC82" s="68">
        <v>3921</v>
      </c>
      <c r="AD82" s="51">
        <v>1.7</v>
      </c>
      <c r="AE82" s="51">
        <v>1</v>
      </c>
      <c r="AF82" s="51">
        <v>1</v>
      </c>
      <c r="AG82" s="51">
        <v>0</v>
      </c>
      <c r="AH82" s="42">
        <f t="shared" si="73"/>
        <v>6665.7</v>
      </c>
      <c r="AI82" s="67">
        <f t="shared" si="95"/>
        <v>2.69</v>
      </c>
      <c r="AJ82" s="51">
        <v>0.92</v>
      </c>
      <c r="AK82" s="51">
        <v>2.03</v>
      </c>
      <c r="AL82" s="45">
        <f t="shared" si="75"/>
        <v>2.8676</v>
      </c>
      <c r="AM82" s="52">
        <v>1.325</v>
      </c>
      <c r="AN82" s="47">
        <v>0.5</v>
      </c>
      <c r="AO82" s="54">
        <f t="shared" si="76"/>
        <v>34064.537592405</v>
      </c>
      <c r="AQ82" s="68">
        <f t="shared" si="77"/>
        <v>4161</v>
      </c>
      <c r="AR82" s="51">
        <v>1.7</v>
      </c>
      <c r="AS82" s="51">
        <v>1</v>
      </c>
      <c r="AT82" s="51">
        <v>1</v>
      </c>
      <c r="AU82" s="51">
        <v>0</v>
      </c>
      <c r="AV82" s="42">
        <f t="shared" si="78"/>
        <v>7073.7</v>
      </c>
      <c r="AW82" s="67">
        <f t="shared" si="96"/>
        <v>2.69</v>
      </c>
      <c r="AX82" s="51">
        <v>0.92</v>
      </c>
      <c r="AY82" s="51">
        <v>2.03</v>
      </c>
      <c r="AZ82" s="45">
        <f t="shared" si="80"/>
        <v>2.8676</v>
      </c>
      <c r="BA82" s="52">
        <v>1.425</v>
      </c>
      <c r="BB82" s="47">
        <v>0.5</v>
      </c>
      <c r="BC82" s="54">
        <f t="shared" si="81"/>
        <v>38877.860540745</v>
      </c>
      <c r="BE82" s="68">
        <f t="shared" si="82"/>
        <v>4569</v>
      </c>
      <c r="BF82" s="51">
        <v>1.7</v>
      </c>
      <c r="BG82" s="51">
        <v>1</v>
      </c>
      <c r="BH82" s="51">
        <v>1</v>
      </c>
      <c r="BI82" s="51">
        <v>0</v>
      </c>
      <c r="BJ82" s="42">
        <f t="shared" si="83"/>
        <v>7767.3</v>
      </c>
      <c r="BK82" s="67">
        <f t="shared" si="97"/>
        <v>2.69</v>
      </c>
      <c r="BL82" s="51">
        <v>0.92</v>
      </c>
      <c r="BM82" s="51">
        <v>2.03</v>
      </c>
      <c r="BN82" s="45">
        <f t="shared" si="85"/>
        <v>2.8676</v>
      </c>
      <c r="BO82" s="52">
        <v>1.425</v>
      </c>
      <c r="BP82" s="47">
        <v>0.625</v>
      </c>
      <c r="BQ82" s="54">
        <f t="shared" si="86"/>
        <v>53362.4563838813</v>
      </c>
    </row>
    <row r="83" customHeight="1" spans="1:69">
      <c r="A83" s="56">
        <v>3921</v>
      </c>
      <c r="B83" s="51">
        <v>1.7</v>
      </c>
      <c r="C83" s="51">
        <v>1</v>
      </c>
      <c r="D83" s="51">
        <v>1</v>
      </c>
      <c r="E83" s="51">
        <v>0</v>
      </c>
      <c r="F83" s="42">
        <f t="shared" si="87"/>
        <v>6665.7</v>
      </c>
      <c r="G83" s="67">
        <v>2.56</v>
      </c>
      <c r="H83" s="51">
        <v>0.92</v>
      </c>
      <c r="I83" s="51">
        <v>2.03</v>
      </c>
      <c r="J83" s="45">
        <f t="shared" si="88"/>
        <v>2.8676</v>
      </c>
      <c r="K83" s="52">
        <v>1.325</v>
      </c>
      <c r="L83" s="47">
        <v>0.5</v>
      </c>
      <c r="M83" s="54">
        <f t="shared" si="89"/>
        <v>32418.29599872</v>
      </c>
      <c r="O83" s="68">
        <v>3921</v>
      </c>
      <c r="P83" s="51">
        <v>1.7</v>
      </c>
      <c r="Q83" s="51">
        <v>1</v>
      </c>
      <c r="R83" s="51">
        <v>1</v>
      </c>
      <c r="S83" s="51">
        <v>0</v>
      </c>
      <c r="T83" s="42">
        <f t="shared" si="90"/>
        <v>6665.7</v>
      </c>
      <c r="U83" s="67">
        <f t="shared" si="94"/>
        <v>2.69</v>
      </c>
      <c r="V83" s="51">
        <v>0.92</v>
      </c>
      <c r="W83" s="51">
        <v>2.03</v>
      </c>
      <c r="X83" s="45">
        <f t="shared" si="91"/>
        <v>2.8676</v>
      </c>
      <c r="Y83" s="52">
        <v>1.325</v>
      </c>
      <c r="Z83" s="47">
        <v>0.5</v>
      </c>
      <c r="AA83" s="54">
        <f t="shared" si="92"/>
        <v>34064.537592405</v>
      </c>
      <c r="AC83" s="68">
        <v>3921</v>
      </c>
      <c r="AD83" s="51">
        <v>1.7</v>
      </c>
      <c r="AE83" s="51">
        <v>1</v>
      </c>
      <c r="AF83" s="51">
        <v>1</v>
      </c>
      <c r="AG83" s="51">
        <v>0</v>
      </c>
      <c r="AH83" s="42">
        <f t="shared" si="73"/>
        <v>6665.7</v>
      </c>
      <c r="AI83" s="67">
        <f t="shared" si="95"/>
        <v>2.69</v>
      </c>
      <c r="AJ83" s="51">
        <v>0.92</v>
      </c>
      <c r="AK83" s="51">
        <v>2.03</v>
      </c>
      <c r="AL83" s="45">
        <f t="shared" si="75"/>
        <v>2.8676</v>
      </c>
      <c r="AM83" s="52">
        <v>1.325</v>
      </c>
      <c r="AN83" s="47">
        <v>0.5</v>
      </c>
      <c r="AO83" s="54">
        <f t="shared" si="76"/>
        <v>34064.537592405</v>
      </c>
      <c r="AQ83" s="68">
        <f t="shared" si="77"/>
        <v>4161</v>
      </c>
      <c r="AR83" s="51">
        <v>1.7</v>
      </c>
      <c r="AS83" s="51">
        <v>1</v>
      </c>
      <c r="AT83" s="51">
        <v>1</v>
      </c>
      <c r="AU83" s="51">
        <v>0</v>
      </c>
      <c r="AV83" s="42">
        <f t="shared" si="78"/>
        <v>7073.7</v>
      </c>
      <c r="AW83" s="67">
        <f t="shared" si="96"/>
        <v>2.69</v>
      </c>
      <c r="AX83" s="51">
        <v>0.92</v>
      </c>
      <c r="AY83" s="51">
        <v>2.03</v>
      </c>
      <c r="AZ83" s="45">
        <f t="shared" si="80"/>
        <v>2.8676</v>
      </c>
      <c r="BA83" s="52">
        <v>1.425</v>
      </c>
      <c r="BB83" s="47">
        <v>0.5</v>
      </c>
      <c r="BC83" s="54">
        <f t="shared" si="81"/>
        <v>38877.860540745</v>
      </c>
      <c r="BE83" s="68">
        <f t="shared" si="82"/>
        <v>4569</v>
      </c>
      <c r="BF83" s="51">
        <v>1.7</v>
      </c>
      <c r="BG83" s="51">
        <v>1</v>
      </c>
      <c r="BH83" s="51">
        <v>1</v>
      </c>
      <c r="BI83" s="51">
        <v>0</v>
      </c>
      <c r="BJ83" s="42">
        <f t="shared" si="83"/>
        <v>7767.3</v>
      </c>
      <c r="BK83" s="67">
        <f t="shared" si="97"/>
        <v>2.69</v>
      </c>
      <c r="BL83" s="51">
        <v>0.92</v>
      </c>
      <c r="BM83" s="51">
        <v>2.03</v>
      </c>
      <c r="BN83" s="45">
        <f t="shared" si="85"/>
        <v>2.8676</v>
      </c>
      <c r="BO83" s="52">
        <v>1.425</v>
      </c>
      <c r="BP83" s="47">
        <v>0.625</v>
      </c>
      <c r="BQ83" s="54">
        <f t="shared" si="86"/>
        <v>53362.4563838813</v>
      </c>
    </row>
    <row r="84" customHeight="1" spans="1:69">
      <c r="A84" s="56">
        <v>3921</v>
      </c>
      <c r="B84" s="51">
        <v>1.7</v>
      </c>
      <c r="C84" s="51">
        <v>1</v>
      </c>
      <c r="D84" s="51">
        <v>1</v>
      </c>
      <c r="E84" s="51">
        <v>0</v>
      </c>
      <c r="F84" s="42">
        <f t="shared" si="87"/>
        <v>6665.7</v>
      </c>
      <c r="G84" s="67">
        <v>2.56</v>
      </c>
      <c r="H84" s="51">
        <v>0.92</v>
      </c>
      <c r="I84" s="51">
        <v>2.03</v>
      </c>
      <c r="J84" s="45">
        <f t="shared" si="88"/>
        <v>2.8676</v>
      </c>
      <c r="K84" s="52">
        <v>1.125</v>
      </c>
      <c r="L84" s="47">
        <v>0.5</v>
      </c>
      <c r="M84" s="54">
        <f t="shared" si="89"/>
        <v>27524.9683008</v>
      </c>
      <c r="O84" s="68">
        <v>3921</v>
      </c>
      <c r="P84" s="51">
        <v>1.7</v>
      </c>
      <c r="Q84" s="51">
        <v>1</v>
      </c>
      <c r="R84" s="51">
        <v>1</v>
      </c>
      <c r="S84" s="51">
        <v>0</v>
      </c>
      <c r="T84" s="42">
        <f t="shared" si="90"/>
        <v>6665.7</v>
      </c>
      <c r="U84" s="67">
        <f t="shared" si="94"/>
        <v>2.69</v>
      </c>
      <c r="V84" s="51">
        <v>0.92</v>
      </c>
      <c r="W84" s="51">
        <v>2.03</v>
      </c>
      <c r="X84" s="45">
        <f t="shared" si="91"/>
        <v>2.8676</v>
      </c>
      <c r="Y84" s="52">
        <v>1.125</v>
      </c>
      <c r="Z84" s="47">
        <v>0.5</v>
      </c>
      <c r="AA84" s="54">
        <f t="shared" si="92"/>
        <v>28922.720597325</v>
      </c>
      <c r="AC84" s="68">
        <v>3921</v>
      </c>
      <c r="AD84" s="51">
        <v>1.7</v>
      </c>
      <c r="AE84" s="51">
        <v>1</v>
      </c>
      <c r="AF84" s="51">
        <v>1</v>
      </c>
      <c r="AG84" s="51">
        <v>0</v>
      </c>
      <c r="AH84" s="42">
        <f t="shared" si="73"/>
        <v>6665.7</v>
      </c>
      <c r="AI84" s="67">
        <f t="shared" si="95"/>
        <v>2.69</v>
      </c>
      <c r="AJ84" s="51">
        <v>0.92</v>
      </c>
      <c r="AK84" s="51">
        <v>2.03</v>
      </c>
      <c r="AL84" s="45">
        <f t="shared" si="75"/>
        <v>2.8676</v>
      </c>
      <c r="AM84" s="52">
        <v>1.125</v>
      </c>
      <c r="AN84" s="47">
        <v>0.5</v>
      </c>
      <c r="AO84" s="54">
        <f t="shared" si="76"/>
        <v>28922.720597325</v>
      </c>
      <c r="AQ84" s="68">
        <f t="shared" si="77"/>
        <v>4161</v>
      </c>
      <c r="AR84" s="51">
        <v>1.7</v>
      </c>
      <c r="AS84" s="51">
        <v>1</v>
      </c>
      <c r="AT84" s="51">
        <v>1</v>
      </c>
      <c r="AU84" s="51">
        <v>0</v>
      </c>
      <c r="AV84" s="42">
        <f t="shared" si="78"/>
        <v>7073.7</v>
      </c>
      <c r="AW84" s="67">
        <f t="shared" si="96"/>
        <v>2.69</v>
      </c>
      <c r="AX84" s="51">
        <v>0.92</v>
      </c>
      <c r="AY84" s="51">
        <v>2.03</v>
      </c>
      <c r="AZ84" s="45">
        <f t="shared" si="80"/>
        <v>2.8676</v>
      </c>
      <c r="BA84" s="52">
        <v>1.225</v>
      </c>
      <c r="BB84" s="47">
        <v>0.5</v>
      </c>
      <c r="BC84" s="54">
        <f t="shared" si="81"/>
        <v>33421.318710465</v>
      </c>
      <c r="BE84" s="68">
        <f t="shared" si="82"/>
        <v>4569</v>
      </c>
      <c r="BF84" s="51">
        <v>1.7</v>
      </c>
      <c r="BG84" s="51">
        <v>1</v>
      </c>
      <c r="BH84" s="51">
        <v>1</v>
      </c>
      <c r="BI84" s="51">
        <v>0</v>
      </c>
      <c r="BJ84" s="42">
        <f t="shared" si="83"/>
        <v>7767.3</v>
      </c>
      <c r="BK84" s="67">
        <f t="shared" si="97"/>
        <v>2.69</v>
      </c>
      <c r="BL84" s="51">
        <v>0.92</v>
      </c>
      <c r="BM84" s="51">
        <v>2.03</v>
      </c>
      <c r="BN84" s="45">
        <f t="shared" si="85"/>
        <v>2.8676</v>
      </c>
      <c r="BO84" s="52">
        <v>1.225</v>
      </c>
      <c r="BP84" s="47">
        <v>0.625</v>
      </c>
      <c r="BQ84" s="54">
        <f t="shared" si="86"/>
        <v>45872.9888212313</v>
      </c>
    </row>
    <row r="85" customHeight="1" spans="1:69">
      <c r="A85" s="56">
        <v>3921</v>
      </c>
      <c r="B85" s="51">
        <v>1.7</v>
      </c>
      <c r="C85" s="51">
        <v>1</v>
      </c>
      <c r="D85" s="51">
        <v>1</v>
      </c>
      <c r="E85" s="51">
        <v>0</v>
      </c>
      <c r="F85" s="42">
        <f t="shared" si="87"/>
        <v>6665.7</v>
      </c>
      <c r="G85" s="67">
        <v>2.56</v>
      </c>
      <c r="H85" s="51">
        <v>0.92</v>
      </c>
      <c r="I85" s="51">
        <v>2.03</v>
      </c>
      <c r="J85" s="45">
        <f t="shared" si="88"/>
        <v>2.8676</v>
      </c>
      <c r="K85" s="52">
        <v>1.125</v>
      </c>
      <c r="L85" s="47">
        <v>0.5</v>
      </c>
      <c r="M85" s="54">
        <f t="shared" si="89"/>
        <v>27524.9683008</v>
      </c>
      <c r="O85" s="68">
        <v>3921</v>
      </c>
      <c r="P85" s="51">
        <v>1.7</v>
      </c>
      <c r="Q85" s="51">
        <v>1</v>
      </c>
      <c r="R85" s="51">
        <v>1</v>
      </c>
      <c r="S85" s="51">
        <v>0</v>
      </c>
      <c r="T85" s="42">
        <f t="shared" si="90"/>
        <v>6665.7</v>
      </c>
      <c r="U85" s="67">
        <f t="shared" si="94"/>
        <v>2.69</v>
      </c>
      <c r="V85" s="51">
        <v>0.92</v>
      </c>
      <c r="W85" s="51">
        <v>2.03</v>
      </c>
      <c r="X85" s="45">
        <f t="shared" si="91"/>
        <v>2.8676</v>
      </c>
      <c r="Y85" s="52">
        <v>1.125</v>
      </c>
      <c r="Z85" s="47">
        <v>0.5</v>
      </c>
      <c r="AA85" s="54">
        <f t="shared" si="92"/>
        <v>28922.720597325</v>
      </c>
      <c r="AC85" s="68">
        <v>3921</v>
      </c>
      <c r="AD85" s="51">
        <v>1.7</v>
      </c>
      <c r="AE85" s="51">
        <v>1</v>
      </c>
      <c r="AF85" s="51">
        <v>1</v>
      </c>
      <c r="AG85" s="51">
        <v>0</v>
      </c>
      <c r="AH85" s="42">
        <f t="shared" si="73"/>
        <v>6665.7</v>
      </c>
      <c r="AI85" s="67">
        <f t="shared" si="95"/>
        <v>2.69</v>
      </c>
      <c r="AJ85" s="51">
        <v>0.92</v>
      </c>
      <c r="AK85" s="51">
        <v>2.03</v>
      </c>
      <c r="AL85" s="45">
        <f t="shared" si="75"/>
        <v>2.8676</v>
      </c>
      <c r="AM85" s="52">
        <v>1.125</v>
      </c>
      <c r="AN85" s="47">
        <v>0.5</v>
      </c>
      <c r="AO85" s="54">
        <f t="shared" si="76"/>
        <v>28922.720597325</v>
      </c>
      <c r="AQ85" s="68">
        <f t="shared" si="77"/>
        <v>4161</v>
      </c>
      <c r="AR85" s="51">
        <v>1.7</v>
      </c>
      <c r="AS85" s="51">
        <v>1</v>
      </c>
      <c r="AT85" s="51">
        <v>1</v>
      </c>
      <c r="AU85" s="51">
        <v>0</v>
      </c>
      <c r="AV85" s="42">
        <f t="shared" si="78"/>
        <v>7073.7</v>
      </c>
      <c r="AW85" s="67">
        <f t="shared" si="96"/>
        <v>2.69</v>
      </c>
      <c r="AX85" s="51">
        <v>0.92</v>
      </c>
      <c r="AY85" s="51">
        <v>2.03</v>
      </c>
      <c r="AZ85" s="45">
        <f t="shared" si="80"/>
        <v>2.8676</v>
      </c>
      <c r="BA85" s="52">
        <v>1.225</v>
      </c>
      <c r="BB85" s="47">
        <v>0.5</v>
      </c>
      <c r="BC85" s="54">
        <f t="shared" si="81"/>
        <v>33421.318710465</v>
      </c>
      <c r="BE85" s="68">
        <f t="shared" si="82"/>
        <v>4569</v>
      </c>
      <c r="BF85" s="51">
        <v>1.7</v>
      </c>
      <c r="BG85" s="51">
        <v>1</v>
      </c>
      <c r="BH85" s="51">
        <v>1</v>
      </c>
      <c r="BI85" s="51">
        <v>0</v>
      </c>
      <c r="BJ85" s="42">
        <f t="shared" si="83"/>
        <v>7767.3</v>
      </c>
      <c r="BK85" s="67">
        <f t="shared" si="97"/>
        <v>2.69</v>
      </c>
      <c r="BL85" s="51">
        <v>0.92</v>
      </c>
      <c r="BM85" s="51">
        <v>2.03</v>
      </c>
      <c r="BN85" s="45">
        <f t="shared" si="85"/>
        <v>2.8676</v>
      </c>
      <c r="BO85" s="52">
        <v>1.225</v>
      </c>
      <c r="BP85" s="47">
        <v>0.625</v>
      </c>
      <c r="BQ85" s="54">
        <f t="shared" si="86"/>
        <v>45872.9888212313</v>
      </c>
    </row>
    <row r="86" customHeight="1" spans="1:69">
      <c r="A86" s="56">
        <v>3921</v>
      </c>
      <c r="B86" s="51">
        <v>1.7</v>
      </c>
      <c r="C86" s="51">
        <v>1</v>
      </c>
      <c r="D86" s="51">
        <v>1</v>
      </c>
      <c r="E86" s="51">
        <v>0</v>
      </c>
      <c r="F86" s="42">
        <f t="shared" si="87"/>
        <v>6665.7</v>
      </c>
      <c r="G86" s="67">
        <v>2.56</v>
      </c>
      <c r="H86" s="51">
        <v>0.92</v>
      </c>
      <c r="I86" s="51">
        <v>2.03</v>
      </c>
      <c r="J86" s="45">
        <f t="shared" si="88"/>
        <v>2.8676</v>
      </c>
      <c r="K86" s="52">
        <v>1.125</v>
      </c>
      <c r="L86" s="47">
        <v>0.5</v>
      </c>
      <c r="M86" s="54">
        <f t="shared" si="89"/>
        <v>27524.9683008</v>
      </c>
      <c r="O86" s="68">
        <v>3921</v>
      </c>
      <c r="P86" s="51">
        <v>1.7</v>
      </c>
      <c r="Q86" s="51">
        <v>1</v>
      </c>
      <c r="R86" s="51">
        <v>1</v>
      </c>
      <c r="S86" s="51">
        <v>0</v>
      </c>
      <c r="T86" s="42">
        <f t="shared" si="90"/>
        <v>6665.7</v>
      </c>
      <c r="U86" s="67">
        <f t="shared" si="94"/>
        <v>2.69</v>
      </c>
      <c r="V86" s="51">
        <v>0.92</v>
      </c>
      <c r="W86" s="51">
        <v>2.03</v>
      </c>
      <c r="X86" s="45">
        <f t="shared" si="91"/>
        <v>2.8676</v>
      </c>
      <c r="Y86" s="52">
        <v>1.125</v>
      </c>
      <c r="Z86" s="47">
        <v>0.5</v>
      </c>
      <c r="AA86" s="54">
        <f t="shared" si="92"/>
        <v>28922.720597325</v>
      </c>
      <c r="AC86" s="68">
        <v>3921</v>
      </c>
      <c r="AD86" s="51">
        <v>1.7</v>
      </c>
      <c r="AE86" s="51">
        <v>1</v>
      </c>
      <c r="AF86" s="51">
        <v>1</v>
      </c>
      <c r="AG86" s="51">
        <v>0</v>
      </c>
      <c r="AH86" s="42">
        <f t="shared" si="73"/>
        <v>6665.7</v>
      </c>
      <c r="AI86" s="67">
        <f t="shared" si="95"/>
        <v>2.69</v>
      </c>
      <c r="AJ86" s="51">
        <v>0.92</v>
      </c>
      <c r="AK86" s="51">
        <v>2.03</v>
      </c>
      <c r="AL86" s="45">
        <f t="shared" si="75"/>
        <v>2.8676</v>
      </c>
      <c r="AM86" s="52">
        <v>1.125</v>
      </c>
      <c r="AN86" s="47">
        <v>0.5</v>
      </c>
      <c r="AO86" s="54">
        <f t="shared" si="76"/>
        <v>28922.720597325</v>
      </c>
      <c r="AQ86" s="68">
        <f t="shared" si="77"/>
        <v>4161</v>
      </c>
      <c r="AR86" s="51">
        <v>1.7</v>
      </c>
      <c r="AS86" s="51">
        <v>1</v>
      </c>
      <c r="AT86" s="51">
        <v>1</v>
      </c>
      <c r="AU86" s="51">
        <v>0</v>
      </c>
      <c r="AV86" s="42">
        <f t="shared" si="78"/>
        <v>7073.7</v>
      </c>
      <c r="AW86" s="67">
        <f t="shared" si="96"/>
        <v>2.69</v>
      </c>
      <c r="AX86" s="51">
        <v>0.92</v>
      </c>
      <c r="AY86" s="51">
        <v>2.03</v>
      </c>
      <c r="AZ86" s="45">
        <f t="shared" si="80"/>
        <v>2.8676</v>
      </c>
      <c r="BA86" s="52">
        <v>1.225</v>
      </c>
      <c r="BB86" s="47">
        <v>0.5</v>
      </c>
      <c r="BC86" s="54">
        <f t="shared" si="81"/>
        <v>33421.318710465</v>
      </c>
      <c r="BE86" s="68">
        <f t="shared" si="82"/>
        <v>4569</v>
      </c>
      <c r="BF86" s="51">
        <v>1.7</v>
      </c>
      <c r="BG86" s="51">
        <v>1</v>
      </c>
      <c r="BH86" s="51">
        <v>1</v>
      </c>
      <c r="BI86" s="51">
        <v>0</v>
      </c>
      <c r="BJ86" s="42">
        <f t="shared" si="83"/>
        <v>7767.3</v>
      </c>
      <c r="BK86" s="67">
        <f t="shared" si="97"/>
        <v>2.69</v>
      </c>
      <c r="BL86" s="51">
        <v>0.92</v>
      </c>
      <c r="BM86" s="51">
        <v>2.03</v>
      </c>
      <c r="BN86" s="45">
        <f t="shared" si="85"/>
        <v>2.8676</v>
      </c>
      <c r="BO86" s="52">
        <v>1.225</v>
      </c>
      <c r="BP86" s="47">
        <v>0.625</v>
      </c>
      <c r="BQ86" s="54">
        <f t="shared" si="86"/>
        <v>45872.9888212313</v>
      </c>
    </row>
    <row r="87" customHeight="1" spans="1:69">
      <c r="A87" s="56">
        <v>3921</v>
      </c>
      <c r="B87" s="51">
        <v>1.7</v>
      </c>
      <c r="C87" s="51">
        <v>1</v>
      </c>
      <c r="D87" s="51">
        <v>1</v>
      </c>
      <c r="E87" s="51">
        <v>0</v>
      </c>
      <c r="F87" s="42">
        <f t="shared" si="87"/>
        <v>6665.7</v>
      </c>
      <c r="G87" s="67">
        <v>2.56</v>
      </c>
      <c r="H87" s="51">
        <v>0.92</v>
      </c>
      <c r="I87" s="51">
        <v>2.03</v>
      </c>
      <c r="J87" s="45">
        <f t="shared" si="88"/>
        <v>2.8676</v>
      </c>
      <c r="K87" s="52">
        <v>1.125</v>
      </c>
      <c r="L87" s="47">
        <v>0.5</v>
      </c>
      <c r="M87" s="54">
        <f t="shared" si="89"/>
        <v>27524.9683008</v>
      </c>
      <c r="O87" s="68">
        <v>3921</v>
      </c>
      <c r="P87" s="51">
        <v>1.7</v>
      </c>
      <c r="Q87" s="51">
        <v>1</v>
      </c>
      <c r="R87" s="51">
        <v>1</v>
      </c>
      <c r="S87" s="51">
        <v>0</v>
      </c>
      <c r="T87" s="42">
        <f t="shared" si="90"/>
        <v>6665.7</v>
      </c>
      <c r="U87" s="67">
        <f t="shared" si="94"/>
        <v>2.69</v>
      </c>
      <c r="V87" s="51">
        <v>0.92</v>
      </c>
      <c r="W87" s="51">
        <v>2.03</v>
      </c>
      <c r="X87" s="45">
        <f t="shared" si="91"/>
        <v>2.8676</v>
      </c>
      <c r="Y87" s="52">
        <v>1.125</v>
      </c>
      <c r="Z87" s="47">
        <v>0.5</v>
      </c>
      <c r="AA87" s="54">
        <f t="shared" si="92"/>
        <v>28922.720597325</v>
      </c>
      <c r="AC87" s="68">
        <v>3921</v>
      </c>
      <c r="AD87" s="51">
        <v>1.7</v>
      </c>
      <c r="AE87" s="51">
        <v>1</v>
      </c>
      <c r="AF87" s="51">
        <v>1</v>
      </c>
      <c r="AG87" s="51">
        <v>0</v>
      </c>
      <c r="AH87" s="42">
        <f t="shared" si="73"/>
        <v>6665.7</v>
      </c>
      <c r="AI87" s="67">
        <f t="shared" si="95"/>
        <v>2.69</v>
      </c>
      <c r="AJ87" s="51">
        <v>0.92</v>
      </c>
      <c r="AK87" s="51">
        <v>2.03</v>
      </c>
      <c r="AL87" s="45">
        <f t="shared" si="75"/>
        <v>2.8676</v>
      </c>
      <c r="AM87" s="52">
        <v>1.125</v>
      </c>
      <c r="AN87" s="47">
        <v>0.5</v>
      </c>
      <c r="AO87" s="54">
        <f t="shared" si="76"/>
        <v>28922.720597325</v>
      </c>
      <c r="AQ87" s="68">
        <f t="shared" si="77"/>
        <v>4161</v>
      </c>
      <c r="AR87" s="51">
        <v>1.7</v>
      </c>
      <c r="AS87" s="51">
        <v>1</v>
      </c>
      <c r="AT87" s="51">
        <v>1</v>
      </c>
      <c r="AU87" s="51">
        <v>0</v>
      </c>
      <c r="AV87" s="42">
        <f t="shared" si="78"/>
        <v>7073.7</v>
      </c>
      <c r="AW87" s="67">
        <f t="shared" si="96"/>
        <v>2.69</v>
      </c>
      <c r="AX87" s="51">
        <v>0.92</v>
      </c>
      <c r="AY87" s="51">
        <v>2.03</v>
      </c>
      <c r="AZ87" s="45">
        <f t="shared" si="80"/>
        <v>2.8676</v>
      </c>
      <c r="BA87" s="52">
        <v>1.225</v>
      </c>
      <c r="BB87" s="47">
        <v>0.5</v>
      </c>
      <c r="BC87" s="54">
        <f t="shared" si="81"/>
        <v>33421.318710465</v>
      </c>
      <c r="BE87" s="68">
        <f t="shared" si="82"/>
        <v>4569</v>
      </c>
      <c r="BF87" s="51">
        <v>1.7</v>
      </c>
      <c r="BG87" s="51">
        <v>1</v>
      </c>
      <c r="BH87" s="51">
        <v>1</v>
      </c>
      <c r="BI87" s="51">
        <v>0</v>
      </c>
      <c r="BJ87" s="42">
        <f t="shared" si="83"/>
        <v>7767.3</v>
      </c>
      <c r="BK87" s="67">
        <f t="shared" si="97"/>
        <v>2.69</v>
      </c>
      <c r="BL87" s="51">
        <v>0.92</v>
      </c>
      <c r="BM87" s="51">
        <v>2.03</v>
      </c>
      <c r="BN87" s="45">
        <f t="shared" si="85"/>
        <v>2.8676</v>
      </c>
      <c r="BO87" s="52">
        <v>1.225</v>
      </c>
      <c r="BP87" s="47">
        <v>0.625</v>
      </c>
      <c r="BQ87" s="54">
        <f t="shared" si="86"/>
        <v>45872.9888212313</v>
      </c>
    </row>
    <row r="88" customHeight="1" spans="1:69">
      <c r="A88" s="56">
        <v>3921</v>
      </c>
      <c r="B88" s="51">
        <v>1.7</v>
      </c>
      <c r="C88" s="51">
        <v>1</v>
      </c>
      <c r="D88" s="51">
        <v>1</v>
      </c>
      <c r="E88" s="51">
        <v>0</v>
      </c>
      <c r="F88" s="42">
        <f t="shared" si="87"/>
        <v>6665.7</v>
      </c>
      <c r="G88" s="67">
        <v>2.56</v>
      </c>
      <c r="H88" s="51">
        <v>0.92</v>
      </c>
      <c r="I88" s="51">
        <v>2.03</v>
      </c>
      <c r="J88" s="45">
        <f t="shared" si="88"/>
        <v>2.8676</v>
      </c>
      <c r="K88" s="52">
        <v>1.125</v>
      </c>
      <c r="L88" s="47">
        <v>0.5</v>
      </c>
      <c r="M88" s="54">
        <f t="shared" si="89"/>
        <v>27524.9683008</v>
      </c>
      <c r="O88" s="68">
        <v>3921</v>
      </c>
      <c r="P88" s="51">
        <v>1.7</v>
      </c>
      <c r="Q88" s="51">
        <v>1</v>
      </c>
      <c r="R88" s="51">
        <v>1</v>
      </c>
      <c r="S88" s="51">
        <v>0</v>
      </c>
      <c r="T88" s="42">
        <f t="shared" si="90"/>
        <v>6665.7</v>
      </c>
      <c r="U88" s="67">
        <f t="shared" si="94"/>
        <v>2.69</v>
      </c>
      <c r="V88" s="51">
        <v>0.92</v>
      </c>
      <c r="W88" s="51">
        <v>2.03</v>
      </c>
      <c r="X88" s="45">
        <f t="shared" si="91"/>
        <v>2.8676</v>
      </c>
      <c r="Y88" s="52">
        <v>1.125</v>
      </c>
      <c r="Z88" s="47">
        <v>0.5</v>
      </c>
      <c r="AA88" s="54">
        <f t="shared" si="92"/>
        <v>28922.720597325</v>
      </c>
      <c r="AC88" s="68">
        <v>3921</v>
      </c>
      <c r="AD88" s="51">
        <v>1.7</v>
      </c>
      <c r="AE88" s="51">
        <v>1</v>
      </c>
      <c r="AF88" s="51">
        <v>1</v>
      </c>
      <c r="AG88" s="51">
        <v>0</v>
      </c>
      <c r="AH88" s="42">
        <f t="shared" si="73"/>
        <v>6665.7</v>
      </c>
      <c r="AI88" s="67">
        <f t="shared" si="95"/>
        <v>2.69</v>
      </c>
      <c r="AJ88" s="51">
        <v>0.92</v>
      </c>
      <c r="AK88" s="51">
        <v>2.03</v>
      </c>
      <c r="AL88" s="45">
        <f t="shared" si="75"/>
        <v>2.8676</v>
      </c>
      <c r="AM88" s="52">
        <v>1.125</v>
      </c>
      <c r="AN88" s="47">
        <v>0.5</v>
      </c>
      <c r="AO88" s="54">
        <f t="shared" si="76"/>
        <v>28922.720597325</v>
      </c>
      <c r="AQ88" s="68">
        <f t="shared" si="77"/>
        <v>4161</v>
      </c>
      <c r="AR88" s="51">
        <v>1.7</v>
      </c>
      <c r="AS88" s="51">
        <v>1</v>
      </c>
      <c r="AT88" s="51">
        <v>1</v>
      </c>
      <c r="AU88" s="51">
        <v>0</v>
      </c>
      <c r="AV88" s="42">
        <f t="shared" si="78"/>
        <v>7073.7</v>
      </c>
      <c r="AW88" s="67">
        <f t="shared" si="96"/>
        <v>2.69</v>
      </c>
      <c r="AX88" s="51">
        <v>0.92</v>
      </c>
      <c r="AY88" s="51">
        <v>2.03</v>
      </c>
      <c r="AZ88" s="45">
        <f t="shared" si="80"/>
        <v>2.8676</v>
      </c>
      <c r="BA88" s="52">
        <v>1.225</v>
      </c>
      <c r="BB88" s="47">
        <v>0.5</v>
      </c>
      <c r="BC88" s="54">
        <f t="shared" si="81"/>
        <v>33421.318710465</v>
      </c>
      <c r="BE88" s="68">
        <f t="shared" si="82"/>
        <v>4569</v>
      </c>
      <c r="BF88" s="51">
        <v>1.7</v>
      </c>
      <c r="BG88" s="51">
        <v>1</v>
      </c>
      <c r="BH88" s="51">
        <v>1</v>
      </c>
      <c r="BI88" s="51">
        <v>0</v>
      </c>
      <c r="BJ88" s="42">
        <f t="shared" si="83"/>
        <v>7767.3</v>
      </c>
      <c r="BK88" s="67">
        <f t="shared" si="97"/>
        <v>2.69</v>
      </c>
      <c r="BL88" s="51">
        <v>0.92</v>
      </c>
      <c r="BM88" s="51">
        <v>2.03</v>
      </c>
      <c r="BN88" s="45">
        <f t="shared" si="85"/>
        <v>2.8676</v>
      </c>
      <c r="BO88" s="52">
        <v>1.225</v>
      </c>
      <c r="BP88" s="47">
        <v>0.625</v>
      </c>
      <c r="BQ88" s="54">
        <f t="shared" si="86"/>
        <v>45872.9888212313</v>
      </c>
    </row>
    <row r="89" customHeight="1" spans="1:69">
      <c r="A89" s="56">
        <v>3921</v>
      </c>
      <c r="B89" s="51">
        <v>1.7</v>
      </c>
      <c r="C89" s="51">
        <v>1</v>
      </c>
      <c r="D89" s="51">
        <v>1</v>
      </c>
      <c r="E89" s="51">
        <v>0</v>
      </c>
      <c r="F89" s="42">
        <f t="shared" si="87"/>
        <v>6665.7</v>
      </c>
      <c r="G89" s="67">
        <v>2.56</v>
      </c>
      <c r="H89" s="51">
        <v>0.92</v>
      </c>
      <c r="I89" s="51">
        <v>2.03</v>
      </c>
      <c r="J89" s="45">
        <f t="shared" si="88"/>
        <v>2.8676</v>
      </c>
      <c r="K89" s="52">
        <v>1.125</v>
      </c>
      <c r="L89" s="47">
        <v>0.5</v>
      </c>
      <c r="M89" s="54">
        <f t="shared" si="89"/>
        <v>27524.9683008</v>
      </c>
      <c r="O89" s="68">
        <v>3921</v>
      </c>
      <c r="P89" s="51">
        <v>1.7</v>
      </c>
      <c r="Q89" s="51">
        <v>1</v>
      </c>
      <c r="R89" s="51">
        <v>1</v>
      </c>
      <c r="S89" s="51">
        <v>0</v>
      </c>
      <c r="T89" s="42">
        <f t="shared" si="90"/>
        <v>6665.7</v>
      </c>
      <c r="U89" s="67">
        <f t="shared" si="94"/>
        <v>2.69</v>
      </c>
      <c r="V89" s="51">
        <v>0.92</v>
      </c>
      <c r="W89" s="51">
        <v>2.03</v>
      </c>
      <c r="X89" s="45">
        <f t="shared" si="91"/>
        <v>2.8676</v>
      </c>
      <c r="Y89" s="52">
        <v>1.125</v>
      </c>
      <c r="Z89" s="47">
        <v>0.5</v>
      </c>
      <c r="AA89" s="54">
        <f t="shared" si="92"/>
        <v>28922.720597325</v>
      </c>
      <c r="AC89" s="68">
        <v>3921</v>
      </c>
      <c r="AD89" s="51">
        <v>1.7</v>
      </c>
      <c r="AE89" s="51">
        <v>1</v>
      </c>
      <c r="AF89" s="51">
        <v>1</v>
      </c>
      <c r="AG89" s="51">
        <v>0</v>
      </c>
      <c r="AH89" s="42">
        <f t="shared" si="73"/>
        <v>6665.7</v>
      </c>
      <c r="AI89" s="67">
        <f t="shared" si="95"/>
        <v>2.69</v>
      </c>
      <c r="AJ89" s="51">
        <v>0.92</v>
      </c>
      <c r="AK89" s="51">
        <v>2.03</v>
      </c>
      <c r="AL89" s="45">
        <f t="shared" si="75"/>
        <v>2.8676</v>
      </c>
      <c r="AM89" s="52">
        <v>1.125</v>
      </c>
      <c r="AN89" s="47">
        <v>0.5</v>
      </c>
      <c r="AO89" s="54">
        <f t="shared" si="76"/>
        <v>28922.720597325</v>
      </c>
      <c r="AQ89" s="68">
        <f t="shared" si="77"/>
        <v>4161</v>
      </c>
      <c r="AR89" s="51">
        <v>1.7</v>
      </c>
      <c r="AS89" s="51">
        <v>1</v>
      </c>
      <c r="AT89" s="51">
        <v>1</v>
      </c>
      <c r="AU89" s="51">
        <v>0</v>
      </c>
      <c r="AV89" s="42">
        <f t="shared" si="78"/>
        <v>7073.7</v>
      </c>
      <c r="AW89" s="67">
        <f t="shared" si="96"/>
        <v>2.69</v>
      </c>
      <c r="AX89" s="51">
        <v>0.92</v>
      </c>
      <c r="AY89" s="51">
        <v>2.03</v>
      </c>
      <c r="AZ89" s="45">
        <f t="shared" si="80"/>
        <v>2.8676</v>
      </c>
      <c r="BA89" s="52">
        <v>1.225</v>
      </c>
      <c r="BB89" s="47">
        <v>0.5</v>
      </c>
      <c r="BC89" s="54">
        <f t="shared" si="81"/>
        <v>33421.318710465</v>
      </c>
      <c r="BE89" s="68">
        <f t="shared" si="82"/>
        <v>4569</v>
      </c>
      <c r="BF89" s="51">
        <v>1.7</v>
      </c>
      <c r="BG89" s="51">
        <v>1</v>
      </c>
      <c r="BH89" s="51">
        <v>1</v>
      </c>
      <c r="BI89" s="51">
        <v>0</v>
      </c>
      <c r="BJ89" s="42">
        <f t="shared" si="83"/>
        <v>7767.3</v>
      </c>
      <c r="BK89" s="67">
        <f t="shared" si="97"/>
        <v>2.69</v>
      </c>
      <c r="BL89" s="51">
        <v>0.92</v>
      </c>
      <c r="BM89" s="51">
        <v>2.03</v>
      </c>
      <c r="BN89" s="45">
        <f t="shared" si="85"/>
        <v>2.8676</v>
      </c>
      <c r="BO89" s="52">
        <v>1.225</v>
      </c>
      <c r="BP89" s="47">
        <v>0.625</v>
      </c>
      <c r="BQ89" s="54">
        <f t="shared" si="86"/>
        <v>45872.9888212313</v>
      </c>
    </row>
    <row r="90" customHeight="1" spans="1:69">
      <c r="A90" s="56">
        <v>3921</v>
      </c>
      <c r="B90" s="51">
        <v>1.7</v>
      </c>
      <c r="C90" s="51">
        <v>1</v>
      </c>
      <c r="D90" s="51">
        <v>1</v>
      </c>
      <c r="E90" s="51">
        <v>0</v>
      </c>
      <c r="F90" s="42">
        <f t="shared" si="87"/>
        <v>6665.7</v>
      </c>
      <c r="G90" s="67">
        <v>2.56</v>
      </c>
      <c r="H90" s="51">
        <v>0.92</v>
      </c>
      <c r="I90" s="51">
        <v>2.03</v>
      </c>
      <c r="J90" s="45">
        <f t="shared" si="88"/>
        <v>2.8676</v>
      </c>
      <c r="K90" s="52">
        <v>1.125</v>
      </c>
      <c r="L90" s="47">
        <v>0.5</v>
      </c>
      <c r="M90" s="54">
        <f t="shared" si="89"/>
        <v>27524.9683008</v>
      </c>
      <c r="O90" s="68">
        <v>3921</v>
      </c>
      <c r="P90" s="51">
        <v>1.7</v>
      </c>
      <c r="Q90" s="51">
        <v>1</v>
      </c>
      <c r="R90" s="51">
        <v>1</v>
      </c>
      <c r="S90" s="51">
        <v>0</v>
      </c>
      <c r="T90" s="42">
        <f t="shared" si="90"/>
        <v>6665.7</v>
      </c>
      <c r="U90" s="67">
        <f t="shared" si="94"/>
        <v>2.69</v>
      </c>
      <c r="V90" s="51">
        <v>0.92</v>
      </c>
      <c r="W90" s="51">
        <v>2.03</v>
      </c>
      <c r="X90" s="45">
        <f t="shared" si="91"/>
        <v>2.8676</v>
      </c>
      <c r="Y90" s="52">
        <v>1.125</v>
      </c>
      <c r="Z90" s="47">
        <v>0.5</v>
      </c>
      <c r="AA90" s="54">
        <f t="shared" si="92"/>
        <v>28922.720597325</v>
      </c>
      <c r="AC90" s="68">
        <v>3921</v>
      </c>
      <c r="AD90" s="51">
        <v>1.7</v>
      </c>
      <c r="AE90" s="51">
        <v>1</v>
      </c>
      <c r="AF90" s="51">
        <v>1</v>
      </c>
      <c r="AG90" s="51">
        <v>0</v>
      </c>
      <c r="AH90" s="42">
        <f t="shared" si="73"/>
        <v>6665.7</v>
      </c>
      <c r="AI90" s="67">
        <f t="shared" si="95"/>
        <v>2.69</v>
      </c>
      <c r="AJ90" s="51">
        <v>0.92</v>
      </c>
      <c r="AK90" s="51">
        <v>2.03</v>
      </c>
      <c r="AL90" s="45">
        <f t="shared" si="75"/>
        <v>2.8676</v>
      </c>
      <c r="AM90" s="52">
        <v>1.125</v>
      </c>
      <c r="AN90" s="47">
        <v>0.5</v>
      </c>
      <c r="AO90" s="54">
        <f t="shared" si="76"/>
        <v>28922.720597325</v>
      </c>
      <c r="AQ90" s="68">
        <f t="shared" si="77"/>
        <v>4161</v>
      </c>
      <c r="AR90" s="51">
        <v>1.7</v>
      </c>
      <c r="AS90" s="51">
        <v>1</v>
      </c>
      <c r="AT90" s="51">
        <v>1</v>
      </c>
      <c r="AU90" s="51">
        <v>0</v>
      </c>
      <c r="AV90" s="42">
        <f t="shared" si="78"/>
        <v>7073.7</v>
      </c>
      <c r="AW90" s="67">
        <f t="shared" si="96"/>
        <v>2.69</v>
      </c>
      <c r="AX90" s="51">
        <v>0.92</v>
      </c>
      <c r="AY90" s="51">
        <v>2.03</v>
      </c>
      <c r="AZ90" s="45">
        <f t="shared" si="80"/>
        <v>2.8676</v>
      </c>
      <c r="BA90" s="52">
        <v>1.225</v>
      </c>
      <c r="BB90" s="47">
        <v>0.5</v>
      </c>
      <c r="BC90" s="54">
        <f t="shared" si="81"/>
        <v>33421.318710465</v>
      </c>
      <c r="BE90" s="68">
        <f t="shared" si="82"/>
        <v>4569</v>
      </c>
      <c r="BF90" s="51">
        <v>1.7</v>
      </c>
      <c r="BG90" s="51">
        <v>1</v>
      </c>
      <c r="BH90" s="51">
        <v>1</v>
      </c>
      <c r="BI90" s="51">
        <v>0</v>
      </c>
      <c r="BJ90" s="42">
        <f t="shared" si="83"/>
        <v>7767.3</v>
      </c>
      <c r="BK90" s="67">
        <f t="shared" si="97"/>
        <v>2.69</v>
      </c>
      <c r="BL90" s="51">
        <v>0.92</v>
      </c>
      <c r="BM90" s="51">
        <v>2.03</v>
      </c>
      <c r="BN90" s="45">
        <f t="shared" si="85"/>
        <v>2.8676</v>
      </c>
      <c r="BO90" s="52">
        <v>1.225</v>
      </c>
      <c r="BP90" s="47">
        <v>0.625</v>
      </c>
      <c r="BQ90" s="54">
        <f t="shared" si="86"/>
        <v>45872.9888212313</v>
      </c>
    </row>
    <row r="91" customHeight="1" spans="1:69">
      <c r="A91" s="57">
        <f>SUM(M67:M90)</f>
        <v>920583.696241259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O91" s="57">
        <f>SUM(AA67:AA90)</f>
        <v>968523.85932129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C91" s="57">
        <f>SUM(AO67:AO90)</f>
        <v>1091718.38561229</v>
      </c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9"/>
      <c r="AQ91" s="57">
        <f>SUM(BC67:BC90)</f>
        <v>1250357.07814442</v>
      </c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  <c r="BE91" s="57">
        <f>SUM(BQ67:BQ90)</f>
        <v>1934225.29178408</v>
      </c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  <row r="92" customHeight="1" spans="1:69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C92" s="57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9"/>
      <c r="AQ92" s="57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  <c r="BE92" s="57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</row>
    <row r="93" customHeight="1" spans="1:69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2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C93" s="60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Q93" s="60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2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</row>
    <row r="96" customHeight="1" spans="1:69">
      <c r="A96" s="2" t="s">
        <v>0</v>
      </c>
      <c r="B96" s="3"/>
      <c r="C96" s="3"/>
      <c r="D96" s="3"/>
      <c r="E96" s="4"/>
      <c r="F96" s="2" t="s">
        <v>50</v>
      </c>
      <c r="G96" s="3"/>
      <c r="H96" s="3"/>
      <c r="I96" s="3"/>
      <c r="J96" s="3"/>
      <c r="K96" s="3"/>
      <c r="L96" s="3"/>
      <c r="M96" s="4"/>
      <c r="O96" s="2" t="s">
        <v>0</v>
      </c>
      <c r="P96" s="3"/>
      <c r="Q96" s="3"/>
      <c r="R96" s="3"/>
      <c r="S96" s="4"/>
      <c r="T96" s="2" t="s">
        <v>51</v>
      </c>
      <c r="U96" s="3"/>
      <c r="V96" s="3"/>
      <c r="W96" s="3"/>
      <c r="X96" s="3"/>
      <c r="Y96" s="3"/>
      <c r="Z96" s="3"/>
      <c r="AA96" s="4"/>
      <c r="AC96" s="2" t="s">
        <v>0</v>
      </c>
      <c r="AD96" s="3"/>
      <c r="AE96" s="3"/>
      <c r="AF96" s="3"/>
      <c r="AG96" s="4"/>
      <c r="AH96" s="2" t="s">
        <v>52</v>
      </c>
      <c r="AI96" s="3"/>
      <c r="AJ96" s="3"/>
      <c r="AK96" s="3"/>
      <c r="AL96" s="3"/>
      <c r="AM96" s="3"/>
      <c r="AN96" s="3"/>
      <c r="AO96" s="4"/>
      <c r="AQ96" s="2" t="s">
        <v>0</v>
      </c>
      <c r="AR96" s="3"/>
      <c r="AS96" s="3"/>
      <c r="AT96" s="3"/>
      <c r="AU96" s="4"/>
      <c r="AV96" s="2" t="s">
        <v>53</v>
      </c>
      <c r="AW96" s="3"/>
      <c r="AX96" s="3"/>
      <c r="AY96" s="3"/>
      <c r="AZ96" s="3"/>
      <c r="BA96" s="3"/>
      <c r="BB96" s="3"/>
      <c r="BC96" s="4"/>
      <c r="BE96" s="2" t="s">
        <v>0</v>
      </c>
      <c r="BF96" s="3"/>
      <c r="BG96" s="3"/>
      <c r="BH96" s="3"/>
      <c r="BI96" s="4"/>
      <c r="BJ96" s="2" t="s">
        <v>54</v>
      </c>
      <c r="BK96" s="3"/>
      <c r="BL96" s="3"/>
      <c r="BM96" s="3"/>
      <c r="BN96" s="3"/>
      <c r="BO96" s="3"/>
      <c r="BP96" s="3"/>
      <c r="BQ96" s="4"/>
    </row>
    <row r="97" customHeight="1" spans="1:69">
      <c r="A97" s="5"/>
      <c r="B97" s="6"/>
      <c r="C97" s="6"/>
      <c r="D97" s="6"/>
      <c r="E97" s="7"/>
      <c r="F97" s="5"/>
      <c r="G97" s="6"/>
      <c r="H97" s="6"/>
      <c r="I97" s="6"/>
      <c r="J97" s="6"/>
      <c r="K97" s="6"/>
      <c r="L97" s="6"/>
      <c r="M97" s="7"/>
      <c r="O97" s="5"/>
      <c r="P97" s="6"/>
      <c r="Q97" s="6"/>
      <c r="R97" s="6"/>
      <c r="S97" s="7"/>
      <c r="T97" s="5"/>
      <c r="U97" s="6"/>
      <c r="V97" s="6"/>
      <c r="W97" s="6"/>
      <c r="X97" s="6"/>
      <c r="Y97" s="6"/>
      <c r="Z97" s="6"/>
      <c r="AA97" s="7"/>
      <c r="AC97" s="5"/>
      <c r="AD97" s="6"/>
      <c r="AE97" s="6"/>
      <c r="AF97" s="6"/>
      <c r="AG97" s="7"/>
      <c r="AH97" s="5"/>
      <c r="AI97" s="6"/>
      <c r="AJ97" s="6"/>
      <c r="AK97" s="6"/>
      <c r="AL97" s="6"/>
      <c r="AM97" s="6"/>
      <c r="AN97" s="6"/>
      <c r="AO97" s="7"/>
      <c r="AQ97" s="5"/>
      <c r="AR97" s="6"/>
      <c r="AS97" s="6"/>
      <c r="AT97" s="6"/>
      <c r="AU97" s="7"/>
      <c r="AV97" s="5"/>
      <c r="AW97" s="6"/>
      <c r="AX97" s="6"/>
      <c r="AY97" s="6"/>
      <c r="AZ97" s="6"/>
      <c r="BA97" s="6"/>
      <c r="BB97" s="6"/>
      <c r="BC97" s="7"/>
      <c r="BE97" s="5"/>
      <c r="BF97" s="6"/>
      <c r="BG97" s="6"/>
      <c r="BH97" s="6"/>
      <c r="BI97" s="7"/>
      <c r="BJ97" s="5"/>
      <c r="BK97" s="6"/>
      <c r="BL97" s="6"/>
      <c r="BM97" s="6"/>
      <c r="BN97" s="6"/>
      <c r="BO97" s="6"/>
      <c r="BP97" s="6"/>
      <c r="BQ97" s="7"/>
    </row>
    <row r="98" customHeight="1" spans="1:69">
      <c r="A98" s="8"/>
      <c r="B98" s="9"/>
      <c r="C98" s="9"/>
      <c r="D98" s="9"/>
      <c r="E98" s="10"/>
      <c r="F98" s="8"/>
      <c r="G98" s="9"/>
      <c r="H98" s="9"/>
      <c r="I98" s="9"/>
      <c r="J98" s="9"/>
      <c r="K98" s="9"/>
      <c r="L98" s="9"/>
      <c r="M98" s="10"/>
      <c r="O98" s="8"/>
      <c r="P98" s="9"/>
      <c r="Q98" s="9"/>
      <c r="R98" s="9"/>
      <c r="S98" s="10"/>
      <c r="T98" s="8"/>
      <c r="U98" s="9"/>
      <c r="V98" s="9"/>
      <c r="W98" s="9"/>
      <c r="X98" s="9"/>
      <c r="Y98" s="9"/>
      <c r="Z98" s="9"/>
      <c r="AA98" s="10"/>
      <c r="AC98" s="8"/>
      <c r="AD98" s="9"/>
      <c r="AE98" s="9"/>
      <c r="AF98" s="9"/>
      <c r="AG98" s="10"/>
      <c r="AH98" s="8"/>
      <c r="AI98" s="9"/>
      <c r="AJ98" s="9"/>
      <c r="AK98" s="9"/>
      <c r="AL98" s="9"/>
      <c r="AM98" s="9"/>
      <c r="AN98" s="9"/>
      <c r="AO98" s="10"/>
      <c r="AQ98" s="8"/>
      <c r="AR98" s="9"/>
      <c r="AS98" s="9"/>
      <c r="AT98" s="9"/>
      <c r="AU98" s="10"/>
      <c r="AV98" s="8"/>
      <c r="AW98" s="9"/>
      <c r="AX98" s="9"/>
      <c r="AY98" s="9"/>
      <c r="AZ98" s="9"/>
      <c r="BA98" s="9"/>
      <c r="BB98" s="9"/>
      <c r="BC98" s="10"/>
      <c r="BE98" s="8"/>
      <c r="BF98" s="9"/>
      <c r="BG98" s="9"/>
      <c r="BH98" s="9"/>
      <c r="BI98" s="10"/>
      <c r="BJ98" s="8"/>
      <c r="BK98" s="9"/>
      <c r="BL98" s="9"/>
      <c r="BM98" s="9"/>
      <c r="BN98" s="9"/>
      <c r="BO98" s="9"/>
      <c r="BP98" s="9"/>
      <c r="BQ98" s="10"/>
    </row>
    <row r="99" customHeight="1" spans="1:69">
      <c r="A99" s="11" t="s">
        <v>6</v>
      </c>
      <c r="B99" s="11"/>
      <c r="C99" s="12">
        <f>H99+H101</f>
        <v>6230543.83293438</v>
      </c>
      <c r="D99" s="12"/>
      <c r="E99" s="12"/>
      <c r="F99" s="13" t="s">
        <v>7</v>
      </c>
      <c r="G99" s="13"/>
      <c r="H99" s="14">
        <f>A127+A160</f>
        <v>5309960.13669312</v>
      </c>
      <c r="I99" s="14"/>
      <c r="J99" s="15">
        <f>H99/C99</f>
        <v>0.85224665439715</v>
      </c>
      <c r="K99" s="15"/>
      <c r="L99" s="16" t="s">
        <v>8</v>
      </c>
      <c r="M99" s="16"/>
      <c r="O99" s="11" t="s">
        <v>6</v>
      </c>
      <c r="P99" s="11"/>
      <c r="Q99" s="12">
        <f>V99+V101</f>
        <v>6753010.50407133</v>
      </c>
      <c r="R99" s="12"/>
      <c r="S99" s="12"/>
      <c r="T99" s="13" t="s">
        <v>7</v>
      </c>
      <c r="U99" s="13"/>
      <c r="V99" s="14">
        <f>O127+O160</f>
        <v>5784486.64475004</v>
      </c>
      <c r="W99" s="14"/>
      <c r="X99" s="15">
        <f>V99/Q99</f>
        <v>0.856578949679202</v>
      </c>
      <c r="Y99" s="15"/>
      <c r="Z99" s="16" t="s">
        <v>8</v>
      </c>
      <c r="AA99" s="16"/>
      <c r="AC99" s="11" t="s">
        <v>6</v>
      </c>
      <c r="AD99" s="11"/>
      <c r="AE99" s="12">
        <f>AJ99+AJ101</f>
        <v>7290990.34710183</v>
      </c>
      <c r="AF99" s="12"/>
      <c r="AG99" s="12"/>
      <c r="AH99" s="13" t="s">
        <v>7</v>
      </c>
      <c r="AI99" s="13"/>
      <c r="AJ99" s="14">
        <f>AC127+AC160</f>
        <v>6199271.96148954</v>
      </c>
      <c r="AK99" s="14"/>
      <c r="AL99" s="15">
        <f>AJ99/AE99</f>
        <v>0.850264733096753</v>
      </c>
      <c r="AM99" s="15"/>
      <c r="AN99" s="16" t="s">
        <v>8</v>
      </c>
      <c r="AO99" s="16"/>
      <c r="AQ99" s="11" t="s">
        <v>6</v>
      </c>
      <c r="AR99" s="11"/>
      <c r="AS99" s="12">
        <f>AX99+AX101</f>
        <v>8251434.62581997</v>
      </c>
      <c r="AT99" s="12"/>
      <c r="AU99" s="12"/>
      <c r="AV99" s="13" t="s">
        <v>7</v>
      </c>
      <c r="AW99" s="13"/>
      <c r="AX99" s="14">
        <f>AQ127+AQ160</f>
        <v>7001077.54767555</v>
      </c>
      <c r="AY99" s="14"/>
      <c r="AZ99" s="15">
        <f>AX99/AS99</f>
        <v>0.848467916811476</v>
      </c>
      <c r="BA99" s="15"/>
      <c r="BB99" s="16" t="s">
        <v>8</v>
      </c>
      <c r="BC99" s="16"/>
      <c r="BE99" s="11" t="s">
        <v>6</v>
      </c>
      <c r="BF99" s="11"/>
      <c r="BG99" s="12">
        <f>BL99+BL101</f>
        <v>11299473.2707665</v>
      </c>
      <c r="BH99" s="12"/>
      <c r="BI99" s="12"/>
      <c r="BJ99" s="13" t="s">
        <v>7</v>
      </c>
      <c r="BK99" s="13"/>
      <c r="BL99" s="14">
        <f>BE127+BE160</f>
        <v>9365247.97898244</v>
      </c>
      <c r="BM99" s="14"/>
      <c r="BN99" s="15">
        <f>BL99/BG99</f>
        <v>0.828821641023904</v>
      </c>
      <c r="BO99" s="15"/>
      <c r="BP99" s="16" t="s">
        <v>8</v>
      </c>
      <c r="BQ99" s="16"/>
    </row>
    <row r="100" customHeight="1" spans="1:69">
      <c r="A100" s="11"/>
      <c r="B100" s="11"/>
      <c r="C100" s="12"/>
      <c r="D100" s="12"/>
      <c r="E100" s="12"/>
      <c r="F100" s="13"/>
      <c r="G100" s="13"/>
      <c r="H100" s="14"/>
      <c r="I100" s="14"/>
      <c r="J100" s="15"/>
      <c r="K100" s="15"/>
      <c r="L100" s="16"/>
      <c r="M100" s="16"/>
      <c r="O100" s="11"/>
      <c r="P100" s="11"/>
      <c r="Q100" s="12"/>
      <c r="R100" s="12"/>
      <c r="S100" s="12"/>
      <c r="T100" s="13"/>
      <c r="U100" s="13"/>
      <c r="V100" s="14"/>
      <c r="W100" s="14"/>
      <c r="X100" s="15"/>
      <c r="Y100" s="15"/>
      <c r="Z100" s="16"/>
      <c r="AA100" s="16"/>
      <c r="AC100" s="11"/>
      <c r="AD100" s="11"/>
      <c r="AE100" s="12"/>
      <c r="AF100" s="12"/>
      <c r="AG100" s="12"/>
      <c r="AH100" s="13"/>
      <c r="AI100" s="13"/>
      <c r="AJ100" s="14"/>
      <c r="AK100" s="14"/>
      <c r="AL100" s="15"/>
      <c r="AM100" s="15"/>
      <c r="AN100" s="16"/>
      <c r="AO100" s="16"/>
      <c r="AQ100" s="11"/>
      <c r="AR100" s="11"/>
      <c r="AS100" s="12"/>
      <c r="AT100" s="12"/>
      <c r="AU100" s="12"/>
      <c r="AV100" s="13"/>
      <c r="AW100" s="13"/>
      <c r="AX100" s="14"/>
      <c r="AY100" s="14"/>
      <c r="AZ100" s="15"/>
      <c r="BA100" s="15"/>
      <c r="BB100" s="16"/>
      <c r="BC100" s="16"/>
      <c r="BE100" s="11"/>
      <c r="BF100" s="11"/>
      <c r="BG100" s="12"/>
      <c r="BH100" s="12"/>
      <c r="BI100" s="12"/>
      <c r="BJ100" s="13"/>
      <c r="BK100" s="13"/>
      <c r="BL100" s="14"/>
      <c r="BM100" s="14"/>
      <c r="BN100" s="15"/>
      <c r="BO100" s="15"/>
      <c r="BP100" s="16"/>
      <c r="BQ100" s="16"/>
    </row>
    <row r="101" customHeight="1" spans="1:69">
      <c r="A101" s="11"/>
      <c r="B101" s="11"/>
      <c r="C101" s="12"/>
      <c r="D101" s="12"/>
      <c r="E101" s="12"/>
      <c r="F101" s="13" t="s">
        <v>9</v>
      </c>
      <c r="G101" s="13"/>
      <c r="H101" s="14">
        <f>A191</f>
        <v>920583.696241259</v>
      </c>
      <c r="I101" s="14"/>
      <c r="J101" s="15">
        <f>H101/C99</f>
        <v>0.14775334560285</v>
      </c>
      <c r="K101" s="15"/>
      <c r="L101" s="16">
        <v>21</v>
      </c>
      <c r="M101" s="16"/>
      <c r="O101" s="11"/>
      <c r="P101" s="11"/>
      <c r="Q101" s="12"/>
      <c r="R101" s="12"/>
      <c r="S101" s="12"/>
      <c r="T101" s="13" t="s">
        <v>9</v>
      </c>
      <c r="U101" s="13"/>
      <c r="V101" s="14">
        <f>O191</f>
        <v>968523.85932129</v>
      </c>
      <c r="W101" s="14"/>
      <c r="X101" s="15">
        <f>V101/Q99</f>
        <v>0.143421050320798</v>
      </c>
      <c r="Y101" s="15"/>
      <c r="Z101" s="16">
        <v>21</v>
      </c>
      <c r="AA101" s="16"/>
      <c r="AC101" s="11"/>
      <c r="AD101" s="11"/>
      <c r="AE101" s="12"/>
      <c r="AF101" s="12"/>
      <c r="AG101" s="12"/>
      <c r="AH101" s="13" t="s">
        <v>9</v>
      </c>
      <c r="AI101" s="13"/>
      <c r="AJ101" s="14">
        <f>AC191</f>
        <v>1091718.38561229</v>
      </c>
      <c r="AK101" s="14"/>
      <c r="AL101" s="15">
        <f>AJ101/AE99</f>
        <v>0.149735266903247</v>
      </c>
      <c r="AM101" s="15"/>
      <c r="AN101" s="16">
        <v>21</v>
      </c>
      <c r="AO101" s="16"/>
      <c r="AQ101" s="11"/>
      <c r="AR101" s="11"/>
      <c r="AS101" s="12"/>
      <c r="AT101" s="12"/>
      <c r="AU101" s="12"/>
      <c r="AV101" s="13" t="s">
        <v>9</v>
      </c>
      <c r="AW101" s="13"/>
      <c r="AX101" s="14">
        <f>AQ191</f>
        <v>1250357.07814442</v>
      </c>
      <c r="AY101" s="14"/>
      <c r="AZ101" s="15">
        <f>AX101/AS99</f>
        <v>0.151532083188524</v>
      </c>
      <c r="BA101" s="15"/>
      <c r="BB101" s="16">
        <v>21</v>
      </c>
      <c r="BC101" s="16"/>
      <c r="BE101" s="11"/>
      <c r="BF101" s="11"/>
      <c r="BG101" s="12"/>
      <c r="BH101" s="12"/>
      <c r="BI101" s="12"/>
      <c r="BJ101" s="13" t="s">
        <v>9</v>
      </c>
      <c r="BK101" s="13"/>
      <c r="BL101" s="14">
        <f>BE191</f>
        <v>1934225.29178408</v>
      </c>
      <c r="BM101" s="14"/>
      <c r="BN101" s="15">
        <f>BL101/BG99</f>
        <v>0.171178358976096</v>
      </c>
      <c r="BO101" s="15"/>
      <c r="BP101" s="16">
        <v>21</v>
      </c>
      <c r="BQ101" s="16"/>
    </row>
    <row r="102" customHeight="1" spans="1:69">
      <c r="A102" s="17" t="s">
        <v>10</v>
      </c>
      <c r="B102" s="17"/>
      <c r="C102" s="18">
        <f>C99/L101</f>
        <v>296692.563473066</v>
      </c>
      <c r="D102" s="18"/>
      <c r="E102" s="18"/>
      <c r="F102" s="13"/>
      <c r="G102" s="13"/>
      <c r="H102" s="14"/>
      <c r="I102" s="14"/>
      <c r="J102" s="15"/>
      <c r="K102" s="15"/>
      <c r="L102" s="16"/>
      <c r="M102" s="16"/>
      <c r="O102" s="17" t="s">
        <v>10</v>
      </c>
      <c r="P102" s="17"/>
      <c r="Q102" s="18">
        <f>Q99/Z101</f>
        <v>321571.928765301</v>
      </c>
      <c r="R102" s="18"/>
      <c r="S102" s="18"/>
      <c r="T102" s="13"/>
      <c r="U102" s="13"/>
      <c r="V102" s="14"/>
      <c r="W102" s="14"/>
      <c r="X102" s="15"/>
      <c r="Y102" s="15"/>
      <c r="Z102" s="16"/>
      <c r="AA102" s="16"/>
      <c r="AC102" s="17" t="s">
        <v>10</v>
      </c>
      <c r="AD102" s="17"/>
      <c r="AE102" s="18">
        <f>AE99/AN101</f>
        <v>347190.016528658</v>
      </c>
      <c r="AF102" s="18"/>
      <c r="AG102" s="18"/>
      <c r="AH102" s="13"/>
      <c r="AI102" s="13"/>
      <c r="AJ102" s="14"/>
      <c r="AK102" s="14"/>
      <c r="AL102" s="15"/>
      <c r="AM102" s="15"/>
      <c r="AN102" s="16"/>
      <c r="AO102" s="16"/>
      <c r="AQ102" s="17" t="s">
        <v>10</v>
      </c>
      <c r="AR102" s="17"/>
      <c r="AS102" s="18">
        <f>AS99/BB101</f>
        <v>392925.458372379</v>
      </c>
      <c r="AT102" s="18"/>
      <c r="AU102" s="18"/>
      <c r="AV102" s="13"/>
      <c r="AW102" s="13"/>
      <c r="AX102" s="14"/>
      <c r="AY102" s="14"/>
      <c r="AZ102" s="15"/>
      <c r="BA102" s="15"/>
      <c r="BB102" s="16"/>
      <c r="BC102" s="16"/>
      <c r="BE102" s="17" t="s">
        <v>10</v>
      </c>
      <c r="BF102" s="17"/>
      <c r="BG102" s="18">
        <f>BG99/BP101</f>
        <v>538070.155750786</v>
      </c>
      <c r="BH102" s="18"/>
      <c r="BI102" s="18"/>
      <c r="BJ102" s="13"/>
      <c r="BK102" s="13"/>
      <c r="BL102" s="14"/>
      <c r="BM102" s="14"/>
      <c r="BN102" s="15"/>
      <c r="BO102" s="15"/>
      <c r="BP102" s="16"/>
      <c r="BQ102" s="16"/>
    </row>
    <row r="103" customHeight="1" spans="1:69">
      <c r="A103" s="17"/>
      <c r="B103" s="17"/>
      <c r="C103" s="18"/>
      <c r="D103" s="18"/>
      <c r="E103" s="18"/>
      <c r="F103" s="13" t="s">
        <v>11</v>
      </c>
      <c r="G103" s="13"/>
      <c r="H103" s="14" t="s">
        <v>12</v>
      </c>
      <c r="I103" s="14"/>
      <c r="J103" s="15" t="s">
        <v>12</v>
      </c>
      <c r="K103" s="15"/>
      <c r="L103" s="16"/>
      <c r="M103" s="16"/>
      <c r="O103" s="17"/>
      <c r="P103" s="17"/>
      <c r="Q103" s="18"/>
      <c r="R103" s="18"/>
      <c r="S103" s="18"/>
      <c r="T103" s="13" t="s">
        <v>11</v>
      </c>
      <c r="U103" s="13"/>
      <c r="V103" s="14" t="s">
        <v>12</v>
      </c>
      <c r="W103" s="14"/>
      <c r="X103" s="15" t="s">
        <v>12</v>
      </c>
      <c r="Y103" s="15"/>
      <c r="Z103" s="16"/>
      <c r="AA103" s="16"/>
      <c r="AC103" s="17"/>
      <c r="AD103" s="17"/>
      <c r="AE103" s="18"/>
      <c r="AF103" s="18"/>
      <c r="AG103" s="18"/>
      <c r="AH103" s="13" t="s">
        <v>11</v>
      </c>
      <c r="AI103" s="13"/>
      <c r="AJ103" s="14" t="s">
        <v>12</v>
      </c>
      <c r="AK103" s="14"/>
      <c r="AL103" s="15" t="s">
        <v>12</v>
      </c>
      <c r="AM103" s="15"/>
      <c r="AN103" s="16"/>
      <c r="AO103" s="16"/>
      <c r="AQ103" s="17"/>
      <c r="AR103" s="17"/>
      <c r="AS103" s="18"/>
      <c r="AT103" s="18"/>
      <c r="AU103" s="18"/>
      <c r="AV103" s="13" t="s">
        <v>11</v>
      </c>
      <c r="AW103" s="13"/>
      <c r="AX103" s="14" t="s">
        <v>12</v>
      </c>
      <c r="AY103" s="14"/>
      <c r="AZ103" s="15" t="s">
        <v>12</v>
      </c>
      <c r="BA103" s="15"/>
      <c r="BB103" s="16"/>
      <c r="BC103" s="16"/>
      <c r="BE103" s="17"/>
      <c r="BF103" s="17"/>
      <c r="BG103" s="18"/>
      <c r="BH103" s="18"/>
      <c r="BI103" s="18"/>
      <c r="BJ103" s="13" t="s">
        <v>11</v>
      </c>
      <c r="BK103" s="13"/>
      <c r="BL103" s="14" t="s">
        <v>12</v>
      </c>
      <c r="BM103" s="14"/>
      <c r="BN103" s="15" t="s">
        <v>12</v>
      </c>
      <c r="BO103" s="15"/>
      <c r="BP103" s="16"/>
      <c r="BQ103" s="16"/>
    </row>
    <row r="104" customHeight="1" spans="1:69">
      <c r="A104" s="19"/>
      <c r="B104" s="19"/>
      <c r="C104" s="20"/>
      <c r="D104" s="20"/>
      <c r="E104" s="20"/>
      <c r="F104" s="21"/>
      <c r="G104" s="21"/>
      <c r="H104" s="22"/>
      <c r="I104" s="22"/>
      <c r="J104" s="23"/>
      <c r="K104" s="23"/>
      <c r="L104" s="24"/>
      <c r="M104" s="24"/>
      <c r="O104" s="19"/>
      <c r="P104" s="19"/>
      <c r="Q104" s="20"/>
      <c r="R104" s="20"/>
      <c r="S104" s="20"/>
      <c r="T104" s="21"/>
      <c r="U104" s="21"/>
      <c r="V104" s="22"/>
      <c r="W104" s="22"/>
      <c r="X104" s="23"/>
      <c r="Y104" s="23"/>
      <c r="Z104" s="24"/>
      <c r="AA104" s="24"/>
      <c r="AC104" s="19"/>
      <c r="AD104" s="19"/>
      <c r="AE104" s="20"/>
      <c r="AF104" s="20"/>
      <c r="AG104" s="20"/>
      <c r="AH104" s="21"/>
      <c r="AI104" s="21"/>
      <c r="AJ104" s="22"/>
      <c r="AK104" s="22"/>
      <c r="AL104" s="23"/>
      <c r="AM104" s="23"/>
      <c r="AN104" s="24"/>
      <c r="AO104" s="24"/>
      <c r="AQ104" s="19"/>
      <c r="AR104" s="19"/>
      <c r="AS104" s="20"/>
      <c r="AT104" s="20"/>
      <c r="AU104" s="20"/>
      <c r="AV104" s="21"/>
      <c r="AW104" s="21"/>
      <c r="AX104" s="22"/>
      <c r="AY104" s="22"/>
      <c r="AZ104" s="23"/>
      <c r="BA104" s="23"/>
      <c r="BB104" s="24"/>
      <c r="BC104" s="24"/>
      <c r="BE104" s="19"/>
      <c r="BF104" s="19"/>
      <c r="BG104" s="20"/>
      <c r="BH104" s="20"/>
      <c r="BI104" s="20"/>
      <c r="BJ104" s="21"/>
      <c r="BK104" s="21"/>
      <c r="BL104" s="22"/>
      <c r="BM104" s="22"/>
      <c r="BN104" s="23"/>
      <c r="BO104" s="23"/>
      <c r="BP104" s="24"/>
      <c r="BQ104" s="24"/>
    </row>
    <row r="105" customHeight="1" spans="1:69">
      <c r="A105" s="25" t="s">
        <v>13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O105" s="25" t="s">
        <v>13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C105" s="25" t="s">
        <v>13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7"/>
      <c r="AQ105" s="25" t="s">
        <v>13</v>
      </c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7"/>
      <c r="BE105" s="25" t="s">
        <v>13</v>
      </c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7"/>
    </row>
    <row r="106" customHeight="1" spans="1:69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30"/>
      <c r="AC106" s="28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0"/>
      <c r="AQ106" s="28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30"/>
      <c r="BE106" s="28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30"/>
    </row>
    <row r="107" customHeight="1" spans="1:69">
      <c r="A107" s="31" t="s">
        <v>14</v>
      </c>
      <c r="B107" s="32"/>
      <c r="C107" s="32"/>
      <c r="D107" s="32"/>
      <c r="E107" s="32"/>
      <c r="F107" s="33"/>
      <c r="G107" s="34" t="s">
        <v>15</v>
      </c>
      <c r="H107" s="35"/>
      <c r="I107" s="35"/>
      <c r="J107" s="36"/>
      <c r="K107" s="37" t="s">
        <v>16</v>
      </c>
      <c r="L107" s="38"/>
      <c r="M107" s="39" t="s">
        <v>17</v>
      </c>
      <c r="O107" s="31" t="s">
        <v>14</v>
      </c>
      <c r="P107" s="32"/>
      <c r="Q107" s="32"/>
      <c r="R107" s="32"/>
      <c r="S107" s="32"/>
      <c r="T107" s="33"/>
      <c r="U107" s="34" t="s">
        <v>15</v>
      </c>
      <c r="V107" s="35"/>
      <c r="W107" s="35"/>
      <c r="X107" s="36"/>
      <c r="Y107" s="37" t="s">
        <v>16</v>
      </c>
      <c r="Z107" s="38"/>
      <c r="AA107" s="39" t="s">
        <v>17</v>
      </c>
      <c r="AC107" s="31" t="s">
        <v>14</v>
      </c>
      <c r="AD107" s="32"/>
      <c r="AE107" s="32"/>
      <c r="AF107" s="32"/>
      <c r="AG107" s="32"/>
      <c r="AH107" s="33"/>
      <c r="AI107" s="34" t="s">
        <v>15</v>
      </c>
      <c r="AJ107" s="35"/>
      <c r="AK107" s="35"/>
      <c r="AL107" s="36"/>
      <c r="AM107" s="37" t="s">
        <v>16</v>
      </c>
      <c r="AN107" s="38"/>
      <c r="AO107" s="39" t="s">
        <v>17</v>
      </c>
      <c r="AQ107" s="31" t="s">
        <v>14</v>
      </c>
      <c r="AR107" s="32"/>
      <c r="AS107" s="32"/>
      <c r="AT107" s="32"/>
      <c r="AU107" s="32"/>
      <c r="AV107" s="33"/>
      <c r="AW107" s="34" t="s">
        <v>15</v>
      </c>
      <c r="AX107" s="35"/>
      <c r="AY107" s="35"/>
      <c r="AZ107" s="36"/>
      <c r="BA107" s="37" t="s">
        <v>16</v>
      </c>
      <c r="BB107" s="38"/>
      <c r="BC107" s="39" t="s">
        <v>17</v>
      </c>
      <c r="BE107" s="31" t="s">
        <v>14</v>
      </c>
      <c r="BF107" s="32"/>
      <c r="BG107" s="32"/>
      <c r="BH107" s="32"/>
      <c r="BI107" s="32"/>
      <c r="BJ107" s="33"/>
      <c r="BK107" s="34" t="s">
        <v>15</v>
      </c>
      <c r="BL107" s="35"/>
      <c r="BM107" s="35"/>
      <c r="BN107" s="36"/>
      <c r="BO107" s="37" t="s">
        <v>16</v>
      </c>
      <c r="BP107" s="38"/>
      <c r="BQ107" s="39" t="s">
        <v>17</v>
      </c>
    </row>
    <row r="108" customHeight="1" spans="1:69">
      <c r="A108" s="40" t="s">
        <v>18</v>
      </c>
      <c r="B108" s="41" t="s">
        <v>19</v>
      </c>
      <c r="C108" s="41" t="s">
        <v>20</v>
      </c>
      <c r="D108" s="41" t="s">
        <v>21</v>
      </c>
      <c r="E108" s="41" t="s">
        <v>22</v>
      </c>
      <c r="F108" s="42" t="s">
        <v>14</v>
      </c>
      <c r="G108" s="43" t="s">
        <v>23</v>
      </c>
      <c r="H108" s="44" t="s">
        <v>24</v>
      </c>
      <c r="I108" s="44" t="s">
        <v>25</v>
      </c>
      <c r="J108" s="45" t="s">
        <v>26</v>
      </c>
      <c r="K108" s="46" t="s">
        <v>27</v>
      </c>
      <c r="L108" s="47" t="s">
        <v>28</v>
      </c>
      <c r="M108" s="48"/>
      <c r="O108" s="40" t="s">
        <v>18</v>
      </c>
      <c r="P108" s="41" t="s">
        <v>19</v>
      </c>
      <c r="Q108" s="41" t="s">
        <v>20</v>
      </c>
      <c r="R108" s="41" t="s">
        <v>21</v>
      </c>
      <c r="S108" s="41" t="s">
        <v>22</v>
      </c>
      <c r="T108" s="42" t="s">
        <v>14</v>
      </c>
      <c r="U108" s="43" t="s">
        <v>23</v>
      </c>
      <c r="V108" s="44" t="s">
        <v>24</v>
      </c>
      <c r="W108" s="44" t="s">
        <v>25</v>
      </c>
      <c r="X108" s="45" t="s">
        <v>26</v>
      </c>
      <c r="Y108" s="46" t="s">
        <v>27</v>
      </c>
      <c r="Z108" s="47" t="s">
        <v>28</v>
      </c>
      <c r="AA108" s="48"/>
      <c r="AC108" s="40" t="s">
        <v>18</v>
      </c>
      <c r="AD108" s="41" t="s">
        <v>19</v>
      </c>
      <c r="AE108" s="41" t="s">
        <v>20</v>
      </c>
      <c r="AF108" s="41" t="s">
        <v>21</v>
      </c>
      <c r="AG108" s="41" t="s">
        <v>22</v>
      </c>
      <c r="AH108" s="42" t="s">
        <v>14</v>
      </c>
      <c r="AI108" s="43" t="s">
        <v>23</v>
      </c>
      <c r="AJ108" s="44" t="s">
        <v>24</v>
      </c>
      <c r="AK108" s="44" t="s">
        <v>25</v>
      </c>
      <c r="AL108" s="45" t="s">
        <v>26</v>
      </c>
      <c r="AM108" s="46" t="s">
        <v>27</v>
      </c>
      <c r="AN108" s="47" t="s">
        <v>28</v>
      </c>
      <c r="AO108" s="48"/>
      <c r="AQ108" s="40" t="s">
        <v>18</v>
      </c>
      <c r="AR108" s="41" t="s">
        <v>19</v>
      </c>
      <c r="AS108" s="41" t="s">
        <v>20</v>
      </c>
      <c r="AT108" s="41" t="s">
        <v>21</v>
      </c>
      <c r="AU108" s="41" t="s">
        <v>22</v>
      </c>
      <c r="AV108" s="42" t="s">
        <v>14</v>
      </c>
      <c r="AW108" s="43" t="s">
        <v>23</v>
      </c>
      <c r="AX108" s="44" t="s">
        <v>24</v>
      </c>
      <c r="AY108" s="44" t="s">
        <v>25</v>
      </c>
      <c r="AZ108" s="45" t="s">
        <v>26</v>
      </c>
      <c r="BA108" s="46" t="s">
        <v>27</v>
      </c>
      <c r="BB108" s="47" t="s">
        <v>28</v>
      </c>
      <c r="BC108" s="48"/>
      <c r="BE108" s="40" t="s">
        <v>18</v>
      </c>
      <c r="BF108" s="41" t="s">
        <v>19</v>
      </c>
      <c r="BG108" s="41" t="s">
        <v>20</v>
      </c>
      <c r="BH108" s="41" t="s">
        <v>21</v>
      </c>
      <c r="BI108" s="41" t="s">
        <v>22</v>
      </c>
      <c r="BJ108" s="42" t="s">
        <v>14</v>
      </c>
      <c r="BK108" s="43" t="s">
        <v>23</v>
      </c>
      <c r="BL108" s="44" t="s">
        <v>24</v>
      </c>
      <c r="BM108" s="44" t="s">
        <v>25</v>
      </c>
      <c r="BN108" s="45" t="s">
        <v>26</v>
      </c>
      <c r="BO108" s="46" t="s">
        <v>27</v>
      </c>
      <c r="BP108" s="47" t="s">
        <v>28</v>
      </c>
      <c r="BQ108" s="48"/>
    </row>
    <row r="109" customHeight="1" spans="1:69">
      <c r="A109" s="65">
        <v>5224</v>
      </c>
      <c r="B109" s="55">
        <v>3.16</v>
      </c>
      <c r="C109" s="51">
        <v>2.2</v>
      </c>
      <c r="D109" s="51">
        <v>2</v>
      </c>
      <c r="E109" s="66">
        <f t="shared" ref="E109:E119" si="98">3921*0.6</f>
        <v>2352.6</v>
      </c>
      <c r="F109" s="42">
        <f t="shared" ref="F109:F126" si="99">A109*B109*C109*D109+E109</f>
        <v>74987.096</v>
      </c>
      <c r="G109" s="67">
        <v>3.05</v>
      </c>
      <c r="H109" s="51">
        <v>0.98</v>
      </c>
      <c r="I109" s="51">
        <v>2.47</v>
      </c>
      <c r="J109" s="45">
        <f t="shared" ref="J109:J126" si="100">H109*I109+1</f>
        <v>3.4206</v>
      </c>
      <c r="K109" s="53">
        <v>1.325</v>
      </c>
      <c r="L109" s="47">
        <v>0.5</v>
      </c>
      <c r="M109" s="54">
        <f t="shared" ref="M109:M126" si="101">F109*G109*J109*K109*L109</f>
        <v>518292.051404613</v>
      </c>
      <c r="O109" s="65">
        <v>5224</v>
      </c>
      <c r="P109" s="55">
        <v>3.16</v>
      </c>
      <c r="Q109" s="51">
        <v>2.2</v>
      </c>
      <c r="R109" s="51">
        <v>2</v>
      </c>
      <c r="S109" s="66">
        <f t="shared" ref="S109:S119" si="102">3921*0.6</f>
        <v>2352.6</v>
      </c>
      <c r="T109" s="42">
        <f t="shared" ref="T109:T126" si="103">O109*P109*Q109*R109+S109</f>
        <v>74987.096</v>
      </c>
      <c r="U109" s="67">
        <f t="shared" ref="U109:U126" si="104">3.05+0.26</f>
        <v>3.31</v>
      </c>
      <c r="V109" s="51">
        <v>0.98</v>
      </c>
      <c r="W109" s="51">
        <v>2.47</v>
      </c>
      <c r="X109" s="45">
        <f t="shared" ref="X109:X126" si="105">V109*W109+1</f>
        <v>3.4206</v>
      </c>
      <c r="Y109" s="53">
        <v>1.325</v>
      </c>
      <c r="Z109" s="47">
        <v>0.5</v>
      </c>
      <c r="AA109" s="54">
        <f t="shared" ref="AA109:AA126" si="106">T109*U109*X109*Y109*Z109</f>
        <v>562474.324639105</v>
      </c>
      <c r="AC109" s="65">
        <v>5224</v>
      </c>
      <c r="AD109" s="55">
        <v>3.16</v>
      </c>
      <c r="AE109" s="51">
        <v>2.2</v>
      </c>
      <c r="AF109" s="51">
        <v>2</v>
      </c>
      <c r="AG109" s="66">
        <f t="shared" ref="AG109:AG119" si="107">3921*0.6</f>
        <v>2352.6</v>
      </c>
      <c r="AH109" s="42">
        <f t="shared" ref="AH109:AH126" si="108">AC109*AD109*AE109*AF109+AG109</f>
        <v>74987.096</v>
      </c>
      <c r="AI109" s="67">
        <f t="shared" ref="AI109:AI126" si="109">3.05+0.26</f>
        <v>3.31</v>
      </c>
      <c r="AJ109" s="51">
        <v>0.98</v>
      </c>
      <c r="AK109" s="51">
        <v>2.47</v>
      </c>
      <c r="AL109" s="45">
        <f t="shared" ref="AL109:AL126" si="110">AJ109*AK109+1</f>
        <v>3.4206</v>
      </c>
      <c r="AM109" s="53">
        <v>1.325</v>
      </c>
      <c r="AN109" s="47">
        <v>0.5</v>
      </c>
      <c r="AO109" s="54">
        <f t="shared" ref="AO109:AO126" si="111">AH109*AI109*AL109*AM109*AN109</f>
        <v>562474.324639105</v>
      </c>
      <c r="AQ109" s="65">
        <f t="shared" ref="AQ109:AQ121" si="112">5224+240</f>
        <v>5464</v>
      </c>
      <c r="AR109" s="55">
        <v>3.16</v>
      </c>
      <c r="AS109" s="51">
        <v>2.2</v>
      </c>
      <c r="AT109" s="51">
        <v>2</v>
      </c>
      <c r="AU109" s="66">
        <f t="shared" ref="AU109:AU119" si="113">4161*0.6</f>
        <v>2496.6</v>
      </c>
      <c r="AV109" s="42">
        <f t="shared" ref="AV109:AV126" si="114">AQ109*AR109*AS109*AT109+AU109</f>
        <v>78468.056</v>
      </c>
      <c r="AW109" s="67">
        <f t="shared" ref="AW109:AW126" si="115">3.05+0.26</f>
        <v>3.31</v>
      </c>
      <c r="AX109" s="51">
        <v>0.98</v>
      </c>
      <c r="AY109" s="51">
        <v>2.47</v>
      </c>
      <c r="AZ109" s="45">
        <f t="shared" ref="AZ109:AZ126" si="116">AX109*AY109+1</f>
        <v>3.4206</v>
      </c>
      <c r="BA109" s="53">
        <v>1.425</v>
      </c>
      <c r="BB109" s="47">
        <v>0.5</v>
      </c>
      <c r="BC109" s="54">
        <f t="shared" ref="BC109:BC126" si="117">AV109*AW109*AZ109*BA109*BB109</f>
        <v>633006.321626922</v>
      </c>
      <c r="BE109" s="65">
        <f t="shared" ref="BE109:BE121" si="118">5224+240+108</f>
        <v>5572</v>
      </c>
      <c r="BF109" s="55">
        <v>3.16</v>
      </c>
      <c r="BG109" s="51">
        <v>2.2</v>
      </c>
      <c r="BH109" s="51">
        <v>2</v>
      </c>
      <c r="BI109" s="51">
        <f t="shared" ref="BI109:BI112" si="119">5968*0.7+4569*0.6</f>
        <v>6919</v>
      </c>
      <c r="BJ109" s="42">
        <f t="shared" ref="BJ109:BJ126" si="120">BE109*BF109*BG109*BH109+BI109</f>
        <v>84392.088</v>
      </c>
      <c r="BK109" s="67">
        <f t="shared" ref="BK109:BK126" si="121">3.05+0.26</f>
        <v>3.31</v>
      </c>
      <c r="BL109" s="51">
        <v>0.98</v>
      </c>
      <c r="BM109" s="51">
        <v>2.47</v>
      </c>
      <c r="BN109" s="45">
        <f t="shared" ref="BN109:BN126" si="122">BL109*BM109+1</f>
        <v>3.4206</v>
      </c>
      <c r="BO109" s="53">
        <v>1.425</v>
      </c>
      <c r="BP109" s="47">
        <v>0.625</v>
      </c>
      <c r="BQ109" s="54">
        <f t="shared" ref="BQ109:BQ126" si="123">BJ109*BK109*BN109*BO109*BP109</f>
        <v>850994.785688578</v>
      </c>
    </row>
    <row r="110" customHeight="1" spans="1:69">
      <c r="A110" s="65">
        <v>5224</v>
      </c>
      <c r="B110" s="50">
        <v>1.62</v>
      </c>
      <c r="C110" s="51">
        <v>2.2</v>
      </c>
      <c r="D110" s="51">
        <v>1</v>
      </c>
      <c r="E110" s="66">
        <f t="shared" si="98"/>
        <v>2352.6</v>
      </c>
      <c r="F110" s="42">
        <f t="shared" si="99"/>
        <v>20970.936</v>
      </c>
      <c r="G110" s="67">
        <v>3.05</v>
      </c>
      <c r="H110" s="51">
        <v>0.98</v>
      </c>
      <c r="I110" s="51">
        <v>2.47</v>
      </c>
      <c r="J110" s="45">
        <f t="shared" si="100"/>
        <v>3.4206</v>
      </c>
      <c r="K110" s="53">
        <v>1.325</v>
      </c>
      <c r="L110" s="47">
        <v>0.5</v>
      </c>
      <c r="M110" s="54">
        <f t="shared" si="101"/>
        <v>144945.864276633</v>
      </c>
      <c r="O110" s="65">
        <v>5224</v>
      </c>
      <c r="P110" s="50">
        <v>1.62</v>
      </c>
      <c r="Q110" s="51">
        <v>2.2</v>
      </c>
      <c r="R110" s="51">
        <v>1</v>
      </c>
      <c r="S110" s="66">
        <f t="shared" si="102"/>
        <v>2352.6</v>
      </c>
      <c r="T110" s="42">
        <f t="shared" si="103"/>
        <v>20970.936</v>
      </c>
      <c r="U110" s="67">
        <f t="shared" si="104"/>
        <v>3.31</v>
      </c>
      <c r="V110" s="51">
        <v>0.98</v>
      </c>
      <c r="W110" s="51">
        <v>2.47</v>
      </c>
      <c r="X110" s="45">
        <f t="shared" si="105"/>
        <v>3.4206</v>
      </c>
      <c r="Y110" s="53">
        <v>1.325</v>
      </c>
      <c r="Z110" s="47">
        <v>0.5</v>
      </c>
      <c r="AA110" s="54">
        <f t="shared" si="106"/>
        <v>157301.905165789</v>
      </c>
      <c r="AC110" s="65">
        <v>5224</v>
      </c>
      <c r="AD110" s="50">
        <v>1.62</v>
      </c>
      <c r="AE110" s="51">
        <v>2.2</v>
      </c>
      <c r="AF110" s="51">
        <v>1</v>
      </c>
      <c r="AG110" s="66">
        <f t="shared" si="107"/>
        <v>2352.6</v>
      </c>
      <c r="AH110" s="42">
        <f t="shared" si="108"/>
        <v>20970.936</v>
      </c>
      <c r="AI110" s="67">
        <f t="shared" si="109"/>
        <v>3.31</v>
      </c>
      <c r="AJ110" s="51">
        <v>0.98</v>
      </c>
      <c r="AK110" s="51">
        <v>2.47</v>
      </c>
      <c r="AL110" s="45">
        <f t="shared" si="110"/>
        <v>3.4206</v>
      </c>
      <c r="AM110" s="53">
        <v>1.325</v>
      </c>
      <c r="AN110" s="47">
        <v>0.5</v>
      </c>
      <c r="AO110" s="54">
        <f t="shared" si="111"/>
        <v>157301.905165789</v>
      </c>
      <c r="AQ110" s="65">
        <f t="shared" si="112"/>
        <v>5464</v>
      </c>
      <c r="AR110" s="50">
        <v>1.62</v>
      </c>
      <c r="AS110" s="51">
        <v>2.2</v>
      </c>
      <c r="AT110" s="51">
        <v>1</v>
      </c>
      <c r="AU110" s="66">
        <f t="shared" si="113"/>
        <v>2496.6</v>
      </c>
      <c r="AV110" s="42">
        <f t="shared" si="114"/>
        <v>21970.296</v>
      </c>
      <c r="AW110" s="67">
        <f t="shared" si="115"/>
        <v>3.31</v>
      </c>
      <c r="AX110" s="51">
        <v>0.98</v>
      </c>
      <c r="AY110" s="51">
        <v>2.47</v>
      </c>
      <c r="AZ110" s="45">
        <f t="shared" si="116"/>
        <v>3.4206</v>
      </c>
      <c r="BA110" s="53">
        <v>1.425</v>
      </c>
      <c r="BB110" s="47">
        <v>0.5</v>
      </c>
      <c r="BC110" s="54">
        <f t="shared" si="117"/>
        <v>177235.641673277</v>
      </c>
      <c r="BE110" s="65">
        <f t="shared" si="118"/>
        <v>5572</v>
      </c>
      <c r="BF110" s="50">
        <v>1.62</v>
      </c>
      <c r="BG110" s="51">
        <v>2.2</v>
      </c>
      <c r="BH110" s="51">
        <v>1</v>
      </c>
      <c r="BI110" s="51">
        <f t="shared" si="119"/>
        <v>6919</v>
      </c>
      <c r="BJ110" s="42">
        <f t="shared" si="120"/>
        <v>26777.608</v>
      </c>
      <c r="BK110" s="67">
        <f t="shared" si="121"/>
        <v>3.31</v>
      </c>
      <c r="BL110" s="51">
        <v>0.98</v>
      </c>
      <c r="BM110" s="51">
        <v>2.47</v>
      </c>
      <c r="BN110" s="45">
        <f t="shared" si="122"/>
        <v>3.4206</v>
      </c>
      <c r="BO110" s="53">
        <v>1.425</v>
      </c>
      <c r="BP110" s="47">
        <v>0.625</v>
      </c>
      <c r="BQ110" s="54">
        <f t="shared" si="123"/>
        <v>270020.630147375</v>
      </c>
    </row>
    <row r="111" customHeight="1" spans="1:69">
      <c r="A111" s="65">
        <v>5224</v>
      </c>
      <c r="B111" s="50">
        <v>1.1</v>
      </c>
      <c r="C111" s="51">
        <v>2.2</v>
      </c>
      <c r="D111" s="51">
        <v>1</v>
      </c>
      <c r="E111" s="66">
        <f t="shared" si="98"/>
        <v>2352.6</v>
      </c>
      <c r="F111" s="42">
        <f t="shared" si="99"/>
        <v>14994.68</v>
      </c>
      <c r="G111" s="67">
        <v>3.05</v>
      </c>
      <c r="H111" s="51">
        <v>0.98</v>
      </c>
      <c r="I111" s="51">
        <v>2.47</v>
      </c>
      <c r="J111" s="45">
        <f t="shared" si="100"/>
        <v>3.4206</v>
      </c>
      <c r="K111" s="53">
        <v>1.325</v>
      </c>
      <c r="L111" s="47">
        <v>0.5</v>
      </c>
      <c r="M111" s="54">
        <f t="shared" si="101"/>
        <v>103639.477615665</v>
      </c>
      <c r="O111" s="65">
        <v>5224</v>
      </c>
      <c r="P111" s="50">
        <v>1.1</v>
      </c>
      <c r="Q111" s="51">
        <v>2.2</v>
      </c>
      <c r="R111" s="51">
        <v>1</v>
      </c>
      <c r="S111" s="66">
        <f t="shared" si="102"/>
        <v>2352.6</v>
      </c>
      <c r="T111" s="42">
        <f t="shared" si="103"/>
        <v>14994.68</v>
      </c>
      <c r="U111" s="67">
        <f t="shared" si="104"/>
        <v>3.31</v>
      </c>
      <c r="V111" s="51">
        <v>0.98</v>
      </c>
      <c r="W111" s="51">
        <v>2.47</v>
      </c>
      <c r="X111" s="45">
        <f t="shared" si="105"/>
        <v>3.4206</v>
      </c>
      <c r="Y111" s="53">
        <v>1.325</v>
      </c>
      <c r="Z111" s="47">
        <v>0.5</v>
      </c>
      <c r="AA111" s="54">
        <f t="shared" si="106"/>
        <v>112474.318330443</v>
      </c>
      <c r="AC111" s="65">
        <v>5224</v>
      </c>
      <c r="AD111" s="50">
        <v>1.1</v>
      </c>
      <c r="AE111" s="51">
        <v>2.2</v>
      </c>
      <c r="AF111" s="51">
        <v>1</v>
      </c>
      <c r="AG111" s="66">
        <f t="shared" si="107"/>
        <v>2352.6</v>
      </c>
      <c r="AH111" s="42">
        <f t="shared" si="108"/>
        <v>14994.68</v>
      </c>
      <c r="AI111" s="67">
        <f t="shared" si="109"/>
        <v>3.31</v>
      </c>
      <c r="AJ111" s="51">
        <v>0.98</v>
      </c>
      <c r="AK111" s="51">
        <v>2.47</v>
      </c>
      <c r="AL111" s="45">
        <f t="shared" si="110"/>
        <v>3.4206</v>
      </c>
      <c r="AM111" s="53">
        <v>1.325</v>
      </c>
      <c r="AN111" s="47">
        <v>0.5</v>
      </c>
      <c r="AO111" s="54">
        <f t="shared" si="111"/>
        <v>112474.318330443</v>
      </c>
      <c r="AQ111" s="65">
        <f t="shared" si="112"/>
        <v>5464</v>
      </c>
      <c r="AR111" s="50">
        <v>1.1</v>
      </c>
      <c r="AS111" s="51">
        <v>2.2</v>
      </c>
      <c r="AT111" s="51">
        <v>1</v>
      </c>
      <c r="AU111" s="66">
        <f t="shared" si="113"/>
        <v>2496.6</v>
      </c>
      <c r="AV111" s="42">
        <f t="shared" si="114"/>
        <v>15719.48</v>
      </c>
      <c r="AW111" s="67">
        <f t="shared" si="115"/>
        <v>3.31</v>
      </c>
      <c r="AX111" s="51">
        <v>0.98</v>
      </c>
      <c r="AY111" s="51">
        <v>2.47</v>
      </c>
      <c r="AZ111" s="45">
        <f t="shared" si="116"/>
        <v>3.4206</v>
      </c>
      <c r="BA111" s="53">
        <v>1.425</v>
      </c>
      <c r="BB111" s="47">
        <v>0.5</v>
      </c>
      <c r="BC111" s="54">
        <f t="shared" si="117"/>
        <v>126809.949423087</v>
      </c>
      <c r="BE111" s="65">
        <f t="shared" si="118"/>
        <v>5572</v>
      </c>
      <c r="BF111" s="50">
        <v>1.1</v>
      </c>
      <c r="BG111" s="51">
        <v>2.2</v>
      </c>
      <c r="BH111" s="51">
        <v>1</v>
      </c>
      <c r="BI111" s="51">
        <f t="shared" si="119"/>
        <v>6919</v>
      </c>
      <c r="BJ111" s="42">
        <f t="shared" si="120"/>
        <v>20403.24</v>
      </c>
      <c r="BK111" s="67">
        <f t="shared" si="121"/>
        <v>3.31</v>
      </c>
      <c r="BL111" s="51">
        <v>0.98</v>
      </c>
      <c r="BM111" s="51">
        <v>2.47</v>
      </c>
      <c r="BN111" s="45">
        <f t="shared" si="122"/>
        <v>3.4206</v>
      </c>
      <c r="BO111" s="53">
        <v>1.425</v>
      </c>
      <c r="BP111" s="47">
        <v>0.625</v>
      </c>
      <c r="BQ111" s="54">
        <f t="shared" si="123"/>
        <v>205742.638470476</v>
      </c>
    </row>
    <row r="112" customHeight="1" spans="1:69">
      <c r="A112" s="65">
        <v>5224</v>
      </c>
      <c r="B112" s="50">
        <v>1.49</v>
      </c>
      <c r="C112" s="51">
        <v>2.2</v>
      </c>
      <c r="D112" s="51">
        <v>1</v>
      </c>
      <c r="E112" s="66">
        <f t="shared" si="98"/>
        <v>2352.6</v>
      </c>
      <c r="F112" s="42">
        <f t="shared" si="99"/>
        <v>19476.872</v>
      </c>
      <c r="G112" s="67">
        <v>3.05</v>
      </c>
      <c r="H112" s="51">
        <v>0.98</v>
      </c>
      <c r="I112" s="51">
        <v>2.47</v>
      </c>
      <c r="J112" s="45">
        <f t="shared" si="100"/>
        <v>3.4206</v>
      </c>
      <c r="K112" s="53">
        <v>1.325</v>
      </c>
      <c r="L112" s="47">
        <v>0.5</v>
      </c>
      <c r="M112" s="54">
        <f t="shared" si="101"/>
        <v>134619.267611391</v>
      </c>
      <c r="O112" s="65">
        <v>5224</v>
      </c>
      <c r="P112" s="50">
        <v>1.49</v>
      </c>
      <c r="Q112" s="51">
        <v>2.2</v>
      </c>
      <c r="R112" s="51">
        <v>1</v>
      </c>
      <c r="S112" s="66">
        <f t="shared" si="102"/>
        <v>2352.6</v>
      </c>
      <c r="T112" s="42">
        <f t="shared" si="103"/>
        <v>19476.872</v>
      </c>
      <c r="U112" s="67">
        <f t="shared" si="104"/>
        <v>3.31</v>
      </c>
      <c r="V112" s="51">
        <v>0.98</v>
      </c>
      <c r="W112" s="51">
        <v>2.47</v>
      </c>
      <c r="X112" s="45">
        <f t="shared" si="105"/>
        <v>3.4206</v>
      </c>
      <c r="Y112" s="53">
        <v>1.325</v>
      </c>
      <c r="Z112" s="47">
        <v>0.5</v>
      </c>
      <c r="AA112" s="54">
        <f t="shared" si="106"/>
        <v>146095.008456952</v>
      </c>
      <c r="AC112" s="65">
        <v>5224</v>
      </c>
      <c r="AD112" s="50">
        <v>1.49</v>
      </c>
      <c r="AE112" s="51">
        <v>2.2</v>
      </c>
      <c r="AF112" s="51">
        <v>1</v>
      </c>
      <c r="AG112" s="66">
        <f t="shared" si="107"/>
        <v>2352.6</v>
      </c>
      <c r="AH112" s="42">
        <f t="shared" si="108"/>
        <v>19476.872</v>
      </c>
      <c r="AI112" s="67">
        <f t="shared" si="109"/>
        <v>3.31</v>
      </c>
      <c r="AJ112" s="51">
        <v>0.98</v>
      </c>
      <c r="AK112" s="51">
        <v>2.47</v>
      </c>
      <c r="AL112" s="45">
        <f t="shared" si="110"/>
        <v>3.4206</v>
      </c>
      <c r="AM112" s="53">
        <v>1.325</v>
      </c>
      <c r="AN112" s="47">
        <v>0.5</v>
      </c>
      <c r="AO112" s="54">
        <f t="shared" si="111"/>
        <v>146095.008456952</v>
      </c>
      <c r="AQ112" s="65">
        <f t="shared" si="112"/>
        <v>5464</v>
      </c>
      <c r="AR112" s="50">
        <v>1.49</v>
      </c>
      <c r="AS112" s="51">
        <v>2.2</v>
      </c>
      <c r="AT112" s="51">
        <v>1</v>
      </c>
      <c r="AU112" s="66">
        <f t="shared" si="113"/>
        <v>2496.6</v>
      </c>
      <c r="AV112" s="42">
        <f t="shared" si="114"/>
        <v>20407.592</v>
      </c>
      <c r="AW112" s="67">
        <f t="shared" si="115"/>
        <v>3.31</v>
      </c>
      <c r="AX112" s="51">
        <v>0.98</v>
      </c>
      <c r="AY112" s="51">
        <v>2.47</v>
      </c>
      <c r="AZ112" s="45">
        <f t="shared" si="116"/>
        <v>3.4206</v>
      </c>
      <c r="BA112" s="53">
        <v>1.425</v>
      </c>
      <c r="BB112" s="47">
        <v>0.5</v>
      </c>
      <c r="BC112" s="54">
        <f t="shared" si="117"/>
        <v>164629.21861073</v>
      </c>
      <c r="BE112" s="65">
        <f t="shared" si="118"/>
        <v>5572</v>
      </c>
      <c r="BF112" s="50">
        <v>1.49</v>
      </c>
      <c r="BG112" s="51">
        <v>2.2</v>
      </c>
      <c r="BH112" s="51">
        <v>1</v>
      </c>
      <c r="BI112" s="51">
        <f t="shared" si="119"/>
        <v>6919</v>
      </c>
      <c r="BJ112" s="42">
        <f t="shared" si="120"/>
        <v>25184.016</v>
      </c>
      <c r="BK112" s="67">
        <f t="shared" si="121"/>
        <v>3.31</v>
      </c>
      <c r="BL112" s="51">
        <v>0.98</v>
      </c>
      <c r="BM112" s="51">
        <v>2.47</v>
      </c>
      <c r="BN112" s="45">
        <f t="shared" si="122"/>
        <v>3.4206</v>
      </c>
      <c r="BO112" s="53">
        <v>1.425</v>
      </c>
      <c r="BP112" s="47">
        <v>0.625</v>
      </c>
      <c r="BQ112" s="54">
        <f t="shared" si="123"/>
        <v>253951.132228151</v>
      </c>
    </row>
    <row r="113" customHeight="1" spans="1:69">
      <c r="A113" s="65">
        <v>5224</v>
      </c>
      <c r="B113" s="50">
        <v>1.37</v>
      </c>
      <c r="C113" s="51">
        <v>2.2</v>
      </c>
      <c r="D113" s="51">
        <v>1</v>
      </c>
      <c r="E113" s="66">
        <f t="shared" si="98"/>
        <v>2352.6</v>
      </c>
      <c r="F113" s="42">
        <f t="shared" si="99"/>
        <v>18097.736</v>
      </c>
      <c r="G113" s="67">
        <v>3.05</v>
      </c>
      <c r="H113" s="51">
        <v>0.98</v>
      </c>
      <c r="I113" s="51">
        <v>2.47</v>
      </c>
      <c r="J113" s="45">
        <f t="shared" si="100"/>
        <v>3.4206</v>
      </c>
      <c r="K113" s="53">
        <v>1.325</v>
      </c>
      <c r="L113" s="47">
        <v>0.5</v>
      </c>
      <c r="M113" s="54">
        <f t="shared" si="101"/>
        <v>125087.024535783</v>
      </c>
      <c r="O113" s="65">
        <v>5224</v>
      </c>
      <c r="P113" s="50">
        <v>1.37</v>
      </c>
      <c r="Q113" s="51">
        <v>2.2</v>
      </c>
      <c r="R113" s="51">
        <v>1</v>
      </c>
      <c r="S113" s="66">
        <f t="shared" si="102"/>
        <v>2352.6</v>
      </c>
      <c r="T113" s="42">
        <f t="shared" si="103"/>
        <v>18097.736</v>
      </c>
      <c r="U113" s="67">
        <f t="shared" si="104"/>
        <v>3.31</v>
      </c>
      <c r="V113" s="51">
        <v>0.98</v>
      </c>
      <c r="W113" s="51">
        <v>2.47</v>
      </c>
      <c r="X113" s="45">
        <f t="shared" si="105"/>
        <v>3.4206</v>
      </c>
      <c r="Y113" s="53">
        <v>1.325</v>
      </c>
      <c r="Z113" s="47">
        <v>0.5</v>
      </c>
      <c r="AA113" s="54">
        <f t="shared" si="106"/>
        <v>135750.180725719</v>
      </c>
      <c r="AC113" s="65">
        <v>5224</v>
      </c>
      <c r="AD113" s="50">
        <v>1.37</v>
      </c>
      <c r="AE113" s="51">
        <v>2.2</v>
      </c>
      <c r="AF113" s="51">
        <v>1</v>
      </c>
      <c r="AG113" s="66">
        <f t="shared" si="107"/>
        <v>2352.6</v>
      </c>
      <c r="AH113" s="42">
        <f t="shared" si="108"/>
        <v>18097.736</v>
      </c>
      <c r="AI113" s="67">
        <f t="shared" si="109"/>
        <v>3.31</v>
      </c>
      <c r="AJ113" s="51">
        <v>0.98</v>
      </c>
      <c r="AK113" s="51">
        <v>2.47</v>
      </c>
      <c r="AL113" s="45">
        <f t="shared" si="110"/>
        <v>3.4206</v>
      </c>
      <c r="AM113" s="53">
        <v>1.325</v>
      </c>
      <c r="AN113" s="47">
        <v>0.5</v>
      </c>
      <c r="AO113" s="54">
        <f t="shared" si="111"/>
        <v>135750.180725719</v>
      </c>
      <c r="AQ113" s="65">
        <f t="shared" si="112"/>
        <v>5464</v>
      </c>
      <c r="AR113" s="50">
        <v>1.37</v>
      </c>
      <c r="AS113" s="51">
        <v>2.2</v>
      </c>
      <c r="AT113" s="51">
        <v>1</v>
      </c>
      <c r="AU113" s="66">
        <f t="shared" si="113"/>
        <v>2496.6</v>
      </c>
      <c r="AV113" s="42">
        <f t="shared" si="114"/>
        <v>18965.096</v>
      </c>
      <c r="AW113" s="67">
        <f t="shared" si="115"/>
        <v>3.31</v>
      </c>
      <c r="AX113" s="51">
        <v>0.98</v>
      </c>
      <c r="AY113" s="51">
        <v>2.47</v>
      </c>
      <c r="AZ113" s="45">
        <f t="shared" si="116"/>
        <v>3.4206</v>
      </c>
      <c r="BA113" s="53">
        <v>1.425</v>
      </c>
      <c r="BB113" s="47">
        <v>0.5</v>
      </c>
      <c r="BC113" s="54">
        <f t="shared" si="117"/>
        <v>152992.520399147</v>
      </c>
      <c r="BE113" s="65">
        <f t="shared" si="118"/>
        <v>5572</v>
      </c>
      <c r="BF113" s="50">
        <v>1.37</v>
      </c>
      <c r="BG113" s="51">
        <v>2.2</v>
      </c>
      <c r="BH113" s="51">
        <v>1</v>
      </c>
      <c r="BI113" s="51">
        <f t="shared" ref="BI113:BI119" si="124">4569*0.6</f>
        <v>2741.4</v>
      </c>
      <c r="BJ113" s="42">
        <f t="shared" si="120"/>
        <v>19535.408</v>
      </c>
      <c r="BK113" s="67">
        <f t="shared" si="121"/>
        <v>3.31</v>
      </c>
      <c r="BL113" s="51">
        <v>0.98</v>
      </c>
      <c r="BM113" s="51">
        <v>2.47</v>
      </c>
      <c r="BN113" s="45">
        <f t="shared" si="122"/>
        <v>3.4206</v>
      </c>
      <c r="BO113" s="53">
        <v>1.425</v>
      </c>
      <c r="BP113" s="47">
        <v>0.625</v>
      </c>
      <c r="BQ113" s="54">
        <f t="shared" si="123"/>
        <v>196991.575137932</v>
      </c>
    </row>
    <row r="114" customHeight="1" spans="1:69">
      <c r="A114" s="65">
        <v>5224</v>
      </c>
      <c r="B114" s="50">
        <v>1.72</v>
      </c>
      <c r="C114" s="51">
        <v>2.2</v>
      </c>
      <c r="D114" s="51">
        <v>1</v>
      </c>
      <c r="E114" s="66">
        <f t="shared" si="98"/>
        <v>2352.6</v>
      </c>
      <c r="F114" s="42">
        <f t="shared" si="99"/>
        <v>22120.216</v>
      </c>
      <c r="G114" s="67">
        <v>3.05</v>
      </c>
      <c r="H114" s="51">
        <v>0.98</v>
      </c>
      <c r="I114" s="51">
        <v>2.47</v>
      </c>
      <c r="J114" s="45">
        <f t="shared" si="100"/>
        <v>3.4206</v>
      </c>
      <c r="K114" s="53">
        <v>1.325</v>
      </c>
      <c r="L114" s="47">
        <v>0.5</v>
      </c>
      <c r="M114" s="54">
        <f t="shared" si="101"/>
        <v>152889.400172973</v>
      </c>
      <c r="O114" s="65">
        <v>5224</v>
      </c>
      <c r="P114" s="50">
        <v>1.72</v>
      </c>
      <c r="Q114" s="51">
        <v>2.2</v>
      </c>
      <c r="R114" s="51">
        <v>1</v>
      </c>
      <c r="S114" s="66">
        <f t="shared" si="102"/>
        <v>2352.6</v>
      </c>
      <c r="T114" s="42">
        <f t="shared" si="103"/>
        <v>22120.216</v>
      </c>
      <c r="U114" s="67">
        <f t="shared" si="104"/>
        <v>3.31</v>
      </c>
      <c r="V114" s="51">
        <v>0.98</v>
      </c>
      <c r="W114" s="51">
        <v>2.47</v>
      </c>
      <c r="X114" s="45">
        <f t="shared" si="105"/>
        <v>3.4206</v>
      </c>
      <c r="Y114" s="53">
        <v>1.325</v>
      </c>
      <c r="Z114" s="47">
        <v>0.5</v>
      </c>
      <c r="AA114" s="54">
        <f t="shared" si="106"/>
        <v>165922.594941817</v>
      </c>
      <c r="AC114" s="65">
        <v>5224</v>
      </c>
      <c r="AD114" s="50">
        <v>1.72</v>
      </c>
      <c r="AE114" s="51">
        <v>2.2</v>
      </c>
      <c r="AF114" s="51">
        <v>1</v>
      </c>
      <c r="AG114" s="66">
        <f t="shared" si="107"/>
        <v>2352.6</v>
      </c>
      <c r="AH114" s="42">
        <f t="shared" si="108"/>
        <v>22120.216</v>
      </c>
      <c r="AI114" s="67">
        <f t="shared" si="109"/>
        <v>3.31</v>
      </c>
      <c r="AJ114" s="51">
        <v>0.98</v>
      </c>
      <c r="AK114" s="51">
        <v>2.47</v>
      </c>
      <c r="AL114" s="45">
        <f t="shared" si="110"/>
        <v>3.4206</v>
      </c>
      <c r="AM114" s="53">
        <v>1.325</v>
      </c>
      <c r="AN114" s="47">
        <v>0.5</v>
      </c>
      <c r="AO114" s="54">
        <f t="shared" si="111"/>
        <v>165922.594941817</v>
      </c>
      <c r="AQ114" s="65">
        <f t="shared" si="112"/>
        <v>5464</v>
      </c>
      <c r="AR114" s="50">
        <v>1.72</v>
      </c>
      <c r="AS114" s="51">
        <v>2.2</v>
      </c>
      <c r="AT114" s="51">
        <v>1</v>
      </c>
      <c r="AU114" s="66">
        <f t="shared" si="113"/>
        <v>2496.6</v>
      </c>
      <c r="AV114" s="42">
        <f t="shared" si="114"/>
        <v>23172.376</v>
      </c>
      <c r="AW114" s="67">
        <f t="shared" si="115"/>
        <v>3.31</v>
      </c>
      <c r="AX114" s="51">
        <v>0.98</v>
      </c>
      <c r="AY114" s="51">
        <v>2.47</v>
      </c>
      <c r="AZ114" s="45">
        <f t="shared" si="116"/>
        <v>3.4206</v>
      </c>
      <c r="BA114" s="53">
        <v>1.425</v>
      </c>
      <c r="BB114" s="47">
        <v>0.5</v>
      </c>
      <c r="BC114" s="54">
        <f t="shared" si="117"/>
        <v>186932.890182929</v>
      </c>
      <c r="BE114" s="65">
        <f t="shared" si="118"/>
        <v>5572</v>
      </c>
      <c r="BF114" s="50">
        <v>1.72</v>
      </c>
      <c r="BG114" s="51">
        <v>2.2</v>
      </c>
      <c r="BH114" s="51">
        <v>1</v>
      </c>
      <c r="BI114" s="51">
        <f t="shared" si="124"/>
        <v>2741.4</v>
      </c>
      <c r="BJ114" s="42">
        <f t="shared" si="120"/>
        <v>23825.848</v>
      </c>
      <c r="BK114" s="67">
        <f t="shared" si="121"/>
        <v>3.31</v>
      </c>
      <c r="BL114" s="51">
        <v>0.98</v>
      </c>
      <c r="BM114" s="51">
        <v>2.47</v>
      </c>
      <c r="BN114" s="45">
        <f t="shared" si="122"/>
        <v>3.4206</v>
      </c>
      <c r="BO114" s="53">
        <v>1.425</v>
      </c>
      <c r="BP114" s="47">
        <v>0.625</v>
      </c>
      <c r="BQ114" s="54">
        <f t="shared" si="123"/>
        <v>240255.607997383</v>
      </c>
    </row>
    <row r="115" customHeight="1" spans="1:69">
      <c r="A115" s="65">
        <v>5224</v>
      </c>
      <c r="B115" s="55">
        <v>3.16</v>
      </c>
      <c r="C115" s="51">
        <v>2.2</v>
      </c>
      <c r="D115" s="51">
        <v>1</v>
      </c>
      <c r="E115" s="66">
        <f t="shared" si="98"/>
        <v>2352.6</v>
      </c>
      <c r="F115" s="42">
        <f t="shared" si="99"/>
        <v>38669.848</v>
      </c>
      <c r="G115" s="67">
        <v>3.05</v>
      </c>
      <c r="H115" s="51">
        <v>0.98</v>
      </c>
      <c r="I115" s="51">
        <v>2.47</v>
      </c>
      <c r="J115" s="45">
        <f t="shared" si="100"/>
        <v>3.4206</v>
      </c>
      <c r="K115" s="53">
        <v>1.325</v>
      </c>
      <c r="L115" s="47">
        <v>0.5</v>
      </c>
      <c r="M115" s="54">
        <f t="shared" si="101"/>
        <v>267276.317080269</v>
      </c>
      <c r="O115" s="65">
        <v>5224</v>
      </c>
      <c r="P115" s="55">
        <v>3.16</v>
      </c>
      <c r="Q115" s="51">
        <v>2.2</v>
      </c>
      <c r="R115" s="51">
        <v>1</v>
      </c>
      <c r="S115" s="66">
        <f t="shared" si="102"/>
        <v>2352.6</v>
      </c>
      <c r="T115" s="42">
        <f t="shared" si="103"/>
        <v>38669.848</v>
      </c>
      <c r="U115" s="67">
        <f t="shared" si="104"/>
        <v>3.31</v>
      </c>
      <c r="V115" s="51">
        <v>0.98</v>
      </c>
      <c r="W115" s="51">
        <v>2.47</v>
      </c>
      <c r="X115" s="45">
        <f t="shared" si="105"/>
        <v>3.4206</v>
      </c>
      <c r="Y115" s="53">
        <v>1.325</v>
      </c>
      <c r="Z115" s="47">
        <v>0.5</v>
      </c>
      <c r="AA115" s="54">
        <f t="shared" si="106"/>
        <v>290060.52771662</v>
      </c>
      <c r="AC115" s="65">
        <v>5224</v>
      </c>
      <c r="AD115" s="55">
        <v>3.16</v>
      </c>
      <c r="AE115" s="51">
        <v>2.2</v>
      </c>
      <c r="AF115" s="51">
        <v>1</v>
      </c>
      <c r="AG115" s="66">
        <f t="shared" si="107"/>
        <v>2352.6</v>
      </c>
      <c r="AH115" s="42">
        <f t="shared" si="108"/>
        <v>38669.848</v>
      </c>
      <c r="AI115" s="67">
        <f t="shared" si="109"/>
        <v>3.31</v>
      </c>
      <c r="AJ115" s="51">
        <v>0.98</v>
      </c>
      <c r="AK115" s="51">
        <v>2.47</v>
      </c>
      <c r="AL115" s="45">
        <f t="shared" si="110"/>
        <v>3.4206</v>
      </c>
      <c r="AM115" s="53">
        <v>1.325</v>
      </c>
      <c r="AN115" s="47">
        <v>0.5</v>
      </c>
      <c r="AO115" s="54">
        <f t="shared" si="111"/>
        <v>290060.52771662</v>
      </c>
      <c r="AQ115" s="65">
        <f t="shared" si="112"/>
        <v>5464</v>
      </c>
      <c r="AR115" s="55">
        <v>3.16</v>
      </c>
      <c r="AS115" s="51">
        <v>2.2</v>
      </c>
      <c r="AT115" s="51">
        <v>1</v>
      </c>
      <c r="AU115" s="66">
        <f t="shared" si="113"/>
        <v>2496.6</v>
      </c>
      <c r="AV115" s="42">
        <f t="shared" si="114"/>
        <v>40482.328</v>
      </c>
      <c r="AW115" s="67">
        <f t="shared" si="115"/>
        <v>3.31</v>
      </c>
      <c r="AX115" s="51">
        <v>0.98</v>
      </c>
      <c r="AY115" s="51">
        <v>2.47</v>
      </c>
      <c r="AZ115" s="45">
        <f t="shared" si="116"/>
        <v>3.4206</v>
      </c>
      <c r="BA115" s="53">
        <v>1.425</v>
      </c>
      <c r="BB115" s="47">
        <v>0.5</v>
      </c>
      <c r="BC115" s="54">
        <f t="shared" si="117"/>
        <v>326573.268721918</v>
      </c>
      <c r="BE115" s="65">
        <f t="shared" si="118"/>
        <v>5572</v>
      </c>
      <c r="BF115" s="55">
        <v>3.16</v>
      </c>
      <c r="BG115" s="51">
        <v>2.2</v>
      </c>
      <c r="BH115" s="51">
        <v>1</v>
      </c>
      <c r="BI115" s="51">
        <f t="shared" si="124"/>
        <v>2741.4</v>
      </c>
      <c r="BJ115" s="42">
        <f t="shared" si="120"/>
        <v>41477.944</v>
      </c>
      <c r="BK115" s="67">
        <f t="shared" si="121"/>
        <v>3.31</v>
      </c>
      <c r="BL115" s="51">
        <v>0.98</v>
      </c>
      <c r="BM115" s="51">
        <v>2.47</v>
      </c>
      <c r="BN115" s="45">
        <f t="shared" si="122"/>
        <v>3.4206</v>
      </c>
      <c r="BO115" s="53">
        <v>1.425</v>
      </c>
      <c r="BP115" s="47">
        <v>0.625</v>
      </c>
      <c r="BQ115" s="54">
        <f t="shared" si="123"/>
        <v>418256.200333411</v>
      </c>
    </row>
    <row r="116" customHeight="1" spans="1:69">
      <c r="A116" s="65">
        <v>5224</v>
      </c>
      <c r="B116" s="50">
        <v>1.62</v>
      </c>
      <c r="C116" s="51">
        <v>2.2</v>
      </c>
      <c r="D116" s="51">
        <v>1</v>
      </c>
      <c r="E116" s="66">
        <f t="shared" si="98"/>
        <v>2352.6</v>
      </c>
      <c r="F116" s="42">
        <f t="shared" si="99"/>
        <v>20970.936</v>
      </c>
      <c r="G116" s="67">
        <v>3.05</v>
      </c>
      <c r="H116" s="51">
        <v>0.98</v>
      </c>
      <c r="I116" s="51">
        <v>2.47</v>
      </c>
      <c r="J116" s="45">
        <f t="shared" si="100"/>
        <v>3.4206</v>
      </c>
      <c r="K116" s="53">
        <v>1.325</v>
      </c>
      <c r="L116" s="47">
        <v>0.5</v>
      </c>
      <c r="M116" s="54">
        <f t="shared" si="101"/>
        <v>144945.864276633</v>
      </c>
      <c r="O116" s="65">
        <v>5224</v>
      </c>
      <c r="P116" s="50">
        <v>1.62</v>
      </c>
      <c r="Q116" s="51">
        <v>2.2</v>
      </c>
      <c r="R116" s="51">
        <v>1</v>
      </c>
      <c r="S116" s="66">
        <f t="shared" si="102"/>
        <v>2352.6</v>
      </c>
      <c r="T116" s="42">
        <f t="shared" si="103"/>
        <v>20970.936</v>
      </c>
      <c r="U116" s="67">
        <f t="shared" si="104"/>
        <v>3.31</v>
      </c>
      <c r="V116" s="51">
        <v>0.98</v>
      </c>
      <c r="W116" s="51">
        <v>2.47</v>
      </c>
      <c r="X116" s="45">
        <f t="shared" si="105"/>
        <v>3.4206</v>
      </c>
      <c r="Y116" s="53">
        <v>1.325</v>
      </c>
      <c r="Z116" s="47">
        <v>0.5</v>
      </c>
      <c r="AA116" s="54">
        <f t="shared" si="106"/>
        <v>157301.905165789</v>
      </c>
      <c r="AC116" s="65">
        <v>5224</v>
      </c>
      <c r="AD116" s="50">
        <v>1.62</v>
      </c>
      <c r="AE116" s="51">
        <v>2.2</v>
      </c>
      <c r="AF116" s="51">
        <v>1</v>
      </c>
      <c r="AG116" s="66">
        <f t="shared" si="107"/>
        <v>2352.6</v>
      </c>
      <c r="AH116" s="42">
        <f t="shared" si="108"/>
        <v>20970.936</v>
      </c>
      <c r="AI116" s="67">
        <f t="shared" si="109"/>
        <v>3.31</v>
      </c>
      <c r="AJ116" s="51">
        <v>0.98</v>
      </c>
      <c r="AK116" s="51">
        <v>2.47</v>
      </c>
      <c r="AL116" s="45">
        <f t="shared" si="110"/>
        <v>3.4206</v>
      </c>
      <c r="AM116" s="53">
        <v>1.325</v>
      </c>
      <c r="AN116" s="47">
        <v>0.5</v>
      </c>
      <c r="AO116" s="54">
        <f t="shared" si="111"/>
        <v>157301.905165789</v>
      </c>
      <c r="AQ116" s="65">
        <f t="shared" si="112"/>
        <v>5464</v>
      </c>
      <c r="AR116" s="50">
        <v>1.62</v>
      </c>
      <c r="AS116" s="51">
        <v>2.2</v>
      </c>
      <c r="AT116" s="51">
        <v>1</v>
      </c>
      <c r="AU116" s="66">
        <f t="shared" si="113"/>
        <v>2496.6</v>
      </c>
      <c r="AV116" s="42">
        <f t="shared" si="114"/>
        <v>21970.296</v>
      </c>
      <c r="AW116" s="67">
        <f t="shared" si="115"/>
        <v>3.31</v>
      </c>
      <c r="AX116" s="51">
        <v>0.98</v>
      </c>
      <c r="AY116" s="51">
        <v>2.47</v>
      </c>
      <c r="AZ116" s="45">
        <f t="shared" si="116"/>
        <v>3.4206</v>
      </c>
      <c r="BA116" s="53">
        <v>1.425</v>
      </c>
      <c r="BB116" s="47">
        <v>0.5</v>
      </c>
      <c r="BC116" s="54">
        <f t="shared" si="117"/>
        <v>177235.641673277</v>
      </c>
      <c r="BE116" s="65">
        <f t="shared" si="118"/>
        <v>5572</v>
      </c>
      <c r="BF116" s="50">
        <v>1.62</v>
      </c>
      <c r="BG116" s="51">
        <v>2.2</v>
      </c>
      <c r="BH116" s="51">
        <v>1</v>
      </c>
      <c r="BI116" s="51">
        <f t="shared" si="124"/>
        <v>2741.4</v>
      </c>
      <c r="BJ116" s="42">
        <f t="shared" si="120"/>
        <v>22600.008</v>
      </c>
      <c r="BK116" s="67">
        <f t="shared" si="121"/>
        <v>3.31</v>
      </c>
      <c r="BL116" s="51">
        <v>0.98</v>
      </c>
      <c r="BM116" s="51">
        <v>2.47</v>
      </c>
      <c r="BN116" s="45">
        <f t="shared" si="122"/>
        <v>3.4206</v>
      </c>
      <c r="BO116" s="53">
        <v>1.425</v>
      </c>
      <c r="BP116" s="47">
        <v>0.625</v>
      </c>
      <c r="BQ116" s="54">
        <f t="shared" si="123"/>
        <v>227894.455751825</v>
      </c>
    </row>
    <row r="117" customHeight="1" spans="1:69">
      <c r="A117" s="65">
        <v>5224</v>
      </c>
      <c r="B117" s="50">
        <v>1.1</v>
      </c>
      <c r="C117" s="51">
        <v>2.2</v>
      </c>
      <c r="D117" s="51">
        <v>1</v>
      </c>
      <c r="E117" s="66">
        <f t="shared" si="98"/>
        <v>2352.6</v>
      </c>
      <c r="F117" s="42">
        <f t="shared" si="99"/>
        <v>14994.68</v>
      </c>
      <c r="G117" s="67">
        <v>3.05</v>
      </c>
      <c r="H117" s="51">
        <v>0.98</v>
      </c>
      <c r="I117" s="51">
        <v>2.47</v>
      </c>
      <c r="J117" s="45">
        <f t="shared" si="100"/>
        <v>3.4206</v>
      </c>
      <c r="K117" s="53">
        <v>1.325</v>
      </c>
      <c r="L117" s="47">
        <v>0.5</v>
      </c>
      <c r="M117" s="54">
        <f t="shared" si="101"/>
        <v>103639.477615665</v>
      </c>
      <c r="O117" s="65">
        <v>5224</v>
      </c>
      <c r="P117" s="50">
        <v>1.1</v>
      </c>
      <c r="Q117" s="51">
        <v>2.2</v>
      </c>
      <c r="R117" s="51">
        <v>1</v>
      </c>
      <c r="S117" s="66">
        <f t="shared" si="102"/>
        <v>2352.6</v>
      </c>
      <c r="T117" s="42">
        <f t="shared" si="103"/>
        <v>14994.68</v>
      </c>
      <c r="U117" s="67">
        <f t="shared" si="104"/>
        <v>3.31</v>
      </c>
      <c r="V117" s="51">
        <v>0.98</v>
      </c>
      <c r="W117" s="51">
        <v>2.47</v>
      </c>
      <c r="X117" s="45">
        <f t="shared" si="105"/>
        <v>3.4206</v>
      </c>
      <c r="Y117" s="53">
        <v>1.325</v>
      </c>
      <c r="Z117" s="47">
        <v>0.5</v>
      </c>
      <c r="AA117" s="54">
        <f t="shared" si="106"/>
        <v>112474.318330443</v>
      </c>
      <c r="AC117" s="65">
        <v>5224</v>
      </c>
      <c r="AD117" s="50">
        <v>1.1</v>
      </c>
      <c r="AE117" s="51">
        <v>2.2</v>
      </c>
      <c r="AF117" s="51">
        <v>1</v>
      </c>
      <c r="AG117" s="66">
        <f t="shared" si="107"/>
        <v>2352.6</v>
      </c>
      <c r="AH117" s="42">
        <f t="shared" si="108"/>
        <v>14994.68</v>
      </c>
      <c r="AI117" s="67">
        <f t="shared" si="109"/>
        <v>3.31</v>
      </c>
      <c r="AJ117" s="51">
        <v>0.98</v>
      </c>
      <c r="AK117" s="51">
        <v>2.47</v>
      </c>
      <c r="AL117" s="45">
        <f t="shared" si="110"/>
        <v>3.4206</v>
      </c>
      <c r="AM117" s="53">
        <v>1.325</v>
      </c>
      <c r="AN117" s="47">
        <v>0.5</v>
      </c>
      <c r="AO117" s="54">
        <f t="shared" si="111"/>
        <v>112474.318330443</v>
      </c>
      <c r="AQ117" s="65">
        <f t="shared" si="112"/>
        <v>5464</v>
      </c>
      <c r="AR117" s="50">
        <v>1.1</v>
      </c>
      <c r="AS117" s="51">
        <v>2.2</v>
      </c>
      <c r="AT117" s="51">
        <v>1</v>
      </c>
      <c r="AU117" s="66">
        <f t="shared" si="113"/>
        <v>2496.6</v>
      </c>
      <c r="AV117" s="42">
        <f t="shared" si="114"/>
        <v>15719.48</v>
      </c>
      <c r="AW117" s="67">
        <f t="shared" si="115"/>
        <v>3.31</v>
      </c>
      <c r="AX117" s="51">
        <v>0.98</v>
      </c>
      <c r="AY117" s="51">
        <v>2.47</v>
      </c>
      <c r="AZ117" s="45">
        <f t="shared" si="116"/>
        <v>3.4206</v>
      </c>
      <c r="BA117" s="53">
        <v>1.425</v>
      </c>
      <c r="BB117" s="47">
        <v>0.5</v>
      </c>
      <c r="BC117" s="54">
        <f t="shared" si="117"/>
        <v>126809.949423087</v>
      </c>
      <c r="BE117" s="65">
        <f t="shared" si="118"/>
        <v>5572</v>
      </c>
      <c r="BF117" s="50">
        <v>1.1</v>
      </c>
      <c r="BG117" s="51">
        <v>2.2</v>
      </c>
      <c r="BH117" s="51">
        <v>1</v>
      </c>
      <c r="BI117" s="51">
        <f t="shared" si="124"/>
        <v>2741.4</v>
      </c>
      <c r="BJ117" s="42">
        <f t="shared" si="120"/>
        <v>16225.64</v>
      </c>
      <c r="BK117" s="67">
        <f t="shared" si="121"/>
        <v>3.31</v>
      </c>
      <c r="BL117" s="51">
        <v>0.98</v>
      </c>
      <c r="BM117" s="51">
        <v>2.47</v>
      </c>
      <c r="BN117" s="45">
        <f t="shared" si="122"/>
        <v>3.4206</v>
      </c>
      <c r="BO117" s="53">
        <v>1.425</v>
      </c>
      <c r="BP117" s="47">
        <v>0.625</v>
      </c>
      <c r="BQ117" s="54">
        <f t="shared" si="123"/>
        <v>163616.464074926</v>
      </c>
    </row>
    <row r="118" customHeight="1" spans="1:69">
      <c r="A118" s="65">
        <v>5224</v>
      </c>
      <c r="B118" s="50">
        <v>1.49</v>
      </c>
      <c r="C118" s="51">
        <v>2.2</v>
      </c>
      <c r="D118" s="51">
        <v>1</v>
      </c>
      <c r="E118" s="66">
        <f t="shared" si="98"/>
        <v>2352.6</v>
      </c>
      <c r="F118" s="42">
        <f t="shared" si="99"/>
        <v>19476.872</v>
      </c>
      <c r="G118" s="67">
        <v>3.05</v>
      </c>
      <c r="H118" s="51">
        <v>0.98</v>
      </c>
      <c r="I118" s="51">
        <v>2.47</v>
      </c>
      <c r="J118" s="45">
        <f t="shared" si="100"/>
        <v>3.4206</v>
      </c>
      <c r="K118" s="53">
        <v>1.325</v>
      </c>
      <c r="L118" s="47">
        <v>0.5</v>
      </c>
      <c r="M118" s="54">
        <f t="shared" si="101"/>
        <v>134619.267611391</v>
      </c>
      <c r="O118" s="65">
        <v>5224</v>
      </c>
      <c r="P118" s="50">
        <v>1.49</v>
      </c>
      <c r="Q118" s="51">
        <v>2.2</v>
      </c>
      <c r="R118" s="51">
        <v>1</v>
      </c>
      <c r="S118" s="66">
        <f t="shared" si="102"/>
        <v>2352.6</v>
      </c>
      <c r="T118" s="42">
        <f t="shared" si="103"/>
        <v>19476.872</v>
      </c>
      <c r="U118" s="67">
        <f t="shared" si="104"/>
        <v>3.31</v>
      </c>
      <c r="V118" s="51">
        <v>0.98</v>
      </c>
      <c r="W118" s="51">
        <v>2.47</v>
      </c>
      <c r="X118" s="45">
        <f t="shared" si="105"/>
        <v>3.4206</v>
      </c>
      <c r="Y118" s="53">
        <v>1.325</v>
      </c>
      <c r="Z118" s="47">
        <v>0.5</v>
      </c>
      <c r="AA118" s="54">
        <f t="shared" si="106"/>
        <v>146095.008456952</v>
      </c>
      <c r="AC118" s="65">
        <v>5224</v>
      </c>
      <c r="AD118" s="50">
        <v>1.49</v>
      </c>
      <c r="AE118" s="51">
        <v>2.2</v>
      </c>
      <c r="AF118" s="51">
        <v>1</v>
      </c>
      <c r="AG118" s="66">
        <f t="shared" si="107"/>
        <v>2352.6</v>
      </c>
      <c r="AH118" s="42">
        <f t="shared" si="108"/>
        <v>19476.872</v>
      </c>
      <c r="AI118" s="67">
        <f t="shared" si="109"/>
        <v>3.31</v>
      </c>
      <c r="AJ118" s="51">
        <v>0.98</v>
      </c>
      <c r="AK118" s="51">
        <v>2.47</v>
      </c>
      <c r="AL118" s="45">
        <f t="shared" si="110"/>
        <v>3.4206</v>
      </c>
      <c r="AM118" s="53">
        <v>1.325</v>
      </c>
      <c r="AN118" s="47">
        <v>0.5</v>
      </c>
      <c r="AO118" s="54">
        <f t="shared" si="111"/>
        <v>146095.008456952</v>
      </c>
      <c r="AQ118" s="65">
        <f t="shared" si="112"/>
        <v>5464</v>
      </c>
      <c r="AR118" s="50">
        <v>1.49</v>
      </c>
      <c r="AS118" s="51">
        <v>2.2</v>
      </c>
      <c r="AT118" s="51">
        <v>1</v>
      </c>
      <c r="AU118" s="66">
        <f t="shared" si="113"/>
        <v>2496.6</v>
      </c>
      <c r="AV118" s="42">
        <f t="shared" si="114"/>
        <v>20407.592</v>
      </c>
      <c r="AW118" s="67">
        <f t="shared" si="115"/>
        <v>3.31</v>
      </c>
      <c r="AX118" s="51">
        <v>0.98</v>
      </c>
      <c r="AY118" s="51">
        <v>2.47</v>
      </c>
      <c r="AZ118" s="45">
        <f t="shared" si="116"/>
        <v>3.4206</v>
      </c>
      <c r="BA118" s="53">
        <v>1.425</v>
      </c>
      <c r="BB118" s="47">
        <v>0.5</v>
      </c>
      <c r="BC118" s="54">
        <f t="shared" si="117"/>
        <v>164629.21861073</v>
      </c>
      <c r="BE118" s="65">
        <f t="shared" si="118"/>
        <v>5572</v>
      </c>
      <c r="BF118" s="50">
        <v>1.49</v>
      </c>
      <c r="BG118" s="51">
        <v>2.2</v>
      </c>
      <c r="BH118" s="51">
        <v>1</v>
      </c>
      <c r="BI118" s="51">
        <f t="shared" si="124"/>
        <v>2741.4</v>
      </c>
      <c r="BJ118" s="42">
        <f t="shared" si="120"/>
        <v>21006.416</v>
      </c>
      <c r="BK118" s="67">
        <f t="shared" si="121"/>
        <v>3.31</v>
      </c>
      <c r="BL118" s="51">
        <v>0.98</v>
      </c>
      <c r="BM118" s="51">
        <v>2.47</v>
      </c>
      <c r="BN118" s="45">
        <f t="shared" si="122"/>
        <v>3.4206</v>
      </c>
      <c r="BO118" s="53">
        <v>1.425</v>
      </c>
      <c r="BP118" s="47">
        <v>0.625</v>
      </c>
      <c r="BQ118" s="54">
        <f t="shared" si="123"/>
        <v>211824.957832601</v>
      </c>
    </row>
    <row r="119" customHeight="1" spans="1:69">
      <c r="A119" s="65">
        <v>5224</v>
      </c>
      <c r="B119" s="50">
        <v>1.37</v>
      </c>
      <c r="C119" s="51">
        <v>2.2</v>
      </c>
      <c r="D119" s="51">
        <v>1</v>
      </c>
      <c r="E119" s="66">
        <f t="shared" si="98"/>
        <v>2352.6</v>
      </c>
      <c r="F119" s="42">
        <f t="shared" si="99"/>
        <v>18097.736</v>
      </c>
      <c r="G119" s="67">
        <v>3.05</v>
      </c>
      <c r="H119" s="51">
        <v>0.98</v>
      </c>
      <c r="I119" s="51">
        <v>2.47</v>
      </c>
      <c r="J119" s="45">
        <f t="shared" si="100"/>
        <v>3.4206</v>
      </c>
      <c r="K119" s="53">
        <v>1.325</v>
      </c>
      <c r="L119" s="47">
        <v>0.5</v>
      </c>
      <c r="M119" s="54">
        <f t="shared" si="101"/>
        <v>125087.024535783</v>
      </c>
      <c r="O119" s="65">
        <v>5224</v>
      </c>
      <c r="P119" s="50">
        <v>1.37</v>
      </c>
      <c r="Q119" s="51">
        <v>2.2</v>
      </c>
      <c r="R119" s="51">
        <v>1</v>
      </c>
      <c r="S119" s="66">
        <f t="shared" si="102"/>
        <v>2352.6</v>
      </c>
      <c r="T119" s="42">
        <f t="shared" si="103"/>
        <v>18097.736</v>
      </c>
      <c r="U119" s="67">
        <f t="shared" si="104"/>
        <v>3.31</v>
      </c>
      <c r="V119" s="51">
        <v>0.98</v>
      </c>
      <c r="W119" s="51">
        <v>2.47</v>
      </c>
      <c r="X119" s="45">
        <f t="shared" si="105"/>
        <v>3.4206</v>
      </c>
      <c r="Y119" s="53">
        <v>1.325</v>
      </c>
      <c r="Z119" s="47">
        <v>0.5</v>
      </c>
      <c r="AA119" s="54">
        <f t="shared" si="106"/>
        <v>135750.180725719</v>
      </c>
      <c r="AC119" s="65">
        <v>5224</v>
      </c>
      <c r="AD119" s="50">
        <v>1.37</v>
      </c>
      <c r="AE119" s="51">
        <v>2.2</v>
      </c>
      <c r="AF119" s="51">
        <v>1</v>
      </c>
      <c r="AG119" s="66">
        <f t="shared" si="107"/>
        <v>2352.6</v>
      </c>
      <c r="AH119" s="42">
        <f t="shared" si="108"/>
        <v>18097.736</v>
      </c>
      <c r="AI119" s="67">
        <f t="shared" si="109"/>
        <v>3.31</v>
      </c>
      <c r="AJ119" s="51">
        <v>0.98</v>
      </c>
      <c r="AK119" s="51">
        <v>2.47</v>
      </c>
      <c r="AL119" s="45">
        <f t="shared" si="110"/>
        <v>3.4206</v>
      </c>
      <c r="AM119" s="53">
        <v>1.325</v>
      </c>
      <c r="AN119" s="47">
        <v>0.5</v>
      </c>
      <c r="AO119" s="54">
        <f t="shared" si="111"/>
        <v>135750.180725719</v>
      </c>
      <c r="AQ119" s="65">
        <f t="shared" si="112"/>
        <v>5464</v>
      </c>
      <c r="AR119" s="50">
        <v>1.37</v>
      </c>
      <c r="AS119" s="51">
        <v>2.2</v>
      </c>
      <c r="AT119" s="51">
        <v>1</v>
      </c>
      <c r="AU119" s="66">
        <f t="shared" si="113"/>
        <v>2496.6</v>
      </c>
      <c r="AV119" s="42">
        <f t="shared" si="114"/>
        <v>18965.096</v>
      </c>
      <c r="AW119" s="67">
        <f t="shared" si="115"/>
        <v>3.31</v>
      </c>
      <c r="AX119" s="51">
        <v>0.98</v>
      </c>
      <c r="AY119" s="51">
        <v>2.47</v>
      </c>
      <c r="AZ119" s="45">
        <f t="shared" si="116"/>
        <v>3.4206</v>
      </c>
      <c r="BA119" s="53">
        <v>1.425</v>
      </c>
      <c r="BB119" s="47">
        <v>0.5</v>
      </c>
      <c r="BC119" s="54">
        <f t="shared" si="117"/>
        <v>152992.520399147</v>
      </c>
      <c r="BE119" s="65">
        <f t="shared" si="118"/>
        <v>5572</v>
      </c>
      <c r="BF119" s="50">
        <v>1.37</v>
      </c>
      <c r="BG119" s="51">
        <v>2.2</v>
      </c>
      <c r="BH119" s="51">
        <v>1</v>
      </c>
      <c r="BI119" s="51">
        <f t="shared" si="124"/>
        <v>2741.4</v>
      </c>
      <c r="BJ119" s="42">
        <f t="shared" si="120"/>
        <v>19535.408</v>
      </c>
      <c r="BK119" s="67">
        <f t="shared" si="121"/>
        <v>3.31</v>
      </c>
      <c r="BL119" s="51">
        <v>0.98</v>
      </c>
      <c r="BM119" s="51">
        <v>2.47</v>
      </c>
      <c r="BN119" s="45">
        <f t="shared" si="122"/>
        <v>3.4206</v>
      </c>
      <c r="BO119" s="53">
        <v>1.425</v>
      </c>
      <c r="BP119" s="47">
        <v>0.625</v>
      </c>
      <c r="BQ119" s="54">
        <f t="shared" si="123"/>
        <v>196991.575137932</v>
      </c>
    </row>
    <row r="120" customHeight="1" spans="1:69">
      <c r="A120" s="65">
        <v>5224</v>
      </c>
      <c r="B120" s="50">
        <v>1.72</v>
      </c>
      <c r="C120" s="51">
        <v>2.2</v>
      </c>
      <c r="D120" s="51">
        <v>1</v>
      </c>
      <c r="E120" s="51">
        <v>0</v>
      </c>
      <c r="F120" s="42">
        <f t="shared" si="99"/>
        <v>19767.616</v>
      </c>
      <c r="G120" s="67">
        <v>3.05</v>
      </c>
      <c r="H120" s="51">
        <v>0.98</v>
      </c>
      <c r="I120" s="51">
        <v>2.47</v>
      </c>
      <c r="J120" s="45">
        <f t="shared" si="100"/>
        <v>3.4206</v>
      </c>
      <c r="K120" s="53">
        <v>1.325</v>
      </c>
      <c r="L120" s="47">
        <v>0.5</v>
      </c>
      <c r="M120" s="54">
        <f t="shared" si="101"/>
        <v>136628.817417048</v>
      </c>
      <c r="O120" s="65">
        <v>5224</v>
      </c>
      <c r="P120" s="50">
        <v>1.72</v>
      </c>
      <c r="Q120" s="51">
        <v>2.2</v>
      </c>
      <c r="R120" s="51">
        <v>1</v>
      </c>
      <c r="S120" s="51">
        <v>0</v>
      </c>
      <c r="T120" s="42">
        <f t="shared" si="103"/>
        <v>19767.616</v>
      </c>
      <c r="U120" s="67">
        <f t="shared" si="104"/>
        <v>3.31</v>
      </c>
      <c r="V120" s="51">
        <v>0.98</v>
      </c>
      <c r="W120" s="51">
        <v>2.47</v>
      </c>
      <c r="X120" s="45">
        <f t="shared" si="105"/>
        <v>3.4206</v>
      </c>
      <c r="Y120" s="53">
        <v>1.325</v>
      </c>
      <c r="Z120" s="47">
        <v>0.5</v>
      </c>
      <c r="AA120" s="54">
        <f t="shared" si="106"/>
        <v>148275.864147682</v>
      </c>
      <c r="AC120" s="65">
        <v>5224</v>
      </c>
      <c r="AD120" s="50">
        <v>1.72</v>
      </c>
      <c r="AE120" s="51">
        <v>2.2</v>
      </c>
      <c r="AF120" s="51">
        <v>1</v>
      </c>
      <c r="AG120" s="51">
        <v>0</v>
      </c>
      <c r="AH120" s="42">
        <f t="shared" si="108"/>
        <v>19767.616</v>
      </c>
      <c r="AI120" s="67">
        <f t="shared" si="109"/>
        <v>3.31</v>
      </c>
      <c r="AJ120" s="51">
        <v>0.98</v>
      </c>
      <c r="AK120" s="51">
        <v>2.47</v>
      </c>
      <c r="AL120" s="45">
        <f t="shared" si="110"/>
        <v>3.4206</v>
      </c>
      <c r="AM120" s="53">
        <v>1.325</v>
      </c>
      <c r="AN120" s="47">
        <v>0.5</v>
      </c>
      <c r="AO120" s="54">
        <f t="shared" si="111"/>
        <v>148275.864147682</v>
      </c>
      <c r="AQ120" s="65">
        <f t="shared" si="112"/>
        <v>5464</v>
      </c>
      <c r="AR120" s="50">
        <v>1.72</v>
      </c>
      <c r="AS120" s="51">
        <v>2.2</v>
      </c>
      <c r="AT120" s="51">
        <v>1</v>
      </c>
      <c r="AU120" s="51">
        <v>0</v>
      </c>
      <c r="AV120" s="42">
        <f t="shared" si="114"/>
        <v>20675.776</v>
      </c>
      <c r="AW120" s="67">
        <f t="shared" si="115"/>
        <v>3.31</v>
      </c>
      <c r="AX120" s="51">
        <v>0.98</v>
      </c>
      <c r="AY120" s="51">
        <v>2.47</v>
      </c>
      <c r="AZ120" s="45">
        <f t="shared" si="116"/>
        <v>3.4206</v>
      </c>
      <c r="BA120" s="53">
        <v>1.425</v>
      </c>
      <c r="BB120" s="47">
        <v>0.5</v>
      </c>
      <c r="BC120" s="54">
        <f t="shared" si="117"/>
        <v>166792.674366014</v>
      </c>
      <c r="BE120" s="65">
        <f t="shared" si="118"/>
        <v>5572</v>
      </c>
      <c r="BF120" s="50">
        <v>1.72</v>
      </c>
      <c r="BG120" s="51">
        <v>2.2</v>
      </c>
      <c r="BH120" s="51">
        <v>1</v>
      </c>
      <c r="BI120" s="51">
        <v>0</v>
      </c>
      <c r="BJ120" s="42">
        <f t="shared" si="120"/>
        <v>21084.448</v>
      </c>
      <c r="BK120" s="67">
        <f t="shared" si="121"/>
        <v>3.31</v>
      </c>
      <c r="BL120" s="51">
        <v>0.98</v>
      </c>
      <c r="BM120" s="51">
        <v>2.47</v>
      </c>
      <c r="BN120" s="45">
        <f t="shared" si="122"/>
        <v>3.4206</v>
      </c>
      <c r="BO120" s="53">
        <v>1.425</v>
      </c>
      <c r="BP120" s="47">
        <v>0.625</v>
      </c>
      <c r="BQ120" s="54">
        <f t="shared" si="123"/>
        <v>212611.818623589</v>
      </c>
    </row>
    <row r="121" customHeight="1" spans="1:69">
      <c r="A121" s="65">
        <v>5224</v>
      </c>
      <c r="B121" s="55">
        <v>3.16</v>
      </c>
      <c r="C121" s="51">
        <v>2.2</v>
      </c>
      <c r="D121" s="51">
        <v>1</v>
      </c>
      <c r="E121" s="51">
        <v>0</v>
      </c>
      <c r="F121" s="42">
        <f t="shared" si="99"/>
        <v>36317.248</v>
      </c>
      <c r="G121" s="67">
        <v>3.05</v>
      </c>
      <c r="H121" s="51">
        <v>0.98</v>
      </c>
      <c r="I121" s="51">
        <v>2.47</v>
      </c>
      <c r="J121" s="45">
        <f t="shared" si="100"/>
        <v>3.4206</v>
      </c>
      <c r="K121" s="53">
        <v>1.325</v>
      </c>
      <c r="L121" s="47">
        <v>0.5</v>
      </c>
      <c r="M121" s="54">
        <f t="shared" si="101"/>
        <v>251015.734324344</v>
      </c>
      <c r="O121" s="65">
        <v>5224</v>
      </c>
      <c r="P121" s="55">
        <v>3.16</v>
      </c>
      <c r="Q121" s="51">
        <v>2.2</v>
      </c>
      <c r="R121" s="51">
        <v>1</v>
      </c>
      <c r="S121" s="51">
        <v>0</v>
      </c>
      <c r="T121" s="42">
        <f t="shared" si="103"/>
        <v>36317.248</v>
      </c>
      <c r="U121" s="67">
        <f t="shared" si="104"/>
        <v>3.31</v>
      </c>
      <c r="V121" s="51">
        <v>0.98</v>
      </c>
      <c r="W121" s="51">
        <v>2.47</v>
      </c>
      <c r="X121" s="45">
        <f t="shared" si="105"/>
        <v>3.4206</v>
      </c>
      <c r="Y121" s="53">
        <v>1.325</v>
      </c>
      <c r="Z121" s="47">
        <v>0.5</v>
      </c>
      <c r="AA121" s="54">
        <f t="shared" si="106"/>
        <v>272413.796922485</v>
      </c>
      <c r="AC121" s="65">
        <v>5224</v>
      </c>
      <c r="AD121" s="55">
        <v>3.16</v>
      </c>
      <c r="AE121" s="51">
        <v>2.2</v>
      </c>
      <c r="AF121" s="51">
        <v>1</v>
      </c>
      <c r="AG121" s="51">
        <v>0</v>
      </c>
      <c r="AH121" s="42">
        <f t="shared" si="108"/>
        <v>36317.248</v>
      </c>
      <c r="AI121" s="67">
        <f t="shared" si="109"/>
        <v>3.31</v>
      </c>
      <c r="AJ121" s="51">
        <v>0.98</v>
      </c>
      <c r="AK121" s="51">
        <v>2.47</v>
      </c>
      <c r="AL121" s="45">
        <f t="shared" si="110"/>
        <v>3.4206</v>
      </c>
      <c r="AM121" s="53">
        <v>1.325</v>
      </c>
      <c r="AN121" s="47">
        <v>0.5</v>
      </c>
      <c r="AO121" s="54">
        <f t="shared" si="111"/>
        <v>272413.796922485</v>
      </c>
      <c r="AQ121" s="65">
        <f t="shared" si="112"/>
        <v>5464</v>
      </c>
      <c r="AR121" s="55">
        <v>3.16</v>
      </c>
      <c r="AS121" s="51">
        <v>2.2</v>
      </c>
      <c r="AT121" s="51">
        <v>1</v>
      </c>
      <c r="AU121" s="51">
        <v>0</v>
      </c>
      <c r="AV121" s="42">
        <f t="shared" si="114"/>
        <v>37985.728</v>
      </c>
      <c r="AW121" s="67">
        <f t="shared" si="115"/>
        <v>3.31</v>
      </c>
      <c r="AX121" s="51">
        <v>0.98</v>
      </c>
      <c r="AY121" s="51">
        <v>2.47</v>
      </c>
      <c r="AZ121" s="45">
        <f t="shared" si="116"/>
        <v>3.4206</v>
      </c>
      <c r="BA121" s="53">
        <v>1.425</v>
      </c>
      <c r="BB121" s="47">
        <v>0.5</v>
      </c>
      <c r="BC121" s="54">
        <f t="shared" si="117"/>
        <v>306433.052905003</v>
      </c>
      <c r="BE121" s="65">
        <f t="shared" si="118"/>
        <v>5572</v>
      </c>
      <c r="BF121" s="55">
        <v>3.16</v>
      </c>
      <c r="BG121" s="51">
        <v>2.2</v>
      </c>
      <c r="BH121" s="51">
        <v>1</v>
      </c>
      <c r="BI121" s="51">
        <v>0</v>
      </c>
      <c r="BJ121" s="42">
        <f t="shared" si="120"/>
        <v>38736.544</v>
      </c>
      <c r="BK121" s="67">
        <f t="shared" si="121"/>
        <v>3.31</v>
      </c>
      <c r="BL121" s="51">
        <v>0.98</v>
      </c>
      <c r="BM121" s="51">
        <v>2.47</v>
      </c>
      <c r="BN121" s="45">
        <f t="shared" si="122"/>
        <v>3.4206</v>
      </c>
      <c r="BO121" s="53">
        <v>1.425</v>
      </c>
      <c r="BP121" s="47">
        <v>0.625</v>
      </c>
      <c r="BQ121" s="54">
        <f t="shared" si="123"/>
        <v>390612.410959617</v>
      </c>
    </row>
    <row r="122" customHeight="1" spans="1:69">
      <c r="A122" s="68">
        <v>4763</v>
      </c>
      <c r="B122" s="50">
        <v>1.62</v>
      </c>
      <c r="C122" s="51">
        <v>2.2</v>
      </c>
      <c r="D122" s="51">
        <v>1</v>
      </c>
      <c r="E122" s="51">
        <v>0</v>
      </c>
      <c r="F122" s="42">
        <f t="shared" si="99"/>
        <v>16975.332</v>
      </c>
      <c r="G122" s="67">
        <v>3.05</v>
      </c>
      <c r="H122" s="51">
        <v>0.98</v>
      </c>
      <c r="I122" s="51">
        <v>2.47</v>
      </c>
      <c r="J122" s="45">
        <f t="shared" si="100"/>
        <v>3.4206</v>
      </c>
      <c r="K122" s="52">
        <v>1.125</v>
      </c>
      <c r="L122" s="47">
        <v>0.5</v>
      </c>
      <c r="M122" s="54">
        <f t="shared" si="101"/>
        <v>99619.1735341275</v>
      </c>
      <c r="O122" s="68">
        <v>4763</v>
      </c>
      <c r="P122" s="50">
        <v>1.62</v>
      </c>
      <c r="Q122" s="51">
        <v>2.2</v>
      </c>
      <c r="R122" s="51">
        <v>1</v>
      </c>
      <c r="S122" s="51">
        <v>0</v>
      </c>
      <c r="T122" s="42">
        <f t="shared" si="103"/>
        <v>16975.332</v>
      </c>
      <c r="U122" s="67">
        <f t="shared" si="104"/>
        <v>3.31</v>
      </c>
      <c r="V122" s="51">
        <v>0.98</v>
      </c>
      <c r="W122" s="51">
        <v>2.47</v>
      </c>
      <c r="X122" s="45">
        <f t="shared" si="105"/>
        <v>3.4206</v>
      </c>
      <c r="Y122" s="52">
        <v>1.125</v>
      </c>
      <c r="Z122" s="47">
        <v>0.5</v>
      </c>
      <c r="AA122" s="54">
        <f t="shared" si="106"/>
        <v>108111.299802611</v>
      </c>
      <c r="AC122" s="68">
        <v>4763</v>
      </c>
      <c r="AD122" s="50">
        <v>1.62</v>
      </c>
      <c r="AE122" s="51">
        <v>2.2</v>
      </c>
      <c r="AF122" s="51">
        <v>1</v>
      </c>
      <c r="AG122" s="51">
        <v>0</v>
      </c>
      <c r="AH122" s="42">
        <f t="shared" si="108"/>
        <v>16975.332</v>
      </c>
      <c r="AI122" s="67">
        <f t="shared" si="109"/>
        <v>3.31</v>
      </c>
      <c r="AJ122" s="51">
        <v>0.98</v>
      </c>
      <c r="AK122" s="51">
        <v>2.47</v>
      </c>
      <c r="AL122" s="45">
        <f t="shared" si="110"/>
        <v>3.4206</v>
      </c>
      <c r="AM122" s="52">
        <v>1.125</v>
      </c>
      <c r="AN122" s="47">
        <v>0.5</v>
      </c>
      <c r="AO122" s="54">
        <f t="shared" si="111"/>
        <v>108111.299802611</v>
      </c>
      <c r="AQ122" s="68">
        <f>4763+240</f>
        <v>5003</v>
      </c>
      <c r="AR122" s="50">
        <v>1.62</v>
      </c>
      <c r="AS122" s="51">
        <v>2.2</v>
      </c>
      <c r="AT122" s="51">
        <v>1</v>
      </c>
      <c r="AU122" s="51">
        <v>0</v>
      </c>
      <c r="AV122" s="42">
        <f t="shared" si="114"/>
        <v>17830.692</v>
      </c>
      <c r="AW122" s="67">
        <f t="shared" si="115"/>
        <v>3.31</v>
      </c>
      <c r="AX122" s="51">
        <v>0.98</v>
      </c>
      <c r="AY122" s="51">
        <v>2.47</v>
      </c>
      <c r="AZ122" s="45">
        <f t="shared" si="116"/>
        <v>3.4206</v>
      </c>
      <c r="BA122" s="52">
        <v>1.225</v>
      </c>
      <c r="BB122" s="47">
        <v>0.5</v>
      </c>
      <c r="BC122" s="54">
        <f t="shared" si="117"/>
        <v>123652.976941286</v>
      </c>
      <c r="BE122" s="68">
        <f>4763+240+108</f>
        <v>5111</v>
      </c>
      <c r="BF122" s="50">
        <v>1.62</v>
      </c>
      <c r="BG122" s="51">
        <v>2.2</v>
      </c>
      <c r="BH122" s="51">
        <v>1</v>
      </c>
      <c r="BI122" s="51">
        <v>0</v>
      </c>
      <c r="BJ122" s="42">
        <f t="shared" si="120"/>
        <v>18215.604</v>
      </c>
      <c r="BK122" s="67">
        <f t="shared" si="121"/>
        <v>3.31</v>
      </c>
      <c r="BL122" s="51">
        <v>0.98</v>
      </c>
      <c r="BM122" s="51">
        <v>2.47</v>
      </c>
      <c r="BN122" s="45">
        <f t="shared" si="122"/>
        <v>3.4206</v>
      </c>
      <c r="BO122" s="52">
        <v>1.225</v>
      </c>
      <c r="BP122" s="47">
        <v>0.625</v>
      </c>
      <c r="BQ122" s="54">
        <f t="shared" si="123"/>
        <v>157902.849576982</v>
      </c>
    </row>
    <row r="123" customHeight="1" spans="1:69">
      <c r="A123" s="68">
        <v>4763</v>
      </c>
      <c r="B123" s="50">
        <v>1.1</v>
      </c>
      <c r="C123" s="51">
        <v>2.2</v>
      </c>
      <c r="D123" s="51">
        <v>1</v>
      </c>
      <c r="E123" s="51">
        <v>0</v>
      </c>
      <c r="F123" s="42">
        <f t="shared" si="99"/>
        <v>11526.46</v>
      </c>
      <c r="G123" s="67">
        <v>3.05</v>
      </c>
      <c r="H123" s="51">
        <v>0.98</v>
      </c>
      <c r="I123" s="51">
        <v>2.47</v>
      </c>
      <c r="J123" s="45">
        <f t="shared" si="100"/>
        <v>3.4206</v>
      </c>
      <c r="K123" s="52">
        <v>1.125</v>
      </c>
      <c r="L123" s="47">
        <v>0.5</v>
      </c>
      <c r="M123" s="54">
        <f t="shared" si="101"/>
        <v>67642.6486960125</v>
      </c>
      <c r="O123" s="68">
        <v>4763</v>
      </c>
      <c r="P123" s="50">
        <v>1.1</v>
      </c>
      <c r="Q123" s="51">
        <v>2.2</v>
      </c>
      <c r="R123" s="51">
        <v>1</v>
      </c>
      <c r="S123" s="51">
        <v>0</v>
      </c>
      <c r="T123" s="42">
        <f t="shared" si="103"/>
        <v>11526.46</v>
      </c>
      <c r="U123" s="67">
        <f t="shared" si="104"/>
        <v>3.31</v>
      </c>
      <c r="V123" s="51">
        <v>0.98</v>
      </c>
      <c r="W123" s="51">
        <v>2.47</v>
      </c>
      <c r="X123" s="45">
        <f t="shared" si="105"/>
        <v>3.4206</v>
      </c>
      <c r="Y123" s="52">
        <v>1.125</v>
      </c>
      <c r="Z123" s="47">
        <v>0.5</v>
      </c>
      <c r="AA123" s="54">
        <f t="shared" si="106"/>
        <v>73408.9072733775</v>
      </c>
      <c r="AC123" s="68">
        <v>4763</v>
      </c>
      <c r="AD123" s="50">
        <v>1.1</v>
      </c>
      <c r="AE123" s="51">
        <v>2.2</v>
      </c>
      <c r="AF123" s="51">
        <v>1</v>
      </c>
      <c r="AG123" s="51">
        <v>0</v>
      </c>
      <c r="AH123" s="42">
        <f t="shared" si="108"/>
        <v>11526.46</v>
      </c>
      <c r="AI123" s="67">
        <f t="shared" si="109"/>
        <v>3.31</v>
      </c>
      <c r="AJ123" s="51">
        <v>0.98</v>
      </c>
      <c r="AK123" s="51">
        <v>2.47</v>
      </c>
      <c r="AL123" s="45">
        <f t="shared" si="110"/>
        <v>3.4206</v>
      </c>
      <c r="AM123" s="52">
        <v>1.125</v>
      </c>
      <c r="AN123" s="47">
        <v>0.5</v>
      </c>
      <c r="AO123" s="54">
        <f t="shared" si="111"/>
        <v>73408.9072733775</v>
      </c>
      <c r="AQ123" s="68">
        <f>4763+240</f>
        <v>5003</v>
      </c>
      <c r="AR123" s="50">
        <v>1.1</v>
      </c>
      <c r="AS123" s="51">
        <v>2.2</v>
      </c>
      <c r="AT123" s="51">
        <v>1</v>
      </c>
      <c r="AU123" s="51">
        <v>0</v>
      </c>
      <c r="AV123" s="42">
        <f t="shared" si="114"/>
        <v>12107.26</v>
      </c>
      <c r="AW123" s="67">
        <f t="shared" si="115"/>
        <v>3.31</v>
      </c>
      <c r="AX123" s="51">
        <v>0.98</v>
      </c>
      <c r="AY123" s="51">
        <v>2.47</v>
      </c>
      <c r="AZ123" s="45">
        <f t="shared" si="116"/>
        <v>3.4206</v>
      </c>
      <c r="BA123" s="52">
        <v>1.225</v>
      </c>
      <c r="BB123" s="47">
        <v>0.5</v>
      </c>
      <c r="BC123" s="54">
        <f t="shared" si="117"/>
        <v>83961.8979230955</v>
      </c>
      <c r="BE123" s="68">
        <f>4763+240+108</f>
        <v>5111</v>
      </c>
      <c r="BF123" s="50">
        <v>1.1</v>
      </c>
      <c r="BG123" s="51">
        <v>2.2</v>
      </c>
      <c r="BH123" s="51">
        <v>1</v>
      </c>
      <c r="BI123" s="51">
        <v>0</v>
      </c>
      <c r="BJ123" s="42">
        <f t="shared" si="120"/>
        <v>12368.62</v>
      </c>
      <c r="BK123" s="67">
        <f t="shared" si="121"/>
        <v>3.31</v>
      </c>
      <c r="BL123" s="51">
        <v>0.98</v>
      </c>
      <c r="BM123" s="51">
        <v>2.47</v>
      </c>
      <c r="BN123" s="45">
        <f t="shared" si="122"/>
        <v>3.4206</v>
      </c>
      <c r="BO123" s="52">
        <v>1.225</v>
      </c>
      <c r="BP123" s="47">
        <v>0.625</v>
      </c>
      <c r="BQ123" s="54">
        <f t="shared" si="123"/>
        <v>107217.984280667</v>
      </c>
    </row>
    <row r="124" customHeight="1" spans="1:69">
      <c r="A124" s="68">
        <v>4763</v>
      </c>
      <c r="B124" s="50">
        <v>1.49</v>
      </c>
      <c r="C124" s="51">
        <v>2.2</v>
      </c>
      <c r="D124" s="51">
        <v>1</v>
      </c>
      <c r="E124" s="51">
        <v>0</v>
      </c>
      <c r="F124" s="42">
        <f t="shared" si="99"/>
        <v>15613.114</v>
      </c>
      <c r="G124" s="67">
        <v>3.05</v>
      </c>
      <c r="H124" s="51">
        <v>0.98</v>
      </c>
      <c r="I124" s="51">
        <v>2.47</v>
      </c>
      <c r="J124" s="45">
        <f t="shared" si="100"/>
        <v>3.4206</v>
      </c>
      <c r="K124" s="52">
        <v>1.125</v>
      </c>
      <c r="L124" s="47">
        <v>0.5</v>
      </c>
      <c r="M124" s="54">
        <f t="shared" si="101"/>
        <v>91625.0423245988</v>
      </c>
      <c r="O124" s="68">
        <v>4763</v>
      </c>
      <c r="P124" s="50">
        <v>1.49</v>
      </c>
      <c r="Q124" s="51">
        <v>2.2</v>
      </c>
      <c r="R124" s="51">
        <v>1</v>
      </c>
      <c r="S124" s="51">
        <v>0</v>
      </c>
      <c r="T124" s="42">
        <f t="shared" si="103"/>
        <v>15613.114</v>
      </c>
      <c r="U124" s="67">
        <f t="shared" si="104"/>
        <v>3.31</v>
      </c>
      <c r="V124" s="51">
        <v>0.98</v>
      </c>
      <c r="W124" s="51">
        <v>2.47</v>
      </c>
      <c r="X124" s="45">
        <f t="shared" si="105"/>
        <v>3.4206</v>
      </c>
      <c r="Y124" s="52">
        <v>1.125</v>
      </c>
      <c r="Z124" s="47">
        <v>0.5</v>
      </c>
      <c r="AA124" s="54">
        <f t="shared" si="106"/>
        <v>99435.7016703023</v>
      </c>
      <c r="AC124" s="68">
        <v>4763</v>
      </c>
      <c r="AD124" s="50">
        <v>1.49</v>
      </c>
      <c r="AE124" s="51">
        <v>2.2</v>
      </c>
      <c r="AF124" s="51">
        <v>1</v>
      </c>
      <c r="AG124" s="51">
        <v>0</v>
      </c>
      <c r="AH124" s="42">
        <f t="shared" si="108"/>
        <v>15613.114</v>
      </c>
      <c r="AI124" s="67">
        <f t="shared" si="109"/>
        <v>3.31</v>
      </c>
      <c r="AJ124" s="51">
        <v>0.98</v>
      </c>
      <c r="AK124" s="51">
        <v>2.47</v>
      </c>
      <c r="AL124" s="45">
        <f t="shared" si="110"/>
        <v>3.4206</v>
      </c>
      <c r="AM124" s="52">
        <v>1.125</v>
      </c>
      <c r="AN124" s="47">
        <v>0.5</v>
      </c>
      <c r="AO124" s="54">
        <f t="shared" si="111"/>
        <v>99435.7016703023</v>
      </c>
      <c r="AQ124" s="68">
        <f>4763+240</f>
        <v>5003</v>
      </c>
      <c r="AR124" s="50">
        <v>1.49</v>
      </c>
      <c r="AS124" s="51">
        <v>2.2</v>
      </c>
      <c r="AT124" s="51">
        <v>1</v>
      </c>
      <c r="AU124" s="51">
        <v>0</v>
      </c>
      <c r="AV124" s="42">
        <f t="shared" si="114"/>
        <v>16399.834</v>
      </c>
      <c r="AW124" s="67">
        <f t="shared" si="115"/>
        <v>3.31</v>
      </c>
      <c r="AX124" s="51">
        <v>0.98</v>
      </c>
      <c r="AY124" s="51">
        <v>2.47</v>
      </c>
      <c r="AZ124" s="45">
        <f t="shared" si="116"/>
        <v>3.4206</v>
      </c>
      <c r="BA124" s="52">
        <v>1.225</v>
      </c>
      <c r="BB124" s="47">
        <v>0.5</v>
      </c>
      <c r="BC124" s="54">
        <f t="shared" si="117"/>
        <v>113730.207186738</v>
      </c>
      <c r="BE124" s="68">
        <f>4763+240+108</f>
        <v>5111</v>
      </c>
      <c r="BF124" s="50">
        <v>1.49</v>
      </c>
      <c r="BG124" s="51">
        <v>2.2</v>
      </c>
      <c r="BH124" s="51">
        <v>1</v>
      </c>
      <c r="BI124" s="51">
        <v>0</v>
      </c>
      <c r="BJ124" s="42">
        <f t="shared" si="120"/>
        <v>16753.858</v>
      </c>
      <c r="BK124" s="67">
        <f t="shared" si="121"/>
        <v>3.31</v>
      </c>
      <c r="BL124" s="51">
        <v>0.98</v>
      </c>
      <c r="BM124" s="51">
        <v>2.47</v>
      </c>
      <c r="BN124" s="45">
        <f t="shared" si="122"/>
        <v>3.4206</v>
      </c>
      <c r="BO124" s="52">
        <v>1.225</v>
      </c>
      <c r="BP124" s="47">
        <v>0.625</v>
      </c>
      <c r="BQ124" s="54">
        <f t="shared" si="123"/>
        <v>145231.633252903</v>
      </c>
    </row>
    <row r="125" customHeight="1" spans="1:69">
      <c r="A125" s="68">
        <v>4763</v>
      </c>
      <c r="B125" s="50">
        <v>1.37</v>
      </c>
      <c r="C125" s="51">
        <v>2.2</v>
      </c>
      <c r="D125" s="51">
        <v>1</v>
      </c>
      <c r="E125" s="51">
        <v>0</v>
      </c>
      <c r="F125" s="42">
        <f t="shared" si="99"/>
        <v>14355.682</v>
      </c>
      <c r="G125" s="67">
        <v>3.05</v>
      </c>
      <c r="H125" s="51">
        <v>0.98</v>
      </c>
      <c r="I125" s="51">
        <v>2.47</v>
      </c>
      <c r="J125" s="45">
        <f t="shared" si="100"/>
        <v>3.4206</v>
      </c>
      <c r="K125" s="52">
        <v>1.125</v>
      </c>
      <c r="L125" s="47">
        <v>0.5</v>
      </c>
      <c r="M125" s="54">
        <f t="shared" si="101"/>
        <v>84245.8442850338</v>
      </c>
      <c r="O125" s="68">
        <v>4763</v>
      </c>
      <c r="P125" s="50">
        <v>1.37</v>
      </c>
      <c r="Q125" s="51">
        <v>2.2</v>
      </c>
      <c r="R125" s="51">
        <v>1</v>
      </c>
      <c r="S125" s="51">
        <v>0</v>
      </c>
      <c r="T125" s="42">
        <f t="shared" si="103"/>
        <v>14355.682</v>
      </c>
      <c r="U125" s="67">
        <f t="shared" si="104"/>
        <v>3.31</v>
      </c>
      <c r="V125" s="51">
        <v>0.98</v>
      </c>
      <c r="W125" s="51">
        <v>2.47</v>
      </c>
      <c r="X125" s="45">
        <f t="shared" si="105"/>
        <v>3.4206</v>
      </c>
      <c r="Y125" s="52">
        <v>1.125</v>
      </c>
      <c r="Z125" s="47">
        <v>0.5</v>
      </c>
      <c r="AA125" s="54">
        <f t="shared" si="106"/>
        <v>91427.4572404793</v>
      </c>
      <c r="AC125" s="68">
        <v>4763</v>
      </c>
      <c r="AD125" s="50">
        <v>1.37</v>
      </c>
      <c r="AE125" s="51">
        <v>2.2</v>
      </c>
      <c r="AF125" s="51">
        <v>1</v>
      </c>
      <c r="AG125" s="51">
        <v>0</v>
      </c>
      <c r="AH125" s="42">
        <f t="shared" si="108"/>
        <v>14355.682</v>
      </c>
      <c r="AI125" s="67">
        <f t="shared" si="109"/>
        <v>3.31</v>
      </c>
      <c r="AJ125" s="51">
        <v>0.98</v>
      </c>
      <c r="AK125" s="51">
        <v>2.47</v>
      </c>
      <c r="AL125" s="45">
        <f t="shared" si="110"/>
        <v>3.4206</v>
      </c>
      <c r="AM125" s="52">
        <v>1.125</v>
      </c>
      <c r="AN125" s="47">
        <v>0.5</v>
      </c>
      <c r="AO125" s="54">
        <f t="shared" si="111"/>
        <v>91427.4572404793</v>
      </c>
      <c r="AQ125" s="68">
        <f>4763+240</f>
        <v>5003</v>
      </c>
      <c r="AR125" s="50">
        <v>1.37</v>
      </c>
      <c r="AS125" s="51">
        <v>2.2</v>
      </c>
      <c r="AT125" s="51">
        <v>1</v>
      </c>
      <c r="AU125" s="51">
        <v>0</v>
      </c>
      <c r="AV125" s="42">
        <f t="shared" si="114"/>
        <v>15079.042</v>
      </c>
      <c r="AW125" s="67">
        <f t="shared" si="115"/>
        <v>3.31</v>
      </c>
      <c r="AX125" s="51">
        <v>0.98</v>
      </c>
      <c r="AY125" s="51">
        <v>2.47</v>
      </c>
      <c r="AZ125" s="45">
        <f t="shared" si="116"/>
        <v>3.4206</v>
      </c>
      <c r="BA125" s="52">
        <v>1.225</v>
      </c>
      <c r="BB125" s="47">
        <v>0.5</v>
      </c>
      <c r="BC125" s="54">
        <f t="shared" si="117"/>
        <v>104570.72741331</v>
      </c>
      <c r="BE125" s="68">
        <f>4763+240+108</f>
        <v>5111</v>
      </c>
      <c r="BF125" s="50">
        <v>1.37</v>
      </c>
      <c r="BG125" s="51">
        <v>2.2</v>
      </c>
      <c r="BH125" s="51">
        <v>1</v>
      </c>
      <c r="BI125" s="51">
        <v>0</v>
      </c>
      <c r="BJ125" s="42">
        <f t="shared" si="120"/>
        <v>15404.554</v>
      </c>
      <c r="BK125" s="67">
        <f t="shared" si="121"/>
        <v>3.31</v>
      </c>
      <c r="BL125" s="51">
        <v>0.98</v>
      </c>
      <c r="BM125" s="51">
        <v>2.47</v>
      </c>
      <c r="BN125" s="45">
        <f t="shared" si="122"/>
        <v>3.4206</v>
      </c>
      <c r="BO125" s="52">
        <v>1.225</v>
      </c>
      <c r="BP125" s="47">
        <v>0.625</v>
      </c>
      <c r="BQ125" s="54">
        <f t="shared" si="123"/>
        <v>133535.125876831</v>
      </c>
    </row>
    <row r="126" customHeight="1" spans="1:69">
      <c r="A126" s="68">
        <v>4763</v>
      </c>
      <c r="B126" s="50">
        <v>1.72</v>
      </c>
      <c r="C126" s="51">
        <v>2.2</v>
      </c>
      <c r="D126" s="51">
        <v>1</v>
      </c>
      <c r="E126" s="51">
        <v>0</v>
      </c>
      <c r="F126" s="42">
        <f t="shared" si="99"/>
        <v>18023.192</v>
      </c>
      <c r="G126" s="67">
        <v>3.05</v>
      </c>
      <c r="H126" s="51">
        <v>0.98</v>
      </c>
      <c r="I126" s="51">
        <v>2.47</v>
      </c>
      <c r="J126" s="45">
        <f t="shared" si="100"/>
        <v>3.4206</v>
      </c>
      <c r="K126" s="52">
        <v>1.125</v>
      </c>
      <c r="L126" s="47">
        <v>0.5</v>
      </c>
      <c r="M126" s="54">
        <f t="shared" si="101"/>
        <v>105768.505233765</v>
      </c>
      <c r="O126" s="68">
        <v>4763</v>
      </c>
      <c r="P126" s="50">
        <v>1.72</v>
      </c>
      <c r="Q126" s="51">
        <v>2.2</v>
      </c>
      <c r="R126" s="51">
        <v>1</v>
      </c>
      <c r="S126" s="51">
        <v>0</v>
      </c>
      <c r="T126" s="42">
        <f t="shared" si="103"/>
        <v>18023.192</v>
      </c>
      <c r="U126" s="67">
        <f t="shared" si="104"/>
        <v>3.31</v>
      </c>
      <c r="V126" s="51">
        <v>0.98</v>
      </c>
      <c r="W126" s="51">
        <v>2.47</v>
      </c>
      <c r="X126" s="45">
        <f t="shared" si="105"/>
        <v>3.4206</v>
      </c>
      <c r="Y126" s="52">
        <v>1.125</v>
      </c>
      <c r="Z126" s="47">
        <v>0.5</v>
      </c>
      <c r="AA126" s="54">
        <f t="shared" si="106"/>
        <v>114784.836827463</v>
      </c>
      <c r="AC126" s="68">
        <v>4763</v>
      </c>
      <c r="AD126" s="50">
        <v>1.72</v>
      </c>
      <c r="AE126" s="51">
        <v>2.2</v>
      </c>
      <c r="AF126" s="51">
        <v>1</v>
      </c>
      <c r="AG126" s="51">
        <v>0</v>
      </c>
      <c r="AH126" s="42">
        <f t="shared" si="108"/>
        <v>18023.192</v>
      </c>
      <c r="AI126" s="67">
        <f t="shared" si="109"/>
        <v>3.31</v>
      </c>
      <c r="AJ126" s="51">
        <v>0.98</v>
      </c>
      <c r="AK126" s="51">
        <v>2.47</v>
      </c>
      <c r="AL126" s="45">
        <f t="shared" si="110"/>
        <v>3.4206</v>
      </c>
      <c r="AM126" s="52">
        <v>1.125</v>
      </c>
      <c r="AN126" s="47">
        <v>0.5</v>
      </c>
      <c r="AO126" s="54">
        <f t="shared" si="111"/>
        <v>114784.836827463</v>
      </c>
      <c r="AQ126" s="68">
        <f>4763+240</f>
        <v>5003</v>
      </c>
      <c r="AR126" s="50">
        <v>1.72</v>
      </c>
      <c r="AS126" s="51">
        <v>2.2</v>
      </c>
      <c r="AT126" s="51">
        <v>1</v>
      </c>
      <c r="AU126" s="51">
        <v>0</v>
      </c>
      <c r="AV126" s="42">
        <f t="shared" si="114"/>
        <v>18931.352</v>
      </c>
      <c r="AW126" s="67">
        <f t="shared" si="115"/>
        <v>3.31</v>
      </c>
      <c r="AX126" s="51">
        <v>0.98</v>
      </c>
      <c r="AY126" s="51">
        <v>2.47</v>
      </c>
      <c r="AZ126" s="45">
        <f t="shared" si="116"/>
        <v>3.4206</v>
      </c>
      <c r="BA126" s="52">
        <v>1.225</v>
      </c>
      <c r="BB126" s="47">
        <v>0.5</v>
      </c>
      <c r="BC126" s="54">
        <f t="shared" si="117"/>
        <v>131285.876752477</v>
      </c>
      <c r="BE126" s="68">
        <f>4763+240+108</f>
        <v>5111</v>
      </c>
      <c r="BF126" s="50">
        <v>1.72</v>
      </c>
      <c r="BG126" s="51">
        <v>2.2</v>
      </c>
      <c r="BH126" s="51">
        <v>1</v>
      </c>
      <c r="BI126" s="51">
        <v>0</v>
      </c>
      <c r="BJ126" s="42">
        <f t="shared" si="120"/>
        <v>19340.024</v>
      </c>
      <c r="BK126" s="67">
        <f t="shared" si="121"/>
        <v>3.31</v>
      </c>
      <c r="BL126" s="51">
        <v>0.98</v>
      </c>
      <c r="BM126" s="51">
        <v>2.47</v>
      </c>
      <c r="BN126" s="45">
        <f t="shared" si="122"/>
        <v>3.4206</v>
      </c>
      <c r="BO126" s="52">
        <v>1.225</v>
      </c>
      <c r="BP126" s="47">
        <v>0.625</v>
      </c>
      <c r="BQ126" s="54">
        <f t="shared" si="123"/>
        <v>167649.939057043</v>
      </c>
    </row>
    <row r="127" customHeight="1" spans="1:69">
      <c r="A127" s="57">
        <f>SUM(M109:M126)</f>
        <v>2791586.80255173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O127" s="57">
        <f>SUM(AA109:AA126)</f>
        <v>3029558.13653974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9"/>
      <c r="AC127" s="57">
        <f>SUM(AO109:AO126)</f>
        <v>3029558.13653974</v>
      </c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  <c r="AQ127" s="57">
        <f>SUM(BC109:BC126)</f>
        <v>3420274.55423218</v>
      </c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E127" s="57">
        <f>SUM(BQ109:BQ126)</f>
        <v>4551301.78442822</v>
      </c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</row>
    <row r="128" customHeight="1" spans="1:69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O128" s="57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9"/>
      <c r="AC128" s="57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9"/>
      <c r="AQ128" s="57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E128" s="57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customHeight="1" spans="1:69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2"/>
      <c r="O129" s="60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2"/>
      <c r="AC129" s="60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2"/>
      <c r="AQ129" s="60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2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</row>
    <row r="130" customHeight="1" spans="1:69">
      <c r="A130" s="25" t="s">
        <v>29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O130" s="25" t="s">
        <v>29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C130" s="25" t="s">
        <v>29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7"/>
      <c r="AQ130" s="25" t="s">
        <v>29</v>
      </c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7"/>
      <c r="BE130" s="25" t="s">
        <v>29</v>
      </c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7"/>
    </row>
    <row r="131" customHeight="1" spans="1:69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C131" s="28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0"/>
      <c r="AQ131" s="28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30"/>
      <c r="BE131" s="28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30"/>
    </row>
    <row r="132" customHeight="1" spans="1:69">
      <c r="A132" s="31" t="s">
        <v>14</v>
      </c>
      <c r="B132" s="32"/>
      <c r="C132" s="32"/>
      <c r="D132" s="32"/>
      <c r="E132" s="32"/>
      <c r="F132" s="33"/>
      <c r="G132" s="34" t="s">
        <v>15</v>
      </c>
      <c r="H132" s="35"/>
      <c r="I132" s="35"/>
      <c r="J132" s="36"/>
      <c r="K132" s="37" t="s">
        <v>16</v>
      </c>
      <c r="L132" s="38"/>
      <c r="M132" s="39" t="s">
        <v>17</v>
      </c>
      <c r="O132" s="31" t="s">
        <v>14</v>
      </c>
      <c r="P132" s="32"/>
      <c r="Q132" s="32"/>
      <c r="R132" s="32"/>
      <c r="S132" s="32"/>
      <c r="T132" s="33"/>
      <c r="U132" s="34" t="s">
        <v>15</v>
      </c>
      <c r="V132" s="35"/>
      <c r="W132" s="35"/>
      <c r="X132" s="36"/>
      <c r="Y132" s="37" t="s">
        <v>16</v>
      </c>
      <c r="Z132" s="38"/>
      <c r="AA132" s="39" t="s">
        <v>17</v>
      </c>
      <c r="AC132" s="31" t="s">
        <v>14</v>
      </c>
      <c r="AD132" s="32"/>
      <c r="AE132" s="32"/>
      <c r="AF132" s="32"/>
      <c r="AG132" s="32"/>
      <c r="AH132" s="33"/>
      <c r="AI132" s="34" t="s">
        <v>15</v>
      </c>
      <c r="AJ132" s="35"/>
      <c r="AK132" s="35"/>
      <c r="AL132" s="36"/>
      <c r="AM132" s="37" t="s">
        <v>16</v>
      </c>
      <c r="AN132" s="38"/>
      <c r="AO132" s="39" t="s">
        <v>17</v>
      </c>
      <c r="AQ132" s="31" t="s">
        <v>14</v>
      </c>
      <c r="AR132" s="32"/>
      <c r="AS132" s="32"/>
      <c r="AT132" s="32"/>
      <c r="AU132" s="32"/>
      <c r="AV132" s="33"/>
      <c r="AW132" s="34" t="s">
        <v>15</v>
      </c>
      <c r="AX132" s="35"/>
      <c r="AY132" s="35"/>
      <c r="AZ132" s="36"/>
      <c r="BA132" s="37" t="s">
        <v>16</v>
      </c>
      <c r="BB132" s="38"/>
      <c r="BC132" s="39" t="s">
        <v>17</v>
      </c>
      <c r="BE132" s="31" t="s">
        <v>14</v>
      </c>
      <c r="BF132" s="32"/>
      <c r="BG132" s="32"/>
      <c r="BH132" s="32"/>
      <c r="BI132" s="32"/>
      <c r="BJ132" s="33"/>
      <c r="BK132" s="34" t="s">
        <v>15</v>
      </c>
      <c r="BL132" s="35"/>
      <c r="BM132" s="35"/>
      <c r="BN132" s="36"/>
      <c r="BO132" s="37" t="s">
        <v>16</v>
      </c>
      <c r="BP132" s="38"/>
      <c r="BQ132" s="39" t="s">
        <v>17</v>
      </c>
    </row>
    <row r="133" customHeight="1" spans="1:69">
      <c r="A133" s="40" t="s">
        <v>18</v>
      </c>
      <c r="B133" s="41" t="s">
        <v>19</v>
      </c>
      <c r="C133" s="41" t="s">
        <v>20</v>
      </c>
      <c r="D133" s="41" t="s">
        <v>21</v>
      </c>
      <c r="E133" s="41" t="s">
        <v>22</v>
      </c>
      <c r="F133" s="42" t="s">
        <v>14</v>
      </c>
      <c r="G133" s="43" t="s">
        <v>23</v>
      </c>
      <c r="H133" s="44" t="s">
        <v>24</v>
      </c>
      <c r="I133" s="44" t="s">
        <v>25</v>
      </c>
      <c r="J133" s="45" t="s">
        <v>26</v>
      </c>
      <c r="K133" s="46" t="s">
        <v>27</v>
      </c>
      <c r="L133" s="47" t="s">
        <v>28</v>
      </c>
      <c r="M133" s="48"/>
      <c r="O133" s="40" t="s">
        <v>18</v>
      </c>
      <c r="P133" s="41" t="s">
        <v>19</v>
      </c>
      <c r="Q133" s="41" t="s">
        <v>20</v>
      </c>
      <c r="R133" s="41" t="s">
        <v>21</v>
      </c>
      <c r="S133" s="41" t="s">
        <v>22</v>
      </c>
      <c r="T133" s="42" t="s">
        <v>14</v>
      </c>
      <c r="U133" s="43" t="s">
        <v>23</v>
      </c>
      <c r="V133" s="44" t="s">
        <v>24</v>
      </c>
      <c r="W133" s="44" t="s">
        <v>25</v>
      </c>
      <c r="X133" s="45" t="s">
        <v>26</v>
      </c>
      <c r="Y133" s="46" t="s">
        <v>27</v>
      </c>
      <c r="Z133" s="47" t="s">
        <v>28</v>
      </c>
      <c r="AA133" s="48"/>
      <c r="AC133" s="40" t="s">
        <v>18</v>
      </c>
      <c r="AD133" s="41" t="s">
        <v>19</v>
      </c>
      <c r="AE133" s="41" t="s">
        <v>20</v>
      </c>
      <c r="AF133" s="41" t="s">
        <v>21</v>
      </c>
      <c r="AG133" s="41" t="s">
        <v>22</v>
      </c>
      <c r="AH133" s="42" t="s">
        <v>14</v>
      </c>
      <c r="AI133" s="43" t="s">
        <v>23</v>
      </c>
      <c r="AJ133" s="44" t="s">
        <v>24</v>
      </c>
      <c r="AK133" s="44" t="s">
        <v>25</v>
      </c>
      <c r="AL133" s="45" t="s">
        <v>26</v>
      </c>
      <c r="AM133" s="46" t="s">
        <v>27</v>
      </c>
      <c r="AN133" s="47" t="s">
        <v>28</v>
      </c>
      <c r="AO133" s="48"/>
      <c r="AQ133" s="40" t="s">
        <v>18</v>
      </c>
      <c r="AR133" s="41" t="s">
        <v>19</v>
      </c>
      <c r="AS133" s="41" t="s">
        <v>20</v>
      </c>
      <c r="AT133" s="41" t="s">
        <v>21</v>
      </c>
      <c r="AU133" s="41" t="s">
        <v>22</v>
      </c>
      <c r="AV133" s="42" t="s">
        <v>14</v>
      </c>
      <c r="AW133" s="43" t="s">
        <v>23</v>
      </c>
      <c r="AX133" s="44" t="s">
        <v>24</v>
      </c>
      <c r="AY133" s="44" t="s">
        <v>25</v>
      </c>
      <c r="AZ133" s="45" t="s">
        <v>26</v>
      </c>
      <c r="BA133" s="46" t="s">
        <v>27</v>
      </c>
      <c r="BB133" s="47" t="s">
        <v>28</v>
      </c>
      <c r="BC133" s="48"/>
      <c r="BE133" s="40" t="s">
        <v>18</v>
      </c>
      <c r="BF133" s="41" t="s">
        <v>19</v>
      </c>
      <c r="BG133" s="41" t="s">
        <v>20</v>
      </c>
      <c r="BH133" s="41" t="s">
        <v>21</v>
      </c>
      <c r="BI133" s="41" t="s">
        <v>22</v>
      </c>
      <c r="BJ133" s="42" t="s">
        <v>14</v>
      </c>
      <c r="BK133" s="43" t="s">
        <v>23</v>
      </c>
      <c r="BL133" s="44" t="s">
        <v>24</v>
      </c>
      <c r="BM133" s="44" t="s">
        <v>25</v>
      </c>
      <c r="BN133" s="45" t="s">
        <v>26</v>
      </c>
      <c r="BO133" s="46" t="s">
        <v>27</v>
      </c>
      <c r="BP133" s="47" t="s">
        <v>28</v>
      </c>
      <c r="BQ133" s="48"/>
    </row>
    <row r="134" customHeight="1" spans="1:69">
      <c r="A134" s="65">
        <v>5224</v>
      </c>
      <c r="B134" s="63">
        <v>2</v>
      </c>
      <c r="C134" s="51">
        <v>1</v>
      </c>
      <c r="D134" s="51">
        <v>1</v>
      </c>
      <c r="E134" s="51">
        <f t="shared" ref="E134:E138" si="125">5292*1.5</f>
        <v>7938</v>
      </c>
      <c r="F134" s="42">
        <f t="shared" ref="F134:F138" si="126">A134*B134*C134*D134+E134</f>
        <v>18386</v>
      </c>
      <c r="G134" s="69">
        <v>2.45</v>
      </c>
      <c r="H134" s="51">
        <v>0.98</v>
      </c>
      <c r="I134" s="51">
        <v>2.47</v>
      </c>
      <c r="J134" s="45">
        <f t="shared" ref="J134:J138" si="127">H134*I134+1</f>
        <v>3.4206</v>
      </c>
      <c r="K134" s="52">
        <v>1.125</v>
      </c>
      <c r="L134" s="47">
        <v>0.5</v>
      </c>
      <c r="M134" s="54">
        <f t="shared" ref="M134:M138" si="128">F134*G134*J134*K134*L134</f>
        <v>86671.86829875</v>
      </c>
      <c r="O134" s="65">
        <v>5224</v>
      </c>
      <c r="P134" s="63">
        <v>2</v>
      </c>
      <c r="Q134" s="51">
        <v>1</v>
      </c>
      <c r="R134" s="51">
        <v>1</v>
      </c>
      <c r="S134" s="51">
        <f t="shared" ref="S134:S138" si="129">5620*1.5</f>
        <v>8430</v>
      </c>
      <c r="T134" s="42">
        <f t="shared" ref="T134:T138" si="130">O134*P134*Q134*R134+S134</f>
        <v>18878</v>
      </c>
      <c r="U134" s="69">
        <f>2.45+0.26</f>
        <v>2.71</v>
      </c>
      <c r="V134" s="51">
        <v>0.98</v>
      </c>
      <c r="W134" s="51">
        <v>2.47</v>
      </c>
      <c r="X134" s="45">
        <f t="shared" ref="X134:X138" si="131">V134*W134+1</f>
        <v>3.4206</v>
      </c>
      <c r="Y134" s="52">
        <v>1.125</v>
      </c>
      <c r="Z134" s="47">
        <v>0.5</v>
      </c>
      <c r="AA134" s="54">
        <f t="shared" ref="AA134:AA138" si="132">T134*U134*X134*Y134*Z134</f>
        <v>98435.12356575</v>
      </c>
      <c r="AC134" s="65">
        <v>5224</v>
      </c>
      <c r="AD134" s="63">
        <v>2</v>
      </c>
      <c r="AE134" s="51">
        <v>1</v>
      </c>
      <c r="AF134" s="51">
        <v>1</v>
      </c>
      <c r="AG134" s="51">
        <f t="shared" ref="AG134:AG140" si="133">5620*1.5</f>
        <v>8430</v>
      </c>
      <c r="AH134" s="42">
        <f t="shared" ref="AH134:AH159" si="134">AC134*AD134*AE134*AF134+AG134</f>
        <v>18878</v>
      </c>
      <c r="AI134" s="69">
        <f t="shared" ref="AI134:AI140" si="135">2.45+0.26</f>
        <v>2.71</v>
      </c>
      <c r="AJ134" s="51">
        <v>0.98</v>
      </c>
      <c r="AK134" s="51">
        <v>2.47</v>
      </c>
      <c r="AL134" s="45">
        <f t="shared" ref="AL134:AL159" si="136">AJ134*AK134+1</f>
        <v>3.4206</v>
      </c>
      <c r="AM134" s="52">
        <v>1.125</v>
      </c>
      <c r="AN134" s="47">
        <v>0.5</v>
      </c>
      <c r="AO134" s="54">
        <f t="shared" ref="AO134:AO159" si="137">AH134*AI134*AL134*AM134*AN134</f>
        <v>98435.12356575</v>
      </c>
      <c r="AQ134" s="65">
        <f t="shared" ref="AQ134:AQ155" si="138">5224+240</f>
        <v>5464</v>
      </c>
      <c r="AR134" s="63">
        <v>2</v>
      </c>
      <c r="AS134" s="51">
        <v>1</v>
      </c>
      <c r="AT134" s="51">
        <v>1</v>
      </c>
      <c r="AU134" s="51">
        <f t="shared" ref="AU134:AU140" si="139">5620*1.5</f>
        <v>8430</v>
      </c>
      <c r="AV134" s="42">
        <f t="shared" ref="AV134:AV159" si="140">AQ134*AR134*AS134*AT134+AU134</f>
        <v>19358</v>
      </c>
      <c r="AW134" s="69">
        <f t="shared" ref="AW134:AW140" si="141">2.45+0.26</f>
        <v>2.71</v>
      </c>
      <c r="AX134" s="51">
        <v>0.98</v>
      </c>
      <c r="AY134" s="51">
        <v>2.47</v>
      </c>
      <c r="AZ134" s="45">
        <f t="shared" ref="AZ134:AZ159" si="142">AX134*AY134+1</f>
        <v>3.4206</v>
      </c>
      <c r="BA134" s="52">
        <v>1.225</v>
      </c>
      <c r="BB134" s="47">
        <v>0.5</v>
      </c>
      <c r="BC134" s="54">
        <f t="shared" ref="BC134:BC159" si="143">AV134*AW134*AZ134*BA134*BB134</f>
        <v>109910.24117115</v>
      </c>
      <c r="BE134" s="65">
        <f t="shared" ref="BE134:BE155" si="144">5224+240+108</f>
        <v>5572</v>
      </c>
      <c r="BF134" s="63">
        <v>2.36</v>
      </c>
      <c r="BG134" s="51">
        <v>1</v>
      </c>
      <c r="BH134" s="51">
        <v>1</v>
      </c>
      <c r="BI134" s="51">
        <f t="shared" ref="BI134:BI140" si="145">5968*1.5</f>
        <v>8952</v>
      </c>
      <c r="BJ134" s="42">
        <f t="shared" ref="BJ134:BJ159" si="146">BE134*BF134*BG134*BH134+BI134</f>
        <v>22101.92</v>
      </c>
      <c r="BK134" s="69">
        <f t="shared" ref="BK134:BK140" si="147">2.45+0.26</f>
        <v>2.71</v>
      </c>
      <c r="BL134" s="51">
        <v>0.98</v>
      </c>
      <c r="BM134" s="51">
        <v>2.47</v>
      </c>
      <c r="BN134" s="45">
        <f t="shared" ref="BN134:BN159" si="148">BL134*BM134+1</f>
        <v>3.4206</v>
      </c>
      <c r="BO134" s="52">
        <v>1.225</v>
      </c>
      <c r="BP134" s="47">
        <v>0.625</v>
      </c>
      <c r="BQ134" s="54">
        <f t="shared" ref="BQ134:BQ159" si="149">BJ134*BK134*BN134*BO134*BP134</f>
        <v>156861.979384845</v>
      </c>
    </row>
    <row r="135" customHeight="1" spans="1:69">
      <c r="A135" s="65">
        <v>5224</v>
      </c>
      <c r="B135" s="63">
        <v>2</v>
      </c>
      <c r="C135" s="51">
        <v>1</v>
      </c>
      <c r="D135" s="51">
        <v>1</v>
      </c>
      <c r="E135" s="51">
        <f t="shared" si="125"/>
        <v>7938</v>
      </c>
      <c r="F135" s="42">
        <f t="shared" si="126"/>
        <v>18386</v>
      </c>
      <c r="G135" s="69">
        <v>2.45</v>
      </c>
      <c r="H135" s="51">
        <v>0.98</v>
      </c>
      <c r="I135" s="51">
        <v>2.47</v>
      </c>
      <c r="J135" s="45">
        <f t="shared" si="127"/>
        <v>3.4206</v>
      </c>
      <c r="K135" s="52">
        <v>1.125</v>
      </c>
      <c r="L135" s="47">
        <v>0.5</v>
      </c>
      <c r="M135" s="54">
        <f t="shared" si="128"/>
        <v>86671.86829875</v>
      </c>
      <c r="O135" s="65">
        <v>5224</v>
      </c>
      <c r="P135" s="63">
        <v>2</v>
      </c>
      <c r="Q135" s="51">
        <v>1</v>
      </c>
      <c r="R135" s="51">
        <v>1</v>
      </c>
      <c r="S135" s="51">
        <f t="shared" si="129"/>
        <v>8430</v>
      </c>
      <c r="T135" s="42">
        <f t="shared" si="130"/>
        <v>18878</v>
      </c>
      <c r="U135" s="69">
        <f>2.45+0.26</f>
        <v>2.71</v>
      </c>
      <c r="V135" s="51">
        <v>0.98</v>
      </c>
      <c r="W135" s="51">
        <v>2.47</v>
      </c>
      <c r="X135" s="45">
        <f t="shared" si="131"/>
        <v>3.4206</v>
      </c>
      <c r="Y135" s="52">
        <v>1.125</v>
      </c>
      <c r="Z135" s="47">
        <v>0.5</v>
      </c>
      <c r="AA135" s="54">
        <f t="shared" si="132"/>
        <v>98435.12356575</v>
      </c>
      <c r="AC135" s="65">
        <v>5224</v>
      </c>
      <c r="AD135" s="63">
        <v>2</v>
      </c>
      <c r="AE135" s="51">
        <v>1</v>
      </c>
      <c r="AF135" s="51">
        <v>1</v>
      </c>
      <c r="AG135" s="51">
        <f t="shared" si="133"/>
        <v>8430</v>
      </c>
      <c r="AH135" s="42">
        <f t="shared" si="134"/>
        <v>18878</v>
      </c>
      <c r="AI135" s="69">
        <f t="shared" si="135"/>
        <v>2.71</v>
      </c>
      <c r="AJ135" s="51">
        <v>0.98</v>
      </c>
      <c r="AK135" s="51">
        <v>2.47</v>
      </c>
      <c r="AL135" s="45">
        <f t="shared" si="136"/>
        <v>3.4206</v>
      </c>
      <c r="AM135" s="52">
        <v>1.125</v>
      </c>
      <c r="AN135" s="47">
        <v>0.5</v>
      </c>
      <c r="AO135" s="54">
        <f t="shared" si="137"/>
        <v>98435.12356575</v>
      </c>
      <c r="AQ135" s="65">
        <f t="shared" si="138"/>
        <v>5464</v>
      </c>
      <c r="AR135" s="63">
        <v>2</v>
      </c>
      <c r="AS135" s="51">
        <v>1</v>
      </c>
      <c r="AT135" s="51">
        <v>1</v>
      </c>
      <c r="AU135" s="51">
        <f t="shared" si="139"/>
        <v>8430</v>
      </c>
      <c r="AV135" s="42">
        <f t="shared" si="140"/>
        <v>19358</v>
      </c>
      <c r="AW135" s="69">
        <f t="shared" si="141"/>
        <v>2.71</v>
      </c>
      <c r="AX135" s="51">
        <v>0.98</v>
      </c>
      <c r="AY135" s="51">
        <v>2.47</v>
      </c>
      <c r="AZ135" s="45">
        <f t="shared" si="142"/>
        <v>3.4206</v>
      </c>
      <c r="BA135" s="52">
        <v>1.225</v>
      </c>
      <c r="BB135" s="47">
        <v>0.5</v>
      </c>
      <c r="BC135" s="54">
        <f t="shared" si="143"/>
        <v>109910.24117115</v>
      </c>
      <c r="BE135" s="65">
        <f t="shared" si="144"/>
        <v>5572</v>
      </c>
      <c r="BF135" s="63">
        <v>2.36</v>
      </c>
      <c r="BG135" s="51">
        <v>1</v>
      </c>
      <c r="BH135" s="51">
        <v>1</v>
      </c>
      <c r="BI135" s="51">
        <f t="shared" si="145"/>
        <v>8952</v>
      </c>
      <c r="BJ135" s="42">
        <f t="shared" si="146"/>
        <v>22101.92</v>
      </c>
      <c r="BK135" s="69">
        <f t="shared" si="147"/>
        <v>2.71</v>
      </c>
      <c r="BL135" s="51">
        <v>0.98</v>
      </c>
      <c r="BM135" s="51">
        <v>2.47</v>
      </c>
      <c r="BN135" s="45">
        <f t="shared" si="148"/>
        <v>3.4206</v>
      </c>
      <c r="BO135" s="52">
        <v>1.225</v>
      </c>
      <c r="BP135" s="47">
        <v>0.625</v>
      </c>
      <c r="BQ135" s="54">
        <f t="shared" si="149"/>
        <v>156861.979384845</v>
      </c>
    </row>
    <row r="136" customHeight="1" spans="1:69">
      <c r="A136" s="65">
        <v>5224</v>
      </c>
      <c r="B136" s="63">
        <v>2</v>
      </c>
      <c r="C136" s="51">
        <v>1</v>
      </c>
      <c r="D136" s="51">
        <v>1</v>
      </c>
      <c r="E136" s="51">
        <f t="shared" si="125"/>
        <v>7938</v>
      </c>
      <c r="F136" s="42">
        <f t="shared" si="126"/>
        <v>18386</v>
      </c>
      <c r="G136" s="69">
        <v>2.45</v>
      </c>
      <c r="H136" s="51">
        <v>0.98</v>
      </c>
      <c r="I136" s="51">
        <v>2.47</v>
      </c>
      <c r="J136" s="45">
        <f t="shared" si="127"/>
        <v>3.4206</v>
      </c>
      <c r="K136" s="52">
        <v>1.125</v>
      </c>
      <c r="L136" s="47">
        <v>0.5</v>
      </c>
      <c r="M136" s="54">
        <f t="shared" si="128"/>
        <v>86671.86829875</v>
      </c>
      <c r="O136" s="65">
        <v>5224</v>
      </c>
      <c r="P136" s="63">
        <v>2</v>
      </c>
      <c r="Q136" s="51">
        <v>1</v>
      </c>
      <c r="R136" s="51">
        <v>1</v>
      </c>
      <c r="S136" s="51">
        <f t="shared" si="129"/>
        <v>8430</v>
      </c>
      <c r="T136" s="42">
        <f t="shared" si="130"/>
        <v>18878</v>
      </c>
      <c r="U136" s="69">
        <f>2.45+0.26</f>
        <v>2.71</v>
      </c>
      <c r="V136" s="51">
        <v>0.98</v>
      </c>
      <c r="W136" s="51">
        <v>2.47</v>
      </c>
      <c r="X136" s="45">
        <f t="shared" si="131"/>
        <v>3.4206</v>
      </c>
      <c r="Y136" s="52">
        <v>1.125</v>
      </c>
      <c r="Z136" s="47">
        <v>0.5</v>
      </c>
      <c r="AA136" s="54">
        <f t="shared" si="132"/>
        <v>98435.12356575</v>
      </c>
      <c r="AC136" s="65">
        <v>5224</v>
      </c>
      <c r="AD136" s="63">
        <v>2</v>
      </c>
      <c r="AE136" s="51">
        <v>1</v>
      </c>
      <c r="AF136" s="51">
        <v>1</v>
      </c>
      <c r="AG136" s="51">
        <f t="shared" si="133"/>
        <v>8430</v>
      </c>
      <c r="AH136" s="42">
        <f t="shared" si="134"/>
        <v>18878</v>
      </c>
      <c r="AI136" s="69">
        <f t="shared" si="135"/>
        <v>2.71</v>
      </c>
      <c r="AJ136" s="51">
        <v>0.98</v>
      </c>
      <c r="AK136" s="51">
        <v>2.47</v>
      </c>
      <c r="AL136" s="45">
        <f t="shared" si="136"/>
        <v>3.4206</v>
      </c>
      <c r="AM136" s="52">
        <v>1.125</v>
      </c>
      <c r="AN136" s="47">
        <v>0.5</v>
      </c>
      <c r="AO136" s="54">
        <f t="shared" si="137"/>
        <v>98435.12356575</v>
      </c>
      <c r="AQ136" s="65">
        <f t="shared" si="138"/>
        <v>5464</v>
      </c>
      <c r="AR136" s="63">
        <v>2</v>
      </c>
      <c r="AS136" s="51">
        <v>1</v>
      </c>
      <c r="AT136" s="51">
        <v>1</v>
      </c>
      <c r="AU136" s="51">
        <f t="shared" si="139"/>
        <v>8430</v>
      </c>
      <c r="AV136" s="42">
        <f t="shared" si="140"/>
        <v>19358</v>
      </c>
      <c r="AW136" s="69">
        <f t="shared" si="141"/>
        <v>2.71</v>
      </c>
      <c r="AX136" s="51">
        <v>0.98</v>
      </c>
      <c r="AY136" s="51">
        <v>2.47</v>
      </c>
      <c r="AZ136" s="45">
        <f t="shared" si="142"/>
        <v>3.4206</v>
      </c>
      <c r="BA136" s="52">
        <v>1.225</v>
      </c>
      <c r="BB136" s="47">
        <v>0.5</v>
      </c>
      <c r="BC136" s="54">
        <f t="shared" si="143"/>
        <v>109910.24117115</v>
      </c>
      <c r="BE136" s="65">
        <f t="shared" si="144"/>
        <v>5572</v>
      </c>
      <c r="BF136" s="63">
        <v>2.36</v>
      </c>
      <c r="BG136" s="51">
        <v>1</v>
      </c>
      <c r="BH136" s="51">
        <v>1</v>
      </c>
      <c r="BI136" s="51">
        <f t="shared" si="145"/>
        <v>8952</v>
      </c>
      <c r="BJ136" s="42">
        <f t="shared" si="146"/>
        <v>22101.92</v>
      </c>
      <c r="BK136" s="69">
        <f t="shared" si="147"/>
        <v>2.71</v>
      </c>
      <c r="BL136" s="51">
        <v>0.98</v>
      </c>
      <c r="BM136" s="51">
        <v>2.47</v>
      </c>
      <c r="BN136" s="45">
        <f t="shared" si="148"/>
        <v>3.4206</v>
      </c>
      <c r="BO136" s="52">
        <v>1.225</v>
      </c>
      <c r="BP136" s="47">
        <v>0.625</v>
      </c>
      <c r="BQ136" s="54">
        <f t="shared" si="149"/>
        <v>156861.979384845</v>
      </c>
    </row>
    <row r="137" customHeight="1" spans="1:69">
      <c r="A137" s="65">
        <v>5224</v>
      </c>
      <c r="B137" s="63">
        <v>2</v>
      </c>
      <c r="C137" s="51">
        <v>1</v>
      </c>
      <c r="D137" s="51">
        <v>1</v>
      </c>
      <c r="E137" s="51">
        <f t="shared" si="125"/>
        <v>7938</v>
      </c>
      <c r="F137" s="42">
        <f t="shared" si="126"/>
        <v>18386</v>
      </c>
      <c r="G137" s="69">
        <v>2.45</v>
      </c>
      <c r="H137" s="51">
        <v>0.98</v>
      </c>
      <c r="I137" s="51">
        <v>2.47</v>
      </c>
      <c r="J137" s="45">
        <f t="shared" si="127"/>
        <v>3.4206</v>
      </c>
      <c r="K137" s="52">
        <v>1.125</v>
      </c>
      <c r="L137" s="47">
        <v>0.5</v>
      </c>
      <c r="M137" s="54">
        <f t="shared" si="128"/>
        <v>86671.86829875</v>
      </c>
      <c r="O137" s="65">
        <v>5224</v>
      </c>
      <c r="P137" s="63">
        <v>2</v>
      </c>
      <c r="Q137" s="51">
        <v>1</v>
      </c>
      <c r="R137" s="51">
        <v>1</v>
      </c>
      <c r="S137" s="51">
        <f t="shared" si="129"/>
        <v>8430</v>
      </c>
      <c r="T137" s="42">
        <f t="shared" si="130"/>
        <v>18878</v>
      </c>
      <c r="U137" s="69">
        <f>2.45+0.26</f>
        <v>2.71</v>
      </c>
      <c r="V137" s="51">
        <v>0.98</v>
      </c>
      <c r="W137" s="51">
        <v>2.47</v>
      </c>
      <c r="X137" s="45">
        <f t="shared" si="131"/>
        <v>3.4206</v>
      </c>
      <c r="Y137" s="52">
        <v>1.125</v>
      </c>
      <c r="Z137" s="47">
        <v>0.5</v>
      </c>
      <c r="AA137" s="54">
        <f t="shared" si="132"/>
        <v>98435.12356575</v>
      </c>
      <c r="AC137" s="65">
        <v>5224</v>
      </c>
      <c r="AD137" s="63">
        <v>2</v>
      </c>
      <c r="AE137" s="51">
        <v>1</v>
      </c>
      <c r="AF137" s="51">
        <v>1</v>
      </c>
      <c r="AG137" s="51">
        <f t="shared" si="133"/>
        <v>8430</v>
      </c>
      <c r="AH137" s="42">
        <f t="shared" si="134"/>
        <v>18878</v>
      </c>
      <c r="AI137" s="69">
        <f t="shared" si="135"/>
        <v>2.71</v>
      </c>
      <c r="AJ137" s="51">
        <v>0.98</v>
      </c>
      <c r="AK137" s="51">
        <v>2.47</v>
      </c>
      <c r="AL137" s="45">
        <f t="shared" si="136"/>
        <v>3.4206</v>
      </c>
      <c r="AM137" s="52">
        <v>1.125</v>
      </c>
      <c r="AN137" s="47">
        <v>0.5</v>
      </c>
      <c r="AO137" s="54">
        <f t="shared" si="137"/>
        <v>98435.12356575</v>
      </c>
      <c r="AQ137" s="65">
        <f t="shared" si="138"/>
        <v>5464</v>
      </c>
      <c r="AR137" s="63">
        <v>2</v>
      </c>
      <c r="AS137" s="51">
        <v>1</v>
      </c>
      <c r="AT137" s="51">
        <v>1</v>
      </c>
      <c r="AU137" s="51">
        <f t="shared" si="139"/>
        <v>8430</v>
      </c>
      <c r="AV137" s="42">
        <f t="shared" si="140"/>
        <v>19358</v>
      </c>
      <c r="AW137" s="69">
        <f t="shared" si="141"/>
        <v>2.71</v>
      </c>
      <c r="AX137" s="51">
        <v>0.98</v>
      </c>
      <c r="AY137" s="51">
        <v>2.47</v>
      </c>
      <c r="AZ137" s="45">
        <f t="shared" si="142"/>
        <v>3.4206</v>
      </c>
      <c r="BA137" s="52">
        <v>1.225</v>
      </c>
      <c r="BB137" s="47">
        <v>0.5</v>
      </c>
      <c r="BC137" s="54">
        <f t="shared" si="143"/>
        <v>109910.24117115</v>
      </c>
      <c r="BE137" s="65">
        <f t="shared" si="144"/>
        <v>5572</v>
      </c>
      <c r="BF137" s="63">
        <v>2.36</v>
      </c>
      <c r="BG137" s="51">
        <v>1</v>
      </c>
      <c r="BH137" s="51">
        <v>1</v>
      </c>
      <c r="BI137" s="51">
        <f t="shared" si="145"/>
        <v>8952</v>
      </c>
      <c r="BJ137" s="42">
        <f t="shared" si="146"/>
        <v>22101.92</v>
      </c>
      <c r="BK137" s="69">
        <f t="shared" si="147"/>
        <v>2.71</v>
      </c>
      <c r="BL137" s="51">
        <v>0.98</v>
      </c>
      <c r="BM137" s="51">
        <v>2.47</v>
      </c>
      <c r="BN137" s="45">
        <f t="shared" si="148"/>
        <v>3.4206</v>
      </c>
      <c r="BO137" s="52">
        <v>1.225</v>
      </c>
      <c r="BP137" s="47">
        <v>0.625</v>
      </c>
      <c r="BQ137" s="54">
        <f t="shared" si="149"/>
        <v>156861.979384845</v>
      </c>
    </row>
    <row r="138" customHeight="1" spans="1:69">
      <c r="A138" s="65">
        <v>5224</v>
      </c>
      <c r="B138" s="63">
        <v>2</v>
      </c>
      <c r="C138" s="51">
        <v>1</v>
      </c>
      <c r="D138" s="51">
        <v>1</v>
      </c>
      <c r="E138" s="51">
        <f t="shared" si="125"/>
        <v>7938</v>
      </c>
      <c r="F138" s="42">
        <f t="shared" si="126"/>
        <v>18386</v>
      </c>
      <c r="G138" s="69">
        <v>2.45</v>
      </c>
      <c r="H138" s="51">
        <v>0.98</v>
      </c>
      <c r="I138" s="51">
        <v>2.47</v>
      </c>
      <c r="J138" s="45">
        <f t="shared" si="127"/>
        <v>3.4206</v>
      </c>
      <c r="K138" s="52">
        <v>1.125</v>
      </c>
      <c r="L138" s="47">
        <v>0.5</v>
      </c>
      <c r="M138" s="54">
        <f t="shared" si="128"/>
        <v>86671.86829875</v>
      </c>
      <c r="O138" s="65">
        <v>5224</v>
      </c>
      <c r="P138" s="63">
        <v>2</v>
      </c>
      <c r="Q138" s="51">
        <v>1</v>
      </c>
      <c r="R138" s="51">
        <v>1</v>
      </c>
      <c r="S138" s="51">
        <f t="shared" si="129"/>
        <v>8430</v>
      </c>
      <c r="T138" s="42">
        <f t="shared" si="130"/>
        <v>18878</v>
      </c>
      <c r="U138" s="69">
        <f>2.45+0.26</f>
        <v>2.71</v>
      </c>
      <c r="V138" s="51">
        <v>0.98</v>
      </c>
      <c r="W138" s="51">
        <v>2.47</v>
      </c>
      <c r="X138" s="45">
        <f t="shared" si="131"/>
        <v>3.4206</v>
      </c>
      <c r="Y138" s="52">
        <v>1.125</v>
      </c>
      <c r="Z138" s="47">
        <v>0.5</v>
      </c>
      <c r="AA138" s="54">
        <f t="shared" si="132"/>
        <v>98435.12356575</v>
      </c>
      <c r="AC138" s="65">
        <v>5224</v>
      </c>
      <c r="AD138" s="63">
        <v>2</v>
      </c>
      <c r="AE138" s="51">
        <v>1</v>
      </c>
      <c r="AF138" s="51">
        <v>1</v>
      </c>
      <c r="AG138" s="51">
        <f t="shared" si="133"/>
        <v>8430</v>
      </c>
      <c r="AH138" s="42">
        <f t="shared" si="134"/>
        <v>18878</v>
      </c>
      <c r="AI138" s="69">
        <f t="shared" si="135"/>
        <v>2.71</v>
      </c>
      <c r="AJ138" s="51">
        <v>0.98</v>
      </c>
      <c r="AK138" s="51">
        <v>2.47</v>
      </c>
      <c r="AL138" s="45">
        <f t="shared" si="136"/>
        <v>3.4206</v>
      </c>
      <c r="AM138" s="52">
        <v>1.125</v>
      </c>
      <c r="AN138" s="47">
        <v>0.5</v>
      </c>
      <c r="AO138" s="54">
        <f t="shared" si="137"/>
        <v>98435.12356575</v>
      </c>
      <c r="AQ138" s="65">
        <f t="shared" si="138"/>
        <v>5464</v>
      </c>
      <c r="AR138" s="63">
        <v>2</v>
      </c>
      <c r="AS138" s="51">
        <v>1</v>
      </c>
      <c r="AT138" s="51">
        <v>1</v>
      </c>
      <c r="AU138" s="51">
        <f t="shared" si="139"/>
        <v>8430</v>
      </c>
      <c r="AV138" s="42">
        <f t="shared" si="140"/>
        <v>19358</v>
      </c>
      <c r="AW138" s="69">
        <f t="shared" si="141"/>
        <v>2.71</v>
      </c>
      <c r="AX138" s="51">
        <v>0.98</v>
      </c>
      <c r="AY138" s="51">
        <v>2.47</v>
      </c>
      <c r="AZ138" s="45">
        <f t="shared" si="142"/>
        <v>3.4206</v>
      </c>
      <c r="BA138" s="52">
        <v>1.225</v>
      </c>
      <c r="BB138" s="47">
        <v>0.5</v>
      </c>
      <c r="BC138" s="54">
        <f t="shared" si="143"/>
        <v>109910.24117115</v>
      </c>
      <c r="BE138" s="65">
        <f t="shared" si="144"/>
        <v>5572</v>
      </c>
      <c r="BF138" s="63">
        <v>2.36</v>
      </c>
      <c r="BG138" s="51">
        <v>1</v>
      </c>
      <c r="BH138" s="51">
        <v>1</v>
      </c>
      <c r="BI138" s="51">
        <f t="shared" si="145"/>
        <v>8952</v>
      </c>
      <c r="BJ138" s="42">
        <f t="shared" si="146"/>
        <v>22101.92</v>
      </c>
      <c r="BK138" s="69">
        <f t="shared" si="147"/>
        <v>2.71</v>
      </c>
      <c r="BL138" s="51">
        <v>0.98</v>
      </c>
      <c r="BM138" s="51">
        <v>2.47</v>
      </c>
      <c r="BN138" s="45">
        <f t="shared" si="148"/>
        <v>3.4206</v>
      </c>
      <c r="BO138" s="52">
        <v>1.225</v>
      </c>
      <c r="BP138" s="47">
        <v>0.625</v>
      </c>
      <c r="BQ138" s="54">
        <f t="shared" si="149"/>
        <v>156861.979384845</v>
      </c>
    </row>
    <row r="139" customHeight="1" spans="1:69">
      <c r="A139" s="49"/>
      <c r="B139" s="44"/>
      <c r="C139" s="51"/>
      <c r="D139" s="51"/>
      <c r="E139" s="51"/>
      <c r="F139" s="42"/>
      <c r="G139" s="52"/>
      <c r="H139" s="51"/>
      <c r="I139" s="51"/>
      <c r="J139" s="45"/>
      <c r="K139" s="52"/>
      <c r="L139" s="47"/>
      <c r="M139" s="54"/>
      <c r="O139" s="49"/>
      <c r="P139" s="44"/>
      <c r="Q139" s="51"/>
      <c r="R139" s="51"/>
      <c r="S139" s="51"/>
      <c r="T139" s="42"/>
      <c r="U139" s="52"/>
      <c r="V139" s="51"/>
      <c r="W139" s="51"/>
      <c r="X139" s="45"/>
      <c r="Y139" s="52"/>
      <c r="Z139" s="47"/>
      <c r="AA139" s="54"/>
      <c r="AC139" s="65">
        <v>5224</v>
      </c>
      <c r="AD139" s="41">
        <v>6</v>
      </c>
      <c r="AE139" s="51">
        <v>1</v>
      </c>
      <c r="AF139" s="51">
        <v>1</v>
      </c>
      <c r="AG139" s="51">
        <f t="shared" si="133"/>
        <v>8430</v>
      </c>
      <c r="AH139" s="42">
        <f t="shared" si="134"/>
        <v>39774</v>
      </c>
      <c r="AI139" s="69">
        <f t="shared" si="135"/>
        <v>2.71</v>
      </c>
      <c r="AJ139" s="51">
        <v>0.98</v>
      </c>
      <c r="AK139" s="51">
        <v>2.47</v>
      </c>
      <c r="AL139" s="45">
        <f t="shared" si="136"/>
        <v>3.4206</v>
      </c>
      <c r="AM139" s="52">
        <v>1.125</v>
      </c>
      <c r="AN139" s="47">
        <v>0.5</v>
      </c>
      <c r="AO139" s="54">
        <f t="shared" si="137"/>
        <v>207392.65836975</v>
      </c>
      <c r="AQ139" s="65">
        <f t="shared" si="138"/>
        <v>5464</v>
      </c>
      <c r="AR139" s="41">
        <v>6</v>
      </c>
      <c r="AS139" s="51">
        <v>1</v>
      </c>
      <c r="AT139" s="51">
        <v>1</v>
      </c>
      <c r="AU139" s="51">
        <f t="shared" si="139"/>
        <v>8430</v>
      </c>
      <c r="AV139" s="42">
        <f t="shared" si="140"/>
        <v>41214</v>
      </c>
      <c r="AW139" s="69">
        <f t="shared" si="141"/>
        <v>2.71</v>
      </c>
      <c r="AX139" s="51">
        <v>0.98</v>
      </c>
      <c r="AY139" s="51">
        <v>2.47</v>
      </c>
      <c r="AZ139" s="45">
        <f t="shared" si="142"/>
        <v>3.4206</v>
      </c>
      <c r="BA139" s="52">
        <v>1.225</v>
      </c>
      <c r="BB139" s="47">
        <v>0.5</v>
      </c>
      <c r="BC139" s="54">
        <f t="shared" si="143"/>
        <v>234003.54786795</v>
      </c>
      <c r="BE139" s="65">
        <f t="shared" si="144"/>
        <v>5572</v>
      </c>
      <c r="BF139" s="41">
        <v>6</v>
      </c>
      <c r="BG139" s="51">
        <v>1</v>
      </c>
      <c r="BH139" s="51">
        <v>1</v>
      </c>
      <c r="BI139" s="51">
        <f t="shared" si="145"/>
        <v>8952</v>
      </c>
      <c r="BJ139" s="42">
        <f t="shared" si="146"/>
        <v>42384</v>
      </c>
      <c r="BK139" s="69">
        <f t="shared" si="147"/>
        <v>2.71</v>
      </c>
      <c r="BL139" s="51">
        <v>0.98</v>
      </c>
      <c r="BM139" s="51">
        <v>2.47</v>
      </c>
      <c r="BN139" s="45">
        <f t="shared" si="148"/>
        <v>3.4206</v>
      </c>
      <c r="BO139" s="52">
        <v>1.225</v>
      </c>
      <c r="BP139" s="47">
        <v>0.625</v>
      </c>
      <c r="BQ139" s="54">
        <f t="shared" si="149"/>
        <v>300808.1711565</v>
      </c>
    </row>
    <row r="140" customHeight="1" spans="1:69">
      <c r="A140" s="49"/>
      <c r="B140" s="44"/>
      <c r="C140" s="51"/>
      <c r="D140" s="51"/>
      <c r="E140" s="51"/>
      <c r="F140" s="42"/>
      <c r="G140" s="52"/>
      <c r="H140" s="51"/>
      <c r="I140" s="51"/>
      <c r="J140" s="45"/>
      <c r="K140" s="52"/>
      <c r="L140" s="47"/>
      <c r="M140" s="54"/>
      <c r="O140" s="49"/>
      <c r="P140" s="44"/>
      <c r="Q140" s="51"/>
      <c r="R140" s="51"/>
      <c r="S140" s="51"/>
      <c r="T140" s="42"/>
      <c r="U140" s="52"/>
      <c r="V140" s="51"/>
      <c r="W140" s="51"/>
      <c r="X140" s="45"/>
      <c r="Y140" s="52"/>
      <c r="Z140" s="47"/>
      <c r="AA140" s="54"/>
      <c r="AC140" s="65">
        <v>5224</v>
      </c>
      <c r="AD140" s="41">
        <v>6</v>
      </c>
      <c r="AE140" s="51">
        <v>1</v>
      </c>
      <c r="AF140" s="51">
        <v>1</v>
      </c>
      <c r="AG140" s="51">
        <f t="shared" si="133"/>
        <v>8430</v>
      </c>
      <c r="AH140" s="42">
        <f t="shared" si="134"/>
        <v>39774</v>
      </c>
      <c r="AI140" s="69">
        <f t="shared" si="135"/>
        <v>2.71</v>
      </c>
      <c r="AJ140" s="51">
        <v>0.98</v>
      </c>
      <c r="AK140" s="51">
        <v>2.47</v>
      </c>
      <c r="AL140" s="45">
        <f t="shared" si="136"/>
        <v>3.4206</v>
      </c>
      <c r="AM140" s="52">
        <v>1.125</v>
      </c>
      <c r="AN140" s="47">
        <v>0.5</v>
      </c>
      <c r="AO140" s="54">
        <f t="shared" si="137"/>
        <v>207392.65836975</v>
      </c>
      <c r="AQ140" s="65">
        <f t="shared" si="138"/>
        <v>5464</v>
      </c>
      <c r="AR140" s="41">
        <v>6</v>
      </c>
      <c r="AS140" s="51">
        <v>1</v>
      </c>
      <c r="AT140" s="51">
        <v>1</v>
      </c>
      <c r="AU140" s="51">
        <f t="shared" si="139"/>
        <v>8430</v>
      </c>
      <c r="AV140" s="42">
        <f t="shared" si="140"/>
        <v>41214</v>
      </c>
      <c r="AW140" s="69">
        <f t="shared" si="141"/>
        <v>2.71</v>
      </c>
      <c r="AX140" s="51">
        <v>0.98</v>
      </c>
      <c r="AY140" s="51">
        <v>2.47</v>
      </c>
      <c r="AZ140" s="45">
        <f t="shared" si="142"/>
        <v>3.4206</v>
      </c>
      <c r="BA140" s="52">
        <v>1.225</v>
      </c>
      <c r="BB140" s="47">
        <v>0.5</v>
      </c>
      <c r="BC140" s="54">
        <f t="shared" si="143"/>
        <v>234003.54786795</v>
      </c>
      <c r="BE140" s="65">
        <f t="shared" si="144"/>
        <v>5572</v>
      </c>
      <c r="BF140" s="41">
        <v>6</v>
      </c>
      <c r="BG140" s="51">
        <v>1</v>
      </c>
      <c r="BH140" s="51">
        <v>1</v>
      </c>
      <c r="BI140" s="51">
        <f t="shared" si="145"/>
        <v>8952</v>
      </c>
      <c r="BJ140" s="42">
        <f t="shared" si="146"/>
        <v>42384</v>
      </c>
      <c r="BK140" s="69">
        <f t="shared" si="147"/>
        <v>2.71</v>
      </c>
      <c r="BL140" s="51">
        <v>0.98</v>
      </c>
      <c r="BM140" s="51">
        <v>2.47</v>
      </c>
      <c r="BN140" s="45">
        <f t="shared" si="148"/>
        <v>3.4206</v>
      </c>
      <c r="BO140" s="52">
        <v>1.225</v>
      </c>
      <c r="BP140" s="47">
        <v>0.625</v>
      </c>
      <c r="BQ140" s="54">
        <f t="shared" si="149"/>
        <v>300808.1711565</v>
      </c>
    </row>
    <row r="141" customHeight="1" spans="1:69">
      <c r="A141" s="65">
        <v>5224</v>
      </c>
      <c r="B141" s="44">
        <v>5.01</v>
      </c>
      <c r="C141" s="51">
        <v>1</v>
      </c>
      <c r="D141" s="51">
        <v>1</v>
      </c>
      <c r="E141" s="66">
        <f t="shared" ref="E141:E150" si="150">3921*0.6</f>
        <v>2352.6</v>
      </c>
      <c r="F141" s="42">
        <f t="shared" ref="F141:F159" si="151">A141*B141*C141*D141+E141</f>
        <v>28524.84</v>
      </c>
      <c r="G141" s="67">
        <v>3.05</v>
      </c>
      <c r="H141" s="51">
        <v>0.98</v>
      </c>
      <c r="I141" s="51">
        <v>2.47</v>
      </c>
      <c r="J141" s="45">
        <f t="shared" ref="J141:J159" si="152">H141*I141+1</f>
        <v>3.4206</v>
      </c>
      <c r="K141" s="52">
        <v>1.125</v>
      </c>
      <c r="L141" s="47">
        <v>0.5</v>
      </c>
      <c r="M141" s="54">
        <f t="shared" ref="M141:M159" si="153">F141*G141*J141*K141*L141</f>
        <v>167397.078654675</v>
      </c>
      <c r="O141" s="65">
        <v>5224</v>
      </c>
      <c r="P141" s="44">
        <v>5.01</v>
      </c>
      <c r="Q141" s="51">
        <v>1</v>
      </c>
      <c r="R141" s="51">
        <v>1</v>
      </c>
      <c r="S141" s="66">
        <f t="shared" ref="S141:S150" si="154">3921*0.6</f>
        <v>2352.6</v>
      </c>
      <c r="T141" s="42">
        <f t="shared" ref="T141:T159" si="155">O141*P141*Q141*R141+S141</f>
        <v>28524.84</v>
      </c>
      <c r="U141" s="67">
        <f t="shared" ref="U141:U159" si="156">3.05+0.26</f>
        <v>3.31</v>
      </c>
      <c r="V141" s="51">
        <v>0.98</v>
      </c>
      <c r="W141" s="51">
        <v>2.47</v>
      </c>
      <c r="X141" s="45">
        <f t="shared" ref="X141:X159" si="157">V141*W141+1</f>
        <v>3.4206</v>
      </c>
      <c r="Y141" s="52">
        <v>1.125</v>
      </c>
      <c r="Z141" s="47">
        <v>0.5</v>
      </c>
      <c r="AA141" s="54">
        <f t="shared" ref="AA141:AA159" si="158">T141*U141*X141*Y141*Z141</f>
        <v>181666.993556385</v>
      </c>
      <c r="AC141" s="65">
        <v>5224</v>
      </c>
      <c r="AD141" s="44">
        <v>5.01</v>
      </c>
      <c r="AE141" s="51">
        <v>1</v>
      </c>
      <c r="AF141" s="51">
        <v>1</v>
      </c>
      <c r="AG141" s="66">
        <f t="shared" ref="AG141:AG150" si="159">3921*0.6</f>
        <v>2352.6</v>
      </c>
      <c r="AH141" s="42">
        <f t="shared" si="134"/>
        <v>28524.84</v>
      </c>
      <c r="AI141" s="67">
        <f t="shared" ref="AI141:AI159" si="160">3.05+0.26</f>
        <v>3.31</v>
      </c>
      <c r="AJ141" s="51">
        <v>0.98</v>
      </c>
      <c r="AK141" s="51">
        <v>2.47</v>
      </c>
      <c r="AL141" s="45">
        <f t="shared" si="136"/>
        <v>3.4206</v>
      </c>
      <c r="AM141" s="52">
        <v>1.125</v>
      </c>
      <c r="AN141" s="47">
        <v>0.5</v>
      </c>
      <c r="AO141" s="54">
        <f t="shared" si="137"/>
        <v>181666.993556385</v>
      </c>
      <c r="AQ141" s="65">
        <f t="shared" si="138"/>
        <v>5464</v>
      </c>
      <c r="AR141" s="44">
        <v>5.01</v>
      </c>
      <c r="AS141" s="51">
        <v>1</v>
      </c>
      <c r="AT141" s="51">
        <v>1</v>
      </c>
      <c r="AU141" s="66">
        <f t="shared" ref="AU141:AU149" si="161">4161*0.6</f>
        <v>2496.6</v>
      </c>
      <c r="AV141" s="42">
        <f t="shared" si="140"/>
        <v>29871.24</v>
      </c>
      <c r="AW141" s="67">
        <f t="shared" ref="AW141:AW159" si="162">3.05+0.26</f>
        <v>3.31</v>
      </c>
      <c r="AX141" s="51">
        <v>0.98</v>
      </c>
      <c r="AY141" s="51">
        <v>2.47</v>
      </c>
      <c r="AZ141" s="45">
        <f t="shared" si="142"/>
        <v>3.4206</v>
      </c>
      <c r="BA141" s="52">
        <v>1.225</v>
      </c>
      <c r="BB141" s="47">
        <v>0.5</v>
      </c>
      <c r="BC141" s="54">
        <f t="shared" si="143"/>
        <v>207152.237890017</v>
      </c>
      <c r="BE141" s="65">
        <f t="shared" si="144"/>
        <v>5572</v>
      </c>
      <c r="BF141" s="44">
        <v>5.01</v>
      </c>
      <c r="BG141" s="51">
        <v>1</v>
      </c>
      <c r="BH141" s="51">
        <v>1</v>
      </c>
      <c r="BI141" s="51">
        <f t="shared" ref="BI141:BI144" si="163">5968*0.7+4569*0.6</f>
        <v>6919</v>
      </c>
      <c r="BJ141" s="42">
        <f t="shared" si="146"/>
        <v>34834.72</v>
      </c>
      <c r="BK141" s="67">
        <f t="shared" ref="BK141:BK159" si="164">3.05+0.26</f>
        <v>3.31</v>
      </c>
      <c r="BL141" s="51">
        <v>0.98</v>
      </c>
      <c r="BM141" s="51">
        <v>2.47</v>
      </c>
      <c r="BN141" s="45">
        <f t="shared" si="148"/>
        <v>3.4206</v>
      </c>
      <c r="BO141" s="52">
        <v>1.225</v>
      </c>
      <c r="BP141" s="47">
        <v>0.625</v>
      </c>
      <c r="BQ141" s="54">
        <f t="shared" si="149"/>
        <v>301966.465246845</v>
      </c>
    </row>
    <row r="142" customHeight="1" spans="1:69">
      <c r="A142" s="65">
        <v>5224</v>
      </c>
      <c r="B142" s="55">
        <v>1.7</v>
      </c>
      <c r="C142" s="51">
        <v>2.2</v>
      </c>
      <c r="D142" s="51">
        <v>2</v>
      </c>
      <c r="E142" s="66">
        <f t="shared" si="150"/>
        <v>2352.6</v>
      </c>
      <c r="F142" s="42">
        <f t="shared" si="151"/>
        <v>41428.12</v>
      </c>
      <c r="G142" s="67">
        <v>3.05</v>
      </c>
      <c r="H142" s="51">
        <v>0.98</v>
      </c>
      <c r="I142" s="51">
        <v>2.47</v>
      </c>
      <c r="J142" s="45">
        <f t="shared" si="152"/>
        <v>3.4206</v>
      </c>
      <c r="K142" s="52">
        <v>1.125</v>
      </c>
      <c r="L142" s="47">
        <v>0.5</v>
      </c>
      <c r="M142" s="54">
        <f t="shared" si="153"/>
        <v>243119.549913525</v>
      </c>
      <c r="O142" s="65">
        <v>5224</v>
      </c>
      <c r="P142" s="55">
        <v>1.7</v>
      </c>
      <c r="Q142" s="51">
        <v>2.2</v>
      </c>
      <c r="R142" s="51">
        <v>2</v>
      </c>
      <c r="S142" s="66">
        <f t="shared" si="154"/>
        <v>2352.6</v>
      </c>
      <c r="T142" s="42">
        <f t="shared" si="155"/>
        <v>41428.12</v>
      </c>
      <c r="U142" s="67">
        <f t="shared" si="156"/>
        <v>3.31</v>
      </c>
      <c r="V142" s="51">
        <v>0.98</v>
      </c>
      <c r="W142" s="51">
        <v>2.47</v>
      </c>
      <c r="X142" s="45">
        <f t="shared" si="157"/>
        <v>3.4206</v>
      </c>
      <c r="Y142" s="52">
        <v>1.125</v>
      </c>
      <c r="Z142" s="47">
        <v>0.5</v>
      </c>
      <c r="AA142" s="54">
        <f t="shared" si="158"/>
        <v>263844.495152055</v>
      </c>
      <c r="AC142" s="65">
        <v>5224</v>
      </c>
      <c r="AD142" s="55">
        <v>1.7</v>
      </c>
      <c r="AE142" s="51">
        <v>2.2</v>
      </c>
      <c r="AF142" s="51">
        <v>2</v>
      </c>
      <c r="AG142" s="66">
        <f t="shared" si="159"/>
        <v>2352.6</v>
      </c>
      <c r="AH142" s="42">
        <f t="shared" si="134"/>
        <v>41428.12</v>
      </c>
      <c r="AI142" s="67">
        <f t="shared" si="160"/>
        <v>3.31</v>
      </c>
      <c r="AJ142" s="51">
        <v>0.98</v>
      </c>
      <c r="AK142" s="51">
        <v>2.47</v>
      </c>
      <c r="AL142" s="45">
        <f t="shared" si="136"/>
        <v>3.4206</v>
      </c>
      <c r="AM142" s="52">
        <v>1.125</v>
      </c>
      <c r="AN142" s="47">
        <v>0.5</v>
      </c>
      <c r="AO142" s="54">
        <f t="shared" si="137"/>
        <v>263844.495152055</v>
      </c>
      <c r="AQ142" s="65">
        <f t="shared" si="138"/>
        <v>5464</v>
      </c>
      <c r="AR142" s="55">
        <v>1.7</v>
      </c>
      <c r="AS142" s="51">
        <v>2.2</v>
      </c>
      <c r="AT142" s="51">
        <v>2</v>
      </c>
      <c r="AU142" s="66">
        <f t="shared" si="161"/>
        <v>2496.6</v>
      </c>
      <c r="AV142" s="42">
        <f t="shared" si="140"/>
        <v>43367.32</v>
      </c>
      <c r="AW142" s="67">
        <f t="shared" si="162"/>
        <v>3.31</v>
      </c>
      <c r="AX142" s="51">
        <v>0.98</v>
      </c>
      <c r="AY142" s="51">
        <v>2.47</v>
      </c>
      <c r="AZ142" s="45">
        <f t="shared" si="142"/>
        <v>3.4206</v>
      </c>
      <c r="BA142" s="52">
        <v>1.225</v>
      </c>
      <c r="BB142" s="47">
        <v>0.5</v>
      </c>
      <c r="BC142" s="54">
        <f t="shared" si="143"/>
        <v>300745.378808931</v>
      </c>
      <c r="BE142" s="65">
        <f t="shared" si="144"/>
        <v>5572</v>
      </c>
      <c r="BF142" s="55">
        <v>1.7</v>
      </c>
      <c r="BG142" s="51">
        <v>2.2</v>
      </c>
      <c r="BH142" s="51">
        <v>2</v>
      </c>
      <c r="BI142" s="51">
        <f t="shared" si="163"/>
        <v>6919</v>
      </c>
      <c r="BJ142" s="42">
        <f t="shared" si="146"/>
        <v>48597.56</v>
      </c>
      <c r="BK142" s="67">
        <f t="shared" si="164"/>
        <v>3.31</v>
      </c>
      <c r="BL142" s="51">
        <v>0.98</v>
      </c>
      <c r="BM142" s="51">
        <v>2.47</v>
      </c>
      <c r="BN142" s="45">
        <f t="shared" si="148"/>
        <v>3.4206</v>
      </c>
      <c r="BO142" s="52">
        <v>1.225</v>
      </c>
      <c r="BP142" s="47">
        <v>0.625</v>
      </c>
      <c r="BQ142" s="54">
        <f t="shared" si="149"/>
        <v>421270.313435029</v>
      </c>
    </row>
    <row r="143" customHeight="1" spans="1:69">
      <c r="A143" s="65">
        <v>5224</v>
      </c>
      <c r="B143" s="55">
        <v>8</v>
      </c>
      <c r="C143" s="51">
        <v>1</v>
      </c>
      <c r="D143" s="51">
        <v>1</v>
      </c>
      <c r="E143" s="66">
        <f t="shared" si="150"/>
        <v>2352.6</v>
      </c>
      <c r="F143" s="42">
        <f t="shared" si="151"/>
        <v>44144.6</v>
      </c>
      <c r="G143" s="67">
        <v>3.05</v>
      </c>
      <c r="H143" s="51">
        <v>0.98</v>
      </c>
      <c r="I143" s="51">
        <v>2.47</v>
      </c>
      <c r="J143" s="45">
        <f t="shared" si="152"/>
        <v>3.4206</v>
      </c>
      <c r="K143" s="52">
        <v>1.125</v>
      </c>
      <c r="L143" s="47">
        <v>0.5</v>
      </c>
      <c r="M143" s="54">
        <f t="shared" si="153"/>
        <v>259061.122810125</v>
      </c>
      <c r="O143" s="65">
        <v>5224</v>
      </c>
      <c r="P143" s="55">
        <v>8</v>
      </c>
      <c r="Q143" s="51">
        <v>1</v>
      </c>
      <c r="R143" s="51">
        <v>1</v>
      </c>
      <c r="S143" s="66">
        <f t="shared" si="154"/>
        <v>2352.6</v>
      </c>
      <c r="T143" s="42">
        <f t="shared" si="155"/>
        <v>44144.6</v>
      </c>
      <c r="U143" s="67">
        <f t="shared" si="156"/>
        <v>3.31</v>
      </c>
      <c r="V143" s="51">
        <v>0.98</v>
      </c>
      <c r="W143" s="51">
        <v>2.47</v>
      </c>
      <c r="X143" s="45">
        <f t="shared" si="157"/>
        <v>3.4206</v>
      </c>
      <c r="Y143" s="52">
        <v>1.125</v>
      </c>
      <c r="Z143" s="47">
        <v>0.5</v>
      </c>
      <c r="AA143" s="54">
        <f t="shared" si="158"/>
        <v>281145.021803775</v>
      </c>
      <c r="AC143" s="65">
        <v>5224</v>
      </c>
      <c r="AD143" s="55">
        <v>8</v>
      </c>
      <c r="AE143" s="51">
        <v>1</v>
      </c>
      <c r="AF143" s="51">
        <v>1</v>
      </c>
      <c r="AG143" s="66">
        <f t="shared" si="159"/>
        <v>2352.6</v>
      </c>
      <c r="AH143" s="42">
        <f t="shared" si="134"/>
        <v>44144.6</v>
      </c>
      <c r="AI143" s="67">
        <f t="shared" si="160"/>
        <v>3.31</v>
      </c>
      <c r="AJ143" s="51">
        <v>0.98</v>
      </c>
      <c r="AK143" s="51">
        <v>2.47</v>
      </c>
      <c r="AL143" s="45">
        <f t="shared" si="136"/>
        <v>3.4206</v>
      </c>
      <c r="AM143" s="52">
        <v>1.125</v>
      </c>
      <c r="AN143" s="47">
        <v>0.5</v>
      </c>
      <c r="AO143" s="54">
        <f t="shared" si="137"/>
        <v>281145.021803775</v>
      </c>
      <c r="AQ143" s="65">
        <f t="shared" si="138"/>
        <v>5464</v>
      </c>
      <c r="AR143" s="55">
        <v>8</v>
      </c>
      <c r="AS143" s="51">
        <v>1</v>
      </c>
      <c r="AT143" s="51">
        <v>1</v>
      </c>
      <c r="AU143" s="66">
        <f t="shared" si="161"/>
        <v>2496.6</v>
      </c>
      <c r="AV143" s="42">
        <f t="shared" si="140"/>
        <v>46208.6</v>
      </c>
      <c r="AW143" s="67">
        <f t="shared" si="162"/>
        <v>3.31</v>
      </c>
      <c r="AX143" s="51">
        <v>0.98</v>
      </c>
      <c r="AY143" s="51">
        <v>2.47</v>
      </c>
      <c r="AZ143" s="45">
        <f t="shared" si="142"/>
        <v>3.4206</v>
      </c>
      <c r="BA143" s="52">
        <v>1.225</v>
      </c>
      <c r="BB143" s="47">
        <v>0.5</v>
      </c>
      <c r="BC143" s="54">
        <f t="shared" si="143"/>
        <v>320449.197949755</v>
      </c>
      <c r="BE143" s="65">
        <f t="shared" si="144"/>
        <v>5572</v>
      </c>
      <c r="BF143" s="55">
        <v>8</v>
      </c>
      <c r="BG143" s="51">
        <v>1</v>
      </c>
      <c r="BH143" s="51">
        <v>1</v>
      </c>
      <c r="BI143" s="51">
        <f t="shared" si="163"/>
        <v>6919</v>
      </c>
      <c r="BJ143" s="42">
        <f t="shared" si="146"/>
        <v>51495</v>
      </c>
      <c r="BK143" s="67">
        <f t="shared" si="164"/>
        <v>3.31</v>
      </c>
      <c r="BL143" s="51">
        <v>0.98</v>
      </c>
      <c r="BM143" s="51">
        <v>2.47</v>
      </c>
      <c r="BN143" s="45">
        <f t="shared" si="148"/>
        <v>3.4206</v>
      </c>
      <c r="BO143" s="52">
        <v>1.225</v>
      </c>
      <c r="BP143" s="47">
        <v>0.625</v>
      </c>
      <c r="BQ143" s="54">
        <f t="shared" si="149"/>
        <v>446386.913053594</v>
      </c>
    </row>
    <row r="144" customHeight="1" spans="1:69">
      <c r="A144" s="65">
        <v>5224</v>
      </c>
      <c r="B144" s="50">
        <v>0.59</v>
      </c>
      <c r="C144" s="51">
        <v>2.2</v>
      </c>
      <c r="D144" s="51">
        <v>1</v>
      </c>
      <c r="E144" s="66">
        <f t="shared" si="150"/>
        <v>2352.6</v>
      </c>
      <c r="F144" s="42">
        <f t="shared" si="151"/>
        <v>9133.352</v>
      </c>
      <c r="G144" s="67">
        <v>3.05</v>
      </c>
      <c r="H144" s="51">
        <v>0.98</v>
      </c>
      <c r="I144" s="51">
        <v>2.47</v>
      </c>
      <c r="J144" s="45">
        <f t="shared" si="152"/>
        <v>3.4206</v>
      </c>
      <c r="K144" s="52">
        <v>1.125</v>
      </c>
      <c r="L144" s="47">
        <v>0.5</v>
      </c>
      <c r="M144" s="54">
        <f t="shared" si="153"/>
        <v>53598.773669715</v>
      </c>
      <c r="O144" s="65">
        <v>5224</v>
      </c>
      <c r="P144" s="50">
        <v>0.59</v>
      </c>
      <c r="Q144" s="51">
        <v>2.2</v>
      </c>
      <c r="R144" s="51">
        <v>1</v>
      </c>
      <c r="S144" s="66">
        <f t="shared" si="154"/>
        <v>2352.6</v>
      </c>
      <c r="T144" s="42">
        <f t="shared" si="155"/>
        <v>9133.352</v>
      </c>
      <c r="U144" s="67">
        <f t="shared" si="156"/>
        <v>3.31</v>
      </c>
      <c r="V144" s="51">
        <v>0.98</v>
      </c>
      <c r="W144" s="51">
        <v>2.47</v>
      </c>
      <c r="X144" s="45">
        <f t="shared" si="157"/>
        <v>3.4206</v>
      </c>
      <c r="Y144" s="52">
        <v>1.125</v>
      </c>
      <c r="Z144" s="47">
        <v>0.5</v>
      </c>
      <c r="AA144" s="54">
        <f t="shared" si="158"/>
        <v>58167.849457953</v>
      </c>
      <c r="AC144" s="65">
        <v>5224</v>
      </c>
      <c r="AD144" s="50">
        <v>0.59</v>
      </c>
      <c r="AE144" s="51">
        <v>2.2</v>
      </c>
      <c r="AF144" s="51">
        <v>1</v>
      </c>
      <c r="AG144" s="66">
        <f t="shared" si="159"/>
        <v>2352.6</v>
      </c>
      <c r="AH144" s="42">
        <f t="shared" si="134"/>
        <v>9133.352</v>
      </c>
      <c r="AI144" s="67">
        <f t="shared" si="160"/>
        <v>3.31</v>
      </c>
      <c r="AJ144" s="51">
        <v>0.98</v>
      </c>
      <c r="AK144" s="51">
        <v>2.47</v>
      </c>
      <c r="AL144" s="45">
        <f t="shared" si="136"/>
        <v>3.4206</v>
      </c>
      <c r="AM144" s="52">
        <v>1.125</v>
      </c>
      <c r="AN144" s="47">
        <v>0.5</v>
      </c>
      <c r="AO144" s="54">
        <f t="shared" si="137"/>
        <v>58167.849457953</v>
      </c>
      <c r="AQ144" s="65">
        <f t="shared" si="138"/>
        <v>5464</v>
      </c>
      <c r="AR144" s="50">
        <v>0.59</v>
      </c>
      <c r="AS144" s="51">
        <v>2.2</v>
      </c>
      <c r="AT144" s="51">
        <v>1</v>
      </c>
      <c r="AU144" s="66">
        <f t="shared" si="161"/>
        <v>2496.6</v>
      </c>
      <c r="AV144" s="42">
        <f t="shared" si="140"/>
        <v>9588.872</v>
      </c>
      <c r="AW144" s="67">
        <f t="shared" si="162"/>
        <v>3.31</v>
      </c>
      <c r="AX144" s="51">
        <v>0.98</v>
      </c>
      <c r="AY144" s="51">
        <v>2.47</v>
      </c>
      <c r="AZ144" s="45">
        <f t="shared" si="142"/>
        <v>3.4206</v>
      </c>
      <c r="BA144" s="52">
        <v>1.225</v>
      </c>
      <c r="BB144" s="47">
        <v>0.5</v>
      </c>
      <c r="BC144" s="54">
        <f t="shared" si="143"/>
        <v>66497.2827924426</v>
      </c>
      <c r="BE144" s="65">
        <f t="shared" si="144"/>
        <v>5572</v>
      </c>
      <c r="BF144" s="50">
        <v>0.59</v>
      </c>
      <c r="BG144" s="51">
        <v>2.2</v>
      </c>
      <c r="BH144" s="51">
        <v>1</v>
      </c>
      <c r="BI144" s="51">
        <f t="shared" si="163"/>
        <v>6919</v>
      </c>
      <c r="BJ144" s="42">
        <f t="shared" si="146"/>
        <v>14151.456</v>
      </c>
      <c r="BK144" s="67">
        <f t="shared" si="164"/>
        <v>3.31</v>
      </c>
      <c r="BL144" s="51">
        <v>0.98</v>
      </c>
      <c r="BM144" s="51">
        <v>2.47</v>
      </c>
      <c r="BN144" s="45">
        <f t="shared" si="148"/>
        <v>3.4206</v>
      </c>
      <c r="BO144" s="52">
        <v>1.225</v>
      </c>
      <c r="BP144" s="47">
        <v>0.625</v>
      </c>
      <c r="BQ144" s="54">
        <f t="shared" si="149"/>
        <v>122672.584892781</v>
      </c>
    </row>
    <row r="145" customHeight="1" spans="1:69">
      <c r="A145" s="65">
        <v>5224</v>
      </c>
      <c r="B145" s="50">
        <v>0.8</v>
      </c>
      <c r="C145" s="51">
        <v>2.2</v>
      </c>
      <c r="D145" s="51">
        <v>1</v>
      </c>
      <c r="E145" s="66">
        <f t="shared" si="150"/>
        <v>2352.6</v>
      </c>
      <c r="F145" s="42">
        <f t="shared" si="151"/>
        <v>11546.84</v>
      </c>
      <c r="G145" s="67">
        <v>3.05</v>
      </c>
      <c r="H145" s="51">
        <v>0.98</v>
      </c>
      <c r="I145" s="51">
        <v>2.47</v>
      </c>
      <c r="J145" s="45">
        <f t="shared" si="152"/>
        <v>3.4206</v>
      </c>
      <c r="K145" s="52">
        <v>1.125</v>
      </c>
      <c r="L145" s="47">
        <v>0.5</v>
      </c>
      <c r="M145" s="54">
        <f t="shared" si="153"/>
        <v>67762.248050925</v>
      </c>
      <c r="O145" s="65">
        <v>5224</v>
      </c>
      <c r="P145" s="50">
        <v>0.8</v>
      </c>
      <c r="Q145" s="51">
        <v>2.2</v>
      </c>
      <c r="R145" s="51">
        <v>1</v>
      </c>
      <c r="S145" s="66">
        <f t="shared" si="154"/>
        <v>2352.6</v>
      </c>
      <c r="T145" s="42">
        <f t="shared" si="155"/>
        <v>11546.84</v>
      </c>
      <c r="U145" s="67">
        <f t="shared" si="156"/>
        <v>3.31</v>
      </c>
      <c r="V145" s="51">
        <v>0.98</v>
      </c>
      <c r="W145" s="51">
        <v>2.47</v>
      </c>
      <c r="X145" s="45">
        <f t="shared" si="157"/>
        <v>3.4206</v>
      </c>
      <c r="Y145" s="52">
        <v>1.125</v>
      </c>
      <c r="Z145" s="47">
        <v>0.5</v>
      </c>
      <c r="AA145" s="54">
        <f t="shared" si="158"/>
        <v>73538.701983135</v>
      </c>
      <c r="AC145" s="65">
        <v>5224</v>
      </c>
      <c r="AD145" s="50">
        <v>0.8</v>
      </c>
      <c r="AE145" s="51">
        <v>2.2</v>
      </c>
      <c r="AF145" s="51">
        <v>1</v>
      </c>
      <c r="AG145" s="66">
        <f t="shared" si="159"/>
        <v>2352.6</v>
      </c>
      <c r="AH145" s="42">
        <f t="shared" si="134"/>
        <v>11546.84</v>
      </c>
      <c r="AI145" s="67">
        <f t="shared" si="160"/>
        <v>3.31</v>
      </c>
      <c r="AJ145" s="51">
        <v>0.98</v>
      </c>
      <c r="AK145" s="51">
        <v>2.47</v>
      </c>
      <c r="AL145" s="45">
        <f t="shared" si="136"/>
        <v>3.4206</v>
      </c>
      <c r="AM145" s="52">
        <v>1.125</v>
      </c>
      <c r="AN145" s="47">
        <v>0.5</v>
      </c>
      <c r="AO145" s="54">
        <f t="shared" si="137"/>
        <v>73538.701983135</v>
      </c>
      <c r="AQ145" s="65">
        <f t="shared" si="138"/>
        <v>5464</v>
      </c>
      <c r="AR145" s="50">
        <v>0.8</v>
      </c>
      <c r="AS145" s="51">
        <v>2.2</v>
      </c>
      <c r="AT145" s="51">
        <v>1</v>
      </c>
      <c r="AU145" s="66">
        <f t="shared" si="161"/>
        <v>2496.6</v>
      </c>
      <c r="AV145" s="42">
        <f t="shared" si="140"/>
        <v>12113.24</v>
      </c>
      <c r="AW145" s="67">
        <f t="shared" si="162"/>
        <v>3.31</v>
      </c>
      <c r="AX145" s="51">
        <v>0.98</v>
      </c>
      <c r="AY145" s="51">
        <v>2.47</v>
      </c>
      <c r="AZ145" s="45">
        <f t="shared" si="142"/>
        <v>3.4206</v>
      </c>
      <c r="BA145" s="52">
        <v>1.225</v>
      </c>
      <c r="BB145" s="47">
        <v>0.5</v>
      </c>
      <c r="BC145" s="54">
        <f t="shared" si="143"/>
        <v>84003.368259867</v>
      </c>
      <c r="BE145" s="65">
        <f t="shared" si="144"/>
        <v>5572</v>
      </c>
      <c r="BF145" s="50">
        <v>0.8</v>
      </c>
      <c r="BG145" s="51">
        <v>2.2</v>
      </c>
      <c r="BH145" s="51">
        <v>1</v>
      </c>
      <c r="BI145" s="51">
        <f t="shared" ref="BI145:BI149" si="165">4569*0.6</f>
        <v>2741.4</v>
      </c>
      <c r="BJ145" s="42">
        <f t="shared" si="146"/>
        <v>12548.12</v>
      </c>
      <c r="BK145" s="67">
        <f t="shared" si="164"/>
        <v>3.31</v>
      </c>
      <c r="BL145" s="51">
        <v>0.98</v>
      </c>
      <c r="BM145" s="51">
        <v>2.47</v>
      </c>
      <c r="BN145" s="45">
        <f t="shared" si="148"/>
        <v>3.4206</v>
      </c>
      <c r="BO145" s="52">
        <v>1.225</v>
      </c>
      <c r="BP145" s="47">
        <v>0.625</v>
      </c>
      <c r="BQ145" s="54">
        <f t="shared" si="149"/>
        <v>108773.988764464</v>
      </c>
    </row>
    <row r="146" customHeight="1" spans="1:69">
      <c r="A146" s="65">
        <v>5224</v>
      </c>
      <c r="B146" s="50">
        <v>0.74</v>
      </c>
      <c r="C146" s="51">
        <v>2.2</v>
      </c>
      <c r="D146" s="51">
        <v>1</v>
      </c>
      <c r="E146" s="66">
        <f t="shared" si="150"/>
        <v>2352.6</v>
      </c>
      <c r="F146" s="42">
        <f t="shared" si="151"/>
        <v>10857.272</v>
      </c>
      <c r="G146" s="67">
        <v>3.05</v>
      </c>
      <c r="H146" s="51">
        <v>0.98</v>
      </c>
      <c r="I146" s="51">
        <v>2.47</v>
      </c>
      <c r="J146" s="45">
        <f t="shared" si="152"/>
        <v>3.4206</v>
      </c>
      <c r="K146" s="52">
        <v>1.125</v>
      </c>
      <c r="L146" s="47">
        <v>0.5</v>
      </c>
      <c r="M146" s="54">
        <f t="shared" si="153"/>
        <v>63715.541084865</v>
      </c>
      <c r="O146" s="65">
        <v>5224</v>
      </c>
      <c r="P146" s="50">
        <v>0.74</v>
      </c>
      <c r="Q146" s="51">
        <v>2.2</v>
      </c>
      <c r="R146" s="51">
        <v>1</v>
      </c>
      <c r="S146" s="66">
        <f t="shared" si="154"/>
        <v>2352.6</v>
      </c>
      <c r="T146" s="42">
        <f t="shared" si="155"/>
        <v>10857.272</v>
      </c>
      <c r="U146" s="67">
        <f t="shared" si="156"/>
        <v>3.31</v>
      </c>
      <c r="V146" s="51">
        <v>0.98</v>
      </c>
      <c r="W146" s="51">
        <v>2.47</v>
      </c>
      <c r="X146" s="45">
        <f t="shared" si="157"/>
        <v>3.4206</v>
      </c>
      <c r="Y146" s="52">
        <v>1.125</v>
      </c>
      <c r="Z146" s="47">
        <v>0.5</v>
      </c>
      <c r="AA146" s="54">
        <f t="shared" si="158"/>
        <v>69147.029833083</v>
      </c>
      <c r="AC146" s="65">
        <v>5224</v>
      </c>
      <c r="AD146" s="50">
        <v>0.74</v>
      </c>
      <c r="AE146" s="51">
        <v>2.2</v>
      </c>
      <c r="AF146" s="51">
        <v>1</v>
      </c>
      <c r="AG146" s="66">
        <f t="shared" si="159"/>
        <v>2352.6</v>
      </c>
      <c r="AH146" s="42">
        <f t="shared" si="134"/>
        <v>10857.272</v>
      </c>
      <c r="AI146" s="67">
        <f t="shared" si="160"/>
        <v>3.31</v>
      </c>
      <c r="AJ146" s="51">
        <v>0.98</v>
      </c>
      <c r="AK146" s="51">
        <v>2.47</v>
      </c>
      <c r="AL146" s="45">
        <f t="shared" si="136"/>
        <v>3.4206</v>
      </c>
      <c r="AM146" s="52">
        <v>1.125</v>
      </c>
      <c r="AN146" s="47">
        <v>0.5</v>
      </c>
      <c r="AO146" s="54">
        <f t="shared" si="137"/>
        <v>69147.029833083</v>
      </c>
      <c r="AQ146" s="65">
        <f t="shared" si="138"/>
        <v>5464</v>
      </c>
      <c r="AR146" s="50">
        <v>0.74</v>
      </c>
      <c r="AS146" s="51">
        <v>2.2</v>
      </c>
      <c r="AT146" s="51">
        <v>1</v>
      </c>
      <c r="AU146" s="66">
        <f t="shared" si="161"/>
        <v>2496.6</v>
      </c>
      <c r="AV146" s="42">
        <f t="shared" si="140"/>
        <v>11391.992</v>
      </c>
      <c r="AW146" s="67">
        <f t="shared" si="162"/>
        <v>3.31</v>
      </c>
      <c r="AX146" s="51">
        <v>0.98</v>
      </c>
      <c r="AY146" s="51">
        <v>2.47</v>
      </c>
      <c r="AZ146" s="45">
        <f t="shared" si="142"/>
        <v>3.4206</v>
      </c>
      <c r="BA146" s="52">
        <v>1.225</v>
      </c>
      <c r="BB146" s="47">
        <v>0.5</v>
      </c>
      <c r="BC146" s="54">
        <f t="shared" si="143"/>
        <v>79001.6295548886</v>
      </c>
      <c r="BE146" s="65">
        <f t="shared" si="144"/>
        <v>5572</v>
      </c>
      <c r="BF146" s="50">
        <v>0.74</v>
      </c>
      <c r="BG146" s="51">
        <v>2.2</v>
      </c>
      <c r="BH146" s="51">
        <v>1</v>
      </c>
      <c r="BI146" s="51">
        <f t="shared" si="165"/>
        <v>2741.4</v>
      </c>
      <c r="BJ146" s="42">
        <f t="shared" si="146"/>
        <v>11812.616</v>
      </c>
      <c r="BK146" s="67">
        <f t="shared" si="164"/>
        <v>3.31</v>
      </c>
      <c r="BL146" s="51">
        <v>0.98</v>
      </c>
      <c r="BM146" s="51">
        <v>2.47</v>
      </c>
      <c r="BN146" s="45">
        <f t="shared" si="148"/>
        <v>3.4206</v>
      </c>
      <c r="BO146" s="52">
        <v>1.225</v>
      </c>
      <c r="BP146" s="47">
        <v>0.625</v>
      </c>
      <c r="BQ146" s="54">
        <f t="shared" si="149"/>
        <v>102398.236553597</v>
      </c>
    </row>
    <row r="147" customHeight="1" spans="1:69">
      <c r="A147" s="65">
        <v>5224</v>
      </c>
      <c r="B147" s="50">
        <v>0.92</v>
      </c>
      <c r="C147" s="51">
        <v>2.2</v>
      </c>
      <c r="D147" s="51">
        <v>1</v>
      </c>
      <c r="E147" s="66">
        <f t="shared" si="150"/>
        <v>2352.6</v>
      </c>
      <c r="F147" s="42">
        <f t="shared" si="151"/>
        <v>12925.976</v>
      </c>
      <c r="G147" s="67">
        <v>3.05</v>
      </c>
      <c r="H147" s="51">
        <v>0.98</v>
      </c>
      <c r="I147" s="51">
        <v>2.47</v>
      </c>
      <c r="J147" s="45">
        <f t="shared" si="152"/>
        <v>3.4206</v>
      </c>
      <c r="K147" s="52">
        <v>1.125</v>
      </c>
      <c r="L147" s="47">
        <v>0.5</v>
      </c>
      <c r="M147" s="54">
        <f t="shared" si="153"/>
        <v>75855.661983045</v>
      </c>
      <c r="O147" s="65">
        <v>5224</v>
      </c>
      <c r="P147" s="50">
        <v>0.92</v>
      </c>
      <c r="Q147" s="51">
        <v>2.2</v>
      </c>
      <c r="R147" s="51">
        <v>1</v>
      </c>
      <c r="S147" s="66">
        <f t="shared" si="154"/>
        <v>2352.6</v>
      </c>
      <c r="T147" s="42">
        <f t="shared" si="155"/>
        <v>12925.976</v>
      </c>
      <c r="U147" s="67">
        <f t="shared" si="156"/>
        <v>3.31</v>
      </c>
      <c r="V147" s="51">
        <v>0.98</v>
      </c>
      <c r="W147" s="51">
        <v>2.47</v>
      </c>
      <c r="X147" s="45">
        <f t="shared" si="157"/>
        <v>3.4206</v>
      </c>
      <c r="Y147" s="52">
        <v>1.125</v>
      </c>
      <c r="Z147" s="47">
        <v>0.5</v>
      </c>
      <c r="AA147" s="54">
        <f t="shared" si="158"/>
        <v>82322.046283239</v>
      </c>
      <c r="AC147" s="65">
        <v>5224</v>
      </c>
      <c r="AD147" s="50">
        <v>0.92</v>
      </c>
      <c r="AE147" s="51">
        <v>2.2</v>
      </c>
      <c r="AF147" s="51">
        <v>1</v>
      </c>
      <c r="AG147" s="66">
        <f t="shared" si="159"/>
        <v>2352.6</v>
      </c>
      <c r="AH147" s="42">
        <f t="shared" si="134"/>
        <v>12925.976</v>
      </c>
      <c r="AI147" s="67">
        <f t="shared" si="160"/>
        <v>3.31</v>
      </c>
      <c r="AJ147" s="51">
        <v>0.98</v>
      </c>
      <c r="AK147" s="51">
        <v>2.47</v>
      </c>
      <c r="AL147" s="45">
        <f t="shared" si="136"/>
        <v>3.4206</v>
      </c>
      <c r="AM147" s="52">
        <v>1.125</v>
      </c>
      <c r="AN147" s="47">
        <v>0.5</v>
      </c>
      <c r="AO147" s="54">
        <f t="shared" si="137"/>
        <v>82322.046283239</v>
      </c>
      <c r="AQ147" s="65">
        <f t="shared" si="138"/>
        <v>5464</v>
      </c>
      <c r="AR147" s="50">
        <v>0.92</v>
      </c>
      <c r="AS147" s="51">
        <v>2.2</v>
      </c>
      <c r="AT147" s="51">
        <v>1</v>
      </c>
      <c r="AU147" s="66">
        <f t="shared" si="161"/>
        <v>2496.6</v>
      </c>
      <c r="AV147" s="42">
        <f t="shared" si="140"/>
        <v>13555.736</v>
      </c>
      <c r="AW147" s="67">
        <f t="shared" si="162"/>
        <v>3.31</v>
      </c>
      <c r="AX147" s="51">
        <v>0.98</v>
      </c>
      <c r="AY147" s="51">
        <v>2.47</v>
      </c>
      <c r="AZ147" s="45">
        <f t="shared" si="142"/>
        <v>3.4206</v>
      </c>
      <c r="BA147" s="52">
        <v>1.225</v>
      </c>
      <c r="BB147" s="47">
        <v>0.5</v>
      </c>
      <c r="BC147" s="54">
        <f t="shared" si="143"/>
        <v>94006.8456698238</v>
      </c>
      <c r="BE147" s="65">
        <f t="shared" si="144"/>
        <v>5572</v>
      </c>
      <c r="BF147" s="50">
        <v>0.92</v>
      </c>
      <c r="BG147" s="51">
        <v>2.2</v>
      </c>
      <c r="BH147" s="51">
        <v>1</v>
      </c>
      <c r="BI147" s="51">
        <f t="shared" si="165"/>
        <v>2741.4</v>
      </c>
      <c r="BJ147" s="42">
        <f t="shared" si="146"/>
        <v>14019.128</v>
      </c>
      <c r="BK147" s="67">
        <f t="shared" si="164"/>
        <v>3.31</v>
      </c>
      <c r="BL147" s="51">
        <v>0.98</v>
      </c>
      <c r="BM147" s="51">
        <v>2.47</v>
      </c>
      <c r="BN147" s="45">
        <f t="shared" si="148"/>
        <v>3.4206</v>
      </c>
      <c r="BO147" s="52">
        <v>1.225</v>
      </c>
      <c r="BP147" s="47">
        <v>0.625</v>
      </c>
      <c r="BQ147" s="54">
        <f t="shared" si="149"/>
        <v>121525.493186197</v>
      </c>
    </row>
    <row r="148" customHeight="1" spans="1:69">
      <c r="A148" s="65">
        <v>5224</v>
      </c>
      <c r="B148" s="55">
        <v>1.7</v>
      </c>
      <c r="C148" s="51">
        <v>2.2</v>
      </c>
      <c r="D148" s="51">
        <v>1</v>
      </c>
      <c r="E148" s="66">
        <f t="shared" si="150"/>
        <v>2352.6</v>
      </c>
      <c r="F148" s="42">
        <f t="shared" si="151"/>
        <v>21890.36</v>
      </c>
      <c r="G148" s="67">
        <v>3.05</v>
      </c>
      <c r="H148" s="51">
        <v>0.98</v>
      </c>
      <c r="I148" s="51">
        <v>2.47</v>
      </c>
      <c r="J148" s="45">
        <f t="shared" si="152"/>
        <v>3.4206</v>
      </c>
      <c r="K148" s="52">
        <v>1.125</v>
      </c>
      <c r="L148" s="47">
        <v>0.5</v>
      </c>
      <c r="M148" s="54">
        <f t="shared" si="153"/>
        <v>128462.852541825</v>
      </c>
      <c r="O148" s="65">
        <v>5224</v>
      </c>
      <c r="P148" s="55">
        <v>1.7</v>
      </c>
      <c r="Q148" s="51">
        <v>2.2</v>
      </c>
      <c r="R148" s="51">
        <v>1</v>
      </c>
      <c r="S148" s="66">
        <f t="shared" si="154"/>
        <v>2352.6</v>
      </c>
      <c r="T148" s="42">
        <f t="shared" si="155"/>
        <v>21890.36</v>
      </c>
      <c r="U148" s="67">
        <f t="shared" si="156"/>
        <v>3.31</v>
      </c>
      <c r="V148" s="51">
        <v>0.98</v>
      </c>
      <c r="W148" s="51">
        <v>2.47</v>
      </c>
      <c r="X148" s="45">
        <f t="shared" si="157"/>
        <v>3.4206</v>
      </c>
      <c r="Y148" s="52">
        <v>1.125</v>
      </c>
      <c r="Z148" s="47">
        <v>0.5</v>
      </c>
      <c r="AA148" s="54">
        <f t="shared" si="158"/>
        <v>139413.784233915</v>
      </c>
      <c r="AC148" s="65">
        <v>5224</v>
      </c>
      <c r="AD148" s="55">
        <v>1.7</v>
      </c>
      <c r="AE148" s="51">
        <v>2.2</v>
      </c>
      <c r="AF148" s="51">
        <v>1</v>
      </c>
      <c r="AG148" s="66">
        <f t="shared" si="159"/>
        <v>2352.6</v>
      </c>
      <c r="AH148" s="42">
        <f t="shared" si="134"/>
        <v>21890.36</v>
      </c>
      <c r="AI148" s="67">
        <f t="shared" si="160"/>
        <v>3.31</v>
      </c>
      <c r="AJ148" s="51">
        <v>0.98</v>
      </c>
      <c r="AK148" s="51">
        <v>2.47</v>
      </c>
      <c r="AL148" s="45">
        <f t="shared" si="136"/>
        <v>3.4206</v>
      </c>
      <c r="AM148" s="52">
        <v>1.125</v>
      </c>
      <c r="AN148" s="47">
        <v>0.5</v>
      </c>
      <c r="AO148" s="54">
        <f t="shared" si="137"/>
        <v>139413.784233915</v>
      </c>
      <c r="AQ148" s="65">
        <f t="shared" si="138"/>
        <v>5464</v>
      </c>
      <c r="AR148" s="55">
        <v>1.7</v>
      </c>
      <c r="AS148" s="51">
        <v>2.2</v>
      </c>
      <c r="AT148" s="51">
        <v>1</v>
      </c>
      <c r="AU148" s="66">
        <f t="shared" si="161"/>
        <v>2496.6</v>
      </c>
      <c r="AV148" s="42">
        <f t="shared" si="140"/>
        <v>22931.96</v>
      </c>
      <c r="AW148" s="67">
        <f t="shared" si="162"/>
        <v>3.31</v>
      </c>
      <c r="AX148" s="51">
        <v>0.98</v>
      </c>
      <c r="AY148" s="51">
        <v>2.47</v>
      </c>
      <c r="AZ148" s="45">
        <f t="shared" si="142"/>
        <v>3.4206</v>
      </c>
      <c r="BA148" s="52">
        <v>1.225</v>
      </c>
      <c r="BB148" s="47">
        <v>0.5</v>
      </c>
      <c r="BC148" s="54">
        <f t="shared" si="143"/>
        <v>159029.448834543</v>
      </c>
      <c r="BE148" s="65">
        <f t="shared" si="144"/>
        <v>5572</v>
      </c>
      <c r="BF148" s="55">
        <v>1.7</v>
      </c>
      <c r="BG148" s="51">
        <v>2.2</v>
      </c>
      <c r="BH148" s="51">
        <v>1</v>
      </c>
      <c r="BI148" s="51">
        <f t="shared" si="165"/>
        <v>2741.4</v>
      </c>
      <c r="BJ148" s="42">
        <f t="shared" si="146"/>
        <v>23580.68</v>
      </c>
      <c r="BK148" s="67">
        <f t="shared" si="164"/>
        <v>3.31</v>
      </c>
      <c r="BL148" s="51">
        <v>0.98</v>
      </c>
      <c r="BM148" s="51">
        <v>2.47</v>
      </c>
      <c r="BN148" s="45">
        <f t="shared" si="148"/>
        <v>3.4206</v>
      </c>
      <c r="BO148" s="52">
        <v>1.225</v>
      </c>
      <c r="BP148" s="47">
        <v>0.625</v>
      </c>
      <c r="BQ148" s="54">
        <f t="shared" si="149"/>
        <v>204410.271927461</v>
      </c>
    </row>
    <row r="149" customHeight="1" spans="1:69">
      <c r="A149" s="65">
        <v>5224</v>
      </c>
      <c r="B149" s="55">
        <v>8</v>
      </c>
      <c r="C149" s="51">
        <v>1</v>
      </c>
      <c r="D149" s="51">
        <v>1</v>
      </c>
      <c r="E149" s="66">
        <f t="shared" si="150"/>
        <v>2352.6</v>
      </c>
      <c r="F149" s="42">
        <f t="shared" si="151"/>
        <v>44144.6</v>
      </c>
      <c r="G149" s="67">
        <v>3.05</v>
      </c>
      <c r="H149" s="51">
        <v>0.98</v>
      </c>
      <c r="I149" s="51">
        <v>2.47</v>
      </c>
      <c r="J149" s="45">
        <f t="shared" si="152"/>
        <v>3.4206</v>
      </c>
      <c r="K149" s="52">
        <v>1.125</v>
      </c>
      <c r="L149" s="47">
        <v>0.5</v>
      </c>
      <c r="M149" s="54">
        <f t="shared" si="153"/>
        <v>259061.122810125</v>
      </c>
      <c r="O149" s="65">
        <v>5224</v>
      </c>
      <c r="P149" s="55">
        <v>8</v>
      </c>
      <c r="Q149" s="51">
        <v>1</v>
      </c>
      <c r="R149" s="51">
        <v>1</v>
      </c>
      <c r="S149" s="66">
        <f t="shared" si="154"/>
        <v>2352.6</v>
      </c>
      <c r="T149" s="42">
        <f t="shared" si="155"/>
        <v>44144.6</v>
      </c>
      <c r="U149" s="67">
        <f t="shared" si="156"/>
        <v>3.31</v>
      </c>
      <c r="V149" s="51">
        <v>0.98</v>
      </c>
      <c r="W149" s="51">
        <v>2.47</v>
      </c>
      <c r="X149" s="45">
        <f t="shared" si="157"/>
        <v>3.4206</v>
      </c>
      <c r="Y149" s="52">
        <v>1.125</v>
      </c>
      <c r="Z149" s="47">
        <v>0.5</v>
      </c>
      <c r="AA149" s="54">
        <f t="shared" si="158"/>
        <v>281145.021803775</v>
      </c>
      <c r="AC149" s="65">
        <v>5224</v>
      </c>
      <c r="AD149" s="55">
        <v>8</v>
      </c>
      <c r="AE149" s="51">
        <v>1</v>
      </c>
      <c r="AF149" s="51">
        <v>1</v>
      </c>
      <c r="AG149" s="66">
        <f t="shared" si="159"/>
        <v>2352.6</v>
      </c>
      <c r="AH149" s="42">
        <f t="shared" si="134"/>
        <v>44144.6</v>
      </c>
      <c r="AI149" s="67">
        <f t="shared" si="160"/>
        <v>3.31</v>
      </c>
      <c r="AJ149" s="51">
        <v>0.98</v>
      </c>
      <c r="AK149" s="51">
        <v>2.47</v>
      </c>
      <c r="AL149" s="45">
        <f t="shared" si="136"/>
        <v>3.4206</v>
      </c>
      <c r="AM149" s="52">
        <v>1.125</v>
      </c>
      <c r="AN149" s="47">
        <v>0.5</v>
      </c>
      <c r="AO149" s="54">
        <f t="shared" si="137"/>
        <v>281145.021803775</v>
      </c>
      <c r="AQ149" s="65">
        <f t="shared" si="138"/>
        <v>5464</v>
      </c>
      <c r="AR149" s="55">
        <v>8</v>
      </c>
      <c r="AS149" s="51">
        <v>1</v>
      </c>
      <c r="AT149" s="51">
        <v>1</v>
      </c>
      <c r="AU149" s="66">
        <f t="shared" si="161"/>
        <v>2496.6</v>
      </c>
      <c r="AV149" s="42">
        <f t="shared" si="140"/>
        <v>46208.6</v>
      </c>
      <c r="AW149" s="67">
        <f t="shared" si="162"/>
        <v>3.31</v>
      </c>
      <c r="AX149" s="51">
        <v>0.98</v>
      </c>
      <c r="AY149" s="51">
        <v>2.47</v>
      </c>
      <c r="AZ149" s="45">
        <f t="shared" si="142"/>
        <v>3.4206</v>
      </c>
      <c r="BA149" s="52">
        <v>1.225</v>
      </c>
      <c r="BB149" s="47">
        <v>0.5</v>
      </c>
      <c r="BC149" s="54">
        <f t="shared" si="143"/>
        <v>320449.197949755</v>
      </c>
      <c r="BE149" s="65">
        <f t="shared" si="144"/>
        <v>5572</v>
      </c>
      <c r="BF149" s="55">
        <v>8</v>
      </c>
      <c r="BG149" s="51">
        <v>1</v>
      </c>
      <c r="BH149" s="51">
        <v>1</v>
      </c>
      <c r="BI149" s="51">
        <f t="shared" si="165"/>
        <v>2741.4</v>
      </c>
      <c r="BJ149" s="42">
        <f t="shared" si="146"/>
        <v>47317.4</v>
      </c>
      <c r="BK149" s="67">
        <f t="shared" si="164"/>
        <v>3.31</v>
      </c>
      <c r="BL149" s="51">
        <v>0.98</v>
      </c>
      <c r="BM149" s="51">
        <v>2.47</v>
      </c>
      <c r="BN149" s="45">
        <f t="shared" si="148"/>
        <v>3.4206</v>
      </c>
      <c r="BO149" s="52">
        <v>1.225</v>
      </c>
      <c r="BP149" s="47">
        <v>0.625</v>
      </c>
      <c r="BQ149" s="54">
        <f t="shared" si="149"/>
        <v>410173.184187244</v>
      </c>
    </row>
    <row r="150" customHeight="1" spans="1:69">
      <c r="A150" s="65">
        <v>5224</v>
      </c>
      <c r="B150" s="50">
        <v>0.59</v>
      </c>
      <c r="C150" s="51">
        <v>2.2</v>
      </c>
      <c r="D150" s="51">
        <v>1</v>
      </c>
      <c r="E150" s="66">
        <f t="shared" si="150"/>
        <v>2352.6</v>
      </c>
      <c r="F150" s="42">
        <f t="shared" si="151"/>
        <v>9133.352</v>
      </c>
      <c r="G150" s="67">
        <v>3.05</v>
      </c>
      <c r="H150" s="51">
        <v>0.98</v>
      </c>
      <c r="I150" s="51">
        <v>2.47</v>
      </c>
      <c r="J150" s="45">
        <f t="shared" si="152"/>
        <v>3.4206</v>
      </c>
      <c r="K150" s="52">
        <v>1.125</v>
      </c>
      <c r="L150" s="47">
        <v>0.5</v>
      </c>
      <c r="M150" s="54">
        <f t="shared" si="153"/>
        <v>53598.773669715</v>
      </c>
      <c r="O150" s="65">
        <v>5224</v>
      </c>
      <c r="P150" s="50">
        <v>0.59</v>
      </c>
      <c r="Q150" s="51">
        <v>2.2</v>
      </c>
      <c r="R150" s="51">
        <v>1</v>
      </c>
      <c r="S150" s="66">
        <f t="shared" si="154"/>
        <v>2352.6</v>
      </c>
      <c r="T150" s="42">
        <f t="shared" si="155"/>
        <v>9133.352</v>
      </c>
      <c r="U150" s="67">
        <f t="shared" si="156"/>
        <v>3.31</v>
      </c>
      <c r="V150" s="51">
        <v>0.98</v>
      </c>
      <c r="W150" s="51">
        <v>2.47</v>
      </c>
      <c r="X150" s="45">
        <f t="shared" si="157"/>
        <v>3.4206</v>
      </c>
      <c r="Y150" s="52">
        <v>1.125</v>
      </c>
      <c r="Z150" s="47">
        <v>0.5</v>
      </c>
      <c r="AA150" s="54">
        <f t="shared" si="158"/>
        <v>58167.849457953</v>
      </c>
      <c r="AC150" s="65">
        <v>5224</v>
      </c>
      <c r="AD150" s="50">
        <v>0.59</v>
      </c>
      <c r="AE150" s="51">
        <v>2.2</v>
      </c>
      <c r="AF150" s="51">
        <v>1</v>
      </c>
      <c r="AG150" s="66">
        <f t="shared" si="159"/>
        <v>2352.6</v>
      </c>
      <c r="AH150" s="42">
        <f t="shared" si="134"/>
        <v>9133.352</v>
      </c>
      <c r="AI150" s="67">
        <f t="shared" si="160"/>
        <v>3.31</v>
      </c>
      <c r="AJ150" s="51">
        <v>0.98</v>
      </c>
      <c r="AK150" s="51">
        <v>2.47</v>
      </c>
      <c r="AL150" s="45">
        <f t="shared" si="136"/>
        <v>3.4206</v>
      </c>
      <c r="AM150" s="52">
        <v>1.125</v>
      </c>
      <c r="AN150" s="47">
        <v>0.5</v>
      </c>
      <c r="AO150" s="54">
        <f t="shared" si="137"/>
        <v>58167.849457953</v>
      </c>
      <c r="AQ150" s="65">
        <f t="shared" si="138"/>
        <v>5464</v>
      </c>
      <c r="AR150" s="50">
        <v>0.59</v>
      </c>
      <c r="AS150" s="51">
        <v>2.2</v>
      </c>
      <c r="AT150" s="51">
        <v>1</v>
      </c>
      <c r="AU150" s="51">
        <v>0</v>
      </c>
      <c r="AV150" s="42">
        <f t="shared" si="140"/>
        <v>7092.272</v>
      </c>
      <c r="AW150" s="67">
        <f t="shared" si="162"/>
        <v>3.31</v>
      </c>
      <c r="AX150" s="51">
        <v>0.98</v>
      </c>
      <c r="AY150" s="51">
        <v>2.47</v>
      </c>
      <c r="AZ150" s="45">
        <f t="shared" si="142"/>
        <v>3.4206</v>
      </c>
      <c r="BA150" s="52">
        <v>1.225</v>
      </c>
      <c r="BB150" s="47">
        <v>0.5</v>
      </c>
      <c r="BC150" s="54">
        <f t="shared" si="143"/>
        <v>49183.7639322876</v>
      </c>
      <c r="BE150" s="65">
        <f t="shared" si="144"/>
        <v>5572</v>
      </c>
      <c r="BF150" s="50">
        <v>0.59</v>
      </c>
      <c r="BG150" s="51">
        <v>2.2</v>
      </c>
      <c r="BH150" s="51">
        <v>1</v>
      </c>
      <c r="BI150" s="51">
        <v>0</v>
      </c>
      <c r="BJ150" s="42">
        <f t="shared" si="146"/>
        <v>7232.456</v>
      </c>
      <c r="BK150" s="67">
        <f t="shared" si="164"/>
        <v>3.31</v>
      </c>
      <c r="BL150" s="51">
        <v>0.98</v>
      </c>
      <c r="BM150" s="51">
        <v>2.47</v>
      </c>
      <c r="BN150" s="45">
        <f t="shared" si="148"/>
        <v>3.4206</v>
      </c>
      <c r="BO150" s="52">
        <v>1.225</v>
      </c>
      <c r="BP150" s="47">
        <v>0.625</v>
      </c>
      <c r="BQ150" s="54">
        <f t="shared" si="149"/>
        <v>62694.8967401873</v>
      </c>
    </row>
    <row r="151" customHeight="1" spans="1:69">
      <c r="A151" s="65">
        <v>5224</v>
      </c>
      <c r="B151" s="50">
        <v>0.8</v>
      </c>
      <c r="C151" s="51">
        <v>2.2</v>
      </c>
      <c r="D151" s="51">
        <v>1</v>
      </c>
      <c r="E151" s="51">
        <v>0</v>
      </c>
      <c r="F151" s="42">
        <f t="shared" si="151"/>
        <v>9194.24</v>
      </c>
      <c r="G151" s="67">
        <v>3.05</v>
      </c>
      <c r="H151" s="51">
        <v>0.98</v>
      </c>
      <c r="I151" s="51">
        <v>2.47</v>
      </c>
      <c r="J151" s="45">
        <f t="shared" si="152"/>
        <v>3.4206</v>
      </c>
      <c r="K151" s="52">
        <v>1.125</v>
      </c>
      <c r="L151" s="47">
        <v>0.5</v>
      </c>
      <c r="M151" s="54">
        <f t="shared" si="153"/>
        <v>53956.0928808</v>
      </c>
      <c r="O151" s="65">
        <v>5224</v>
      </c>
      <c r="P151" s="50">
        <v>0.8</v>
      </c>
      <c r="Q151" s="51">
        <v>2.2</v>
      </c>
      <c r="R151" s="51">
        <v>1</v>
      </c>
      <c r="S151" s="51">
        <v>0</v>
      </c>
      <c r="T151" s="42">
        <f t="shared" si="155"/>
        <v>9194.24</v>
      </c>
      <c r="U151" s="67">
        <f t="shared" si="156"/>
        <v>3.31</v>
      </c>
      <c r="V151" s="51">
        <v>0.98</v>
      </c>
      <c r="W151" s="51">
        <v>2.47</v>
      </c>
      <c r="X151" s="45">
        <f t="shared" si="157"/>
        <v>3.4206</v>
      </c>
      <c r="Y151" s="52">
        <v>1.125</v>
      </c>
      <c r="Z151" s="47">
        <v>0.5</v>
      </c>
      <c r="AA151" s="54">
        <f t="shared" si="158"/>
        <v>58555.62866736</v>
      </c>
      <c r="AC151" s="65">
        <v>5224</v>
      </c>
      <c r="AD151" s="50">
        <v>0.8</v>
      </c>
      <c r="AE151" s="51">
        <v>2.2</v>
      </c>
      <c r="AF151" s="51">
        <v>1</v>
      </c>
      <c r="AG151" s="51">
        <v>0</v>
      </c>
      <c r="AH151" s="42">
        <f t="shared" si="134"/>
        <v>9194.24</v>
      </c>
      <c r="AI151" s="67">
        <f t="shared" si="160"/>
        <v>3.31</v>
      </c>
      <c r="AJ151" s="51">
        <v>0.98</v>
      </c>
      <c r="AK151" s="51">
        <v>2.47</v>
      </c>
      <c r="AL151" s="45">
        <f t="shared" si="136"/>
        <v>3.4206</v>
      </c>
      <c r="AM151" s="52">
        <v>1.125</v>
      </c>
      <c r="AN151" s="47">
        <v>0.5</v>
      </c>
      <c r="AO151" s="54">
        <f t="shared" si="137"/>
        <v>58555.62866736</v>
      </c>
      <c r="AQ151" s="65">
        <f t="shared" si="138"/>
        <v>5464</v>
      </c>
      <c r="AR151" s="50">
        <v>0.8</v>
      </c>
      <c r="AS151" s="51">
        <v>2.2</v>
      </c>
      <c r="AT151" s="51">
        <v>1</v>
      </c>
      <c r="AU151" s="51">
        <v>0</v>
      </c>
      <c r="AV151" s="42">
        <f t="shared" si="140"/>
        <v>9616.64</v>
      </c>
      <c r="AW151" s="67">
        <f t="shared" si="162"/>
        <v>3.31</v>
      </c>
      <c r="AX151" s="51">
        <v>0.98</v>
      </c>
      <c r="AY151" s="51">
        <v>2.47</v>
      </c>
      <c r="AZ151" s="45">
        <f t="shared" si="142"/>
        <v>3.4206</v>
      </c>
      <c r="BA151" s="52">
        <v>1.225</v>
      </c>
      <c r="BB151" s="47">
        <v>0.5</v>
      </c>
      <c r="BC151" s="54">
        <f t="shared" si="143"/>
        <v>66689.849399712</v>
      </c>
      <c r="BE151" s="65">
        <f t="shared" si="144"/>
        <v>5572</v>
      </c>
      <c r="BF151" s="50">
        <v>0.8</v>
      </c>
      <c r="BG151" s="51">
        <v>2.2</v>
      </c>
      <c r="BH151" s="51">
        <v>1</v>
      </c>
      <c r="BI151" s="51">
        <v>0</v>
      </c>
      <c r="BJ151" s="42">
        <f t="shared" si="146"/>
        <v>9806.72</v>
      </c>
      <c r="BK151" s="67">
        <f t="shared" si="164"/>
        <v>3.31</v>
      </c>
      <c r="BL151" s="51">
        <v>0.98</v>
      </c>
      <c r="BM151" s="51">
        <v>2.47</v>
      </c>
      <c r="BN151" s="45">
        <f t="shared" si="148"/>
        <v>3.4206</v>
      </c>
      <c r="BO151" s="52">
        <v>1.225</v>
      </c>
      <c r="BP151" s="47">
        <v>0.625</v>
      </c>
      <c r="BQ151" s="54">
        <f t="shared" si="149"/>
        <v>85010.02947822</v>
      </c>
    </row>
    <row r="152" customHeight="1" spans="1:69">
      <c r="A152" s="65">
        <v>5224</v>
      </c>
      <c r="B152" s="50">
        <v>0.74</v>
      </c>
      <c r="C152" s="51">
        <v>2.2</v>
      </c>
      <c r="D152" s="51">
        <v>1</v>
      </c>
      <c r="E152" s="51">
        <v>0</v>
      </c>
      <c r="F152" s="42">
        <f t="shared" si="151"/>
        <v>8504.672</v>
      </c>
      <c r="G152" s="67">
        <v>3.05</v>
      </c>
      <c r="H152" s="51">
        <v>0.98</v>
      </c>
      <c r="I152" s="51">
        <v>2.47</v>
      </c>
      <c r="J152" s="45">
        <f t="shared" si="152"/>
        <v>3.4206</v>
      </c>
      <c r="K152" s="52">
        <v>1.125</v>
      </c>
      <c r="L152" s="47">
        <v>0.5</v>
      </c>
      <c r="M152" s="54">
        <f t="shared" si="153"/>
        <v>49909.38591474</v>
      </c>
      <c r="O152" s="65">
        <v>5224</v>
      </c>
      <c r="P152" s="50">
        <v>0.74</v>
      </c>
      <c r="Q152" s="51">
        <v>2.2</v>
      </c>
      <c r="R152" s="51">
        <v>1</v>
      </c>
      <c r="S152" s="51">
        <v>0</v>
      </c>
      <c r="T152" s="42">
        <f t="shared" si="155"/>
        <v>8504.672</v>
      </c>
      <c r="U152" s="67">
        <f t="shared" si="156"/>
        <v>3.31</v>
      </c>
      <c r="V152" s="51">
        <v>0.98</v>
      </c>
      <c r="W152" s="51">
        <v>2.47</v>
      </c>
      <c r="X152" s="45">
        <f t="shared" si="157"/>
        <v>3.4206</v>
      </c>
      <c r="Y152" s="52">
        <v>1.125</v>
      </c>
      <c r="Z152" s="47">
        <v>0.5</v>
      </c>
      <c r="AA152" s="54">
        <f t="shared" si="158"/>
        <v>54163.956517308</v>
      </c>
      <c r="AC152" s="65">
        <v>5224</v>
      </c>
      <c r="AD152" s="50">
        <v>0.74</v>
      </c>
      <c r="AE152" s="51">
        <v>2.2</v>
      </c>
      <c r="AF152" s="51">
        <v>1</v>
      </c>
      <c r="AG152" s="51">
        <v>0</v>
      </c>
      <c r="AH152" s="42">
        <f t="shared" si="134"/>
        <v>8504.672</v>
      </c>
      <c r="AI152" s="67">
        <f t="shared" si="160"/>
        <v>3.31</v>
      </c>
      <c r="AJ152" s="51">
        <v>0.98</v>
      </c>
      <c r="AK152" s="51">
        <v>2.47</v>
      </c>
      <c r="AL152" s="45">
        <f t="shared" si="136"/>
        <v>3.4206</v>
      </c>
      <c r="AM152" s="52">
        <v>1.125</v>
      </c>
      <c r="AN152" s="47">
        <v>0.5</v>
      </c>
      <c r="AO152" s="54">
        <f t="shared" si="137"/>
        <v>54163.956517308</v>
      </c>
      <c r="AQ152" s="65">
        <f t="shared" si="138"/>
        <v>5464</v>
      </c>
      <c r="AR152" s="50">
        <v>0.74</v>
      </c>
      <c r="AS152" s="51">
        <v>2.2</v>
      </c>
      <c r="AT152" s="51">
        <v>1</v>
      </c>
      <c r="AU152" s="51">
        <v>0</v>
      </c>
      <c r="AV152" s="42">
        <f t="shared" si="140"/>
        <v>8895.392</v>
      </c>
      <c r="AW152" s="67">
        <f t="shared" si="162"/>
        <v>3.31</v>
      </c>
      <c r="AX152" s="51">
        <v>0.98</v>
      </c>
      <c r="AY152" s="51">
        <v>2.47</v>
      </c>
      <c r="AZ152" s="45">
        <f t="shared" si="142"/>
        <v>3.4206</v>
      </c>
      <c r="BA152" s="52">
        <v>1.225</v>
      </c>
      <c r="BB152" s="47">
        <v>0.5</v>
      </c>
      <c r="BC152" s="54">
        <f t="shared" si="143"/>
        <v>61688.1106947336</v>
      </c>
      <c r="BE152" s="65">
        <f t="shared" si="144"/>
        <v>5572</v>
      </c>
      <c r="BF152" s="50">
        <v>0.74</v>
      </c>
      <c r="BG152" s="51">
        <v>2.2</v>
      </c>
      <c r="BH152" s="51">
        <v>1</v>
      </c>
      <c r="BI152" s="51">
        <v>0</v>
      </c>
      <c r="BJ152" s="42">
        <f t="shared" si="146"/>
        <v>9071.216</v>
      </c>
      <c r="BK152" s="67">
        <f t="shared" si="164"/>
        <v>3.31</v>
      </c>
      <c r="BL152" s="51">
        <v>0.98</v>
      </c>
      <c r="BM152" s="51">
        <v>2.47</v>
      </c>
      <c r="BN152" s="45">
        <f t="shared" si="148"/>
        <v>3.4206</v>
      </c>
      <c r="BO152" s="52">
        <v>1.225</v>
      </c>
      <c r="BP152" s="47">
        <v>0.625</v>
      </c>
      <c r="BQ152" s="54">
        <f t="shared" si="149"/>
        <v>78634.2772673535</v>
      </c>
    </row>
    <row r="153" customHeight="1" spans="1:69">
      <c r="A153" s="65">
        <v>5224</v>
      </c>
      <c r="B153" s="50">
        <v>0.92</v>
      </c>
      <c r="C153" s="51">
        <v>2.2</v>
      </c>
      <c r="D153" s="51">
        <v>1</v>
      </c>
      <c r="E153" s="51">
        <v>0</v>
      </c>
      <c r="F153" s="42">
        <f t="shared" si="151"/>
        <v>10573.376</v>
      </c>
      <c r="G153" s="67">
        <v>3.05</v>
      </c>
      <c r="H153" s="51">
        <v>0.98</v>
      </c>
      <c r="I153" s="51">
        <v>2.47</v>
      </c>
      <c r="J153" s="45">
        <f t="shared" si="152"/>
        <v>3.4206</v>
      </c>
      <c r="K153" s="52">
        <v>1.125</v>
      </c>
      <c r="L153" s="47">
        <v>0.5</v>
      </c>
      <c r="M153" s="54">
        <f t="shared" si="153"/>
        <v>62049.50681292</v>
      </c>
      <c r="O153" s="65">
        <v>5224</v>
      </c>
      <c r="P153" s="50">
        <v>0.92</v>
      </c>
      <c r="Q153" s="51">
        <v>2.2</v>
      </c>
      <c r="R153" s="51">
        <v>1</v>
      </c>
      <c r="S153" s="51">
        <v>0</v>
      </c>
      <c r="T153" s="42">
        <f t="shared" si="155"/>
        <v>10573.376</v>
      </c>
      <c r="U153" s="67">
        <f t="shared" si="156"/>
        <v>3.31</v>
      </c>
      <c r="V153" s="51">
        <v>0.98</v>
      </c>
      <c r="W153" s="51">
        <v>2.47</v>
      </c>
      <c r="X153" s="45">
        <f t="shared" si="157"/>
        <v>3.4206</v>
      </c>
      <c r="Y153" s="52">
        <v>1.125</v>
      </c>
      <c r="Z153" s="47">
        <v>0.5</v>
      </c>
      <c r="AA153" s="54">
        <f t="shared" si="158"/>
        <v>67338.972967464</v>
      </c>
      <c r="AC153" s="65">
        <v>5224</v>
      </c>
      <c r="AD153" s="50">
        <v>0.92</v>
      </c>
      <c r="AE153" s="51">
        <v>2.2</v>
      </c>
      <c r="AF153" s="51">
        <v>1</v>
      </c>
      <c r="AG153" s="51">
        <v>0</v>
      </c>
      <c r="AH153" s="42">
        <f t="shared" si="134"/>
        <v>10573.376</v>
      </c>
      <c r="AI153" s="67">
        <f t="shared" si="160"/>
        <v>3.31</v>
      </c>
      <c r="AJ153" s="51">
        <v>0.98</v>
      </c>
      <c r="AK153" s="51">
        <v>2.47</v>
      </c>
      <c r="AL153" s="45">
        <f t="shared" si="136"/>
        <v>3.4206</v>
      </c>
      <c r="AM153" s="52">
        <v>1.125</v>
      </c>
      <c r="AN153" s="47">
        <v>0.5</v>
      </c>
      <c r="AO153" s="54">
        <f t="shared" si="137"/>
        <v>67338.972967464</v>
      </c>
      <c r="AQ153" s="65">
        <f t="shared" si="138"/>
        <v>5464</v>
      </c>
      <c r="AR153" s="50">
        <v>0.92</v>
      </c>
      <c r="AS153" s="51">
        <v>2.2</v>
      </c>
      <c r="AT153" s="51">
        <v>1</v>
      </c>
      <c r="AU153" s="51">
        <v>0</v>
      </c>
      <c r="AV153" s="42">
        <f t="shared" si="140"/>
        <v>11059.136</v>
      </c>
      <c r="AW153" s="67">
        <f t="shared" si="162"/>
        <v>3.31</v>
      </c>
      <c r="AX153" s="51">
        <v>0.98</v>
      </c>
      <c r="AY153" s="51">
        <v>2.47</v>
      </c>
      <c r="AZ153" s="45">
        <f t="shared" si="142"/>
        <v>3.4206</v>
      </c>
      <c r="BA153" s="52">
        <v>1.225</v>
      </c>
      <c r="BB153" s="47">
        <v>0.5</v>
      </c>
      <c r="BC153" s="54">
        <f t="shared" si="143"/>
        <v>76693.3268096688</v>
      </c>
      <c r="BE153" s="65">
        <f t="shared" si="144"/>
        <v>5572</v>
      </c>
      <c r="BF153" s="50">
        <v>0.92</v>
      </c>
      <c r="BG153" s="51">
        <v>2.2</v>
      </c>
      <c r="BH153" s="51">
        <v>1</v>
      </c>
      <c r="BI153" s="51">
        <v>0</v>
      </c>
      <c r="BJ153" s="42">
        <f t="shared" si="146"/>
        <v>11277.728</v>
      </c>
      <c r="BK153" s="67">
        <f t="shared" si="164"/>
        <v>3.31</v>
      </c>
      <c r="BL153" s="51">
        <v>0.98</v>
      </c>
      <c r="BM153" s="51">
        <v>2.47</v>
      </c>
      <c r="BN153" s="45">
        <f t="shared" si="148"/>
        <v>3.4206</v>
      </c>
      <c r="BO153" s="52">
        <v>1.225</v>
      </c>
      <c r="BP153" s="47">
        <v>0.625</v>
      </c>
      <c r="BQ153" s="54">
        <f t="shared" si="149"/>
        <v>97761.533899953</v>
      </c>
    </row>
    <row r="154" customHeight="1" spans="1:69">
      <c r="A154" s="65">
        <v>5224</v>
      </c>
      <c r="B154" s="55">
        <v>1.7</v>
      </c>
      <c r="C154" s="51">
        <v>2.2</v>
      </c>
      <c r="D154" s="51">
        <v>1</v>
      </c>
      <c r="E154" s="51">
        <v>0</v>
      </c>
      <c r="F154" s="42">
        <f t="shared" si="151"/>
        <v>19537.76</v>
      </c>
      <c r="G154" s="67">
        <v>3.05</v>
      </c>
      <c r="H154" s="51">
        <v>0.98</v>
      </c>
      <c r="I154" s="51">
        <v>2.47</v>
      </c>
      <c r="J154" s="45">
        <f t="shared" si="152"/>
        <v>3.4206</v>
      </c>
      <c r="K154" s="52">
        <v>1.125</v>
      </c>
      <c r="L154" s="47">
        <v>0.5</v>
      </c>
      <c r="M154" s="54">
        <f t="shared" si="153"/>
        <v>114656.6973717</v>
      </c>
      <c r="O154" s="65">
        <v>5224</v>
      </c>
      <c r="P154" s="55">
        <v>1.7</v>
      </c>
      <c r="Q154" s="51">
        <v>2.2</v>
      </c>
      <c r="R154" s="51">
        <v>1</v>
      </c>
      <c r="S154" s="51">
        <v>0</v>
      </c>
      <c r="T154" s="42">
        <f t="shared" si="155"/>
        <v>19537.76</v>
      </c>
      <c r="U154" s="67">
        <f t="shared" si="156"/>
        <v>3.31</v>
      </c>
      <c r="V154" s="51">
        <v>0.98</v>
      </c>
      <c r="W154" s="51">
        <v>2.47</v>
      </c>
      <c r="X154" s="45">
        <f t="shared" si="157"/>
        <v>3.4206</v>
      </c>
      <c r="Y154" s="52">
        <v>1.125</v>
      </c>
      <c r="Z154" s="47">
        <v>0.5</v>
      </c>
      <c r="AA154" s="54">
        <f t="shared" si="158"/>
        <v>124430.71091814</v>
      </c>
      <c r="AC154" s="65">
        <v>5224</v>
      </c>
      <c r="AD154" s="55">
        <v>1.7</v>
      </c>
      <c r="AE154" s="51">
        <v>2.2</v>
      </c>
      <c r="AF154" s="51">
        <v>1</v>
      </c>
      <c r="AG154" s="51">
        <v>0</v>
      </c>
      <c r="AH154" s="42">
        <f t="shared" si="134"/>
        <v>19537.76</v>
      </c>
      <c r="AI154" s="67">
        <f t="shared" si="160"/>
        <v>3.31</v>
      </c>
      <c r="AJ154" s="51">
        <v>0.98</v>
      </c>
      <c r="AK154" s="51">
        <v>2.47</v>
      </c>
      <c r="AL154" s="45">
        <f t="shared" si="136"/>
        <v>3.4206</v>
      </c>
      <c r="AM154" s="52">
        <v>1.125</v>
      </c>
      <c r="AN154" s="47">
        <v>0.5</v>
      </c>
      <c r="AO154" s="54">
        <f t="shared" si="137"/>
        <v>124430.71091814</v>
      </c>
      <c r="AQ154" s="65">
        <f t="shared" si="138"/>
        <v>5464</v>
      </c>
      <c r="AR154" s="55">
        <v>1.7</v>
      </c>
      <c r="AS154" s="51">
        <v>2.2</v>
      </c>
      <c r="AT154" s="51">
        <v>1</v>
      </c>
      <c r="AU154" s="51">
        <v>0</v>
      </c>
      <c r="AV154" s="42">
        <f t="shared" si="140"/>
        <v>20435.36</v>
      </c>
      <c r="AW154" s="67">
        <f t="shared" si="162"/>
        <v>3.31</v>
      </c>
      <c r="AX154" s="51">
        <v>0.98</v>
      </c>
      <c r="AY154" s="51">
        <v>2.47</v>
      </c>
      <c r="AZ154" s="45">
        <f t="shared" si="142"/>
        <v>3.4206</v>
      </c>
      <c r="BA154" s="52">
        <v>1.225</v>
      </c>
      <c r="BB154" s="47">
        <v>0.5</v>
      </c>
      <c r="BC154" s="54">
        <f t="shared" si="143"/>
        <v>141715.929974388</v>
      </c>
      <c r="BE154" s="65">
        <f t="shared" si="144"/>
        <v>5572</v>
      </c>
      <c r="BF154" s="55">
        <v>1.7</v>
      </c>
      <c r="BG154" s="51">
        <v>2.2</v>
      </c>
      <c r="BH154" s="51">
        <v>1</v>
      </c>
      <c r="BI154" s="51">
        <v>0</v>
      </c>
      <c r="BJ154" s="42">
        <f t="shared" si="146"/>
        <v>20839.28</v>
      </c>
      <c r="BK154" s="67">
        <f t="shared" si="164"/>
        <v>3.31</v>
      </c>
      <c r="BL154" s="51">
        <v>0.98</v>
      </c>
      <c r="BM154" s="51">
        <v>2.47</v>
      </c>
      <c r="BN154" s="45">
        <f t="shared" si="148"/>
        <v>3.4206</v>
      </c>
      <c r="BO154" s="52">
        <v>1.225</v>
      </c>
      <c r="BP154" s="47">
        <v>0.625</v>
      </c>
      <c r="BQ154" s="54">
        <f t="shared" si="149"/>
        <v>180646.312641218</v>
      </c>
    </row>
    <row r="155" customHeight="1" spans="1:69">
      <c r="A155" s="65">
        <v>5224</v>
      </c>
      <c r="B155" s="55">
        <v>8</v>
      </c>
      <c r="C155" s="51">
        <v>1</v>
      </c>
      <c r="D155" s="51">
        <v>1</v>
      </c>
      <c r="E155" s="51">
        <v>0</v>
      </c>
      <c r="F155" s="42">
        <f t="shared" si="151"/>
        <v>41792</v>
      </c>
      <c r="G155" s="67">
        <v>3.05</v>
      </c>
      <c r="H155" s="51">
        <v>0.98</v>
      </c>
      <c r="I155" s="51">
        <v>2.47</v>
      </c>
      <c r="J155" s="45">
        <f t="shared" si="152"/>
        <v>3.4206</v>
      </c>
      <c r="K155" s="52">
        <v>1.125</v>
      </c>
      <c r="L155" s="47">
        <v>0.5</v>
      </c>
      <c r="M155" s="54">
        <f t="shared" si="153"/>
        <v>245254.96764</v>
      </c>
      <c r="O155" s="65">
        <v>5224</v>
      </c>
      <c r="P155" s="55">
        <v>8</v>
      </c>
      <c r="Q155" s="51">
        <v>1</v>
      </c>
      <c r="R155" s="51">
        <v>1</v>
      </c>
      <c r="S155" s="51">
        <v>0</v>
      </c>
      <c r="T155" s="42">
        <f t="shared" si="155"/>
        <v>41792</v>
      </c>
      <c r="U155" s="67">
        <f t="shared" si="156"/>
        <v>3.31</v>
      </c>
      <c r="V155" s="51">
        <v>0.98</v>
      </c>
      <c r="W155" s="51">
        <v>2.47</v>
      </c>
      <c r="X155" s="45">
        <f t="shared" si="157"/>
        <v>3.4206</v>
      </c>
      <c r="Y155" s="52">
        <v>1.125</v>
      </c>
      <c r="Z155" s="47">
        <v>0.5</v>
      </c>
      <c r="AA155" s="54">
        <f t="shared" si="158"/>
        <v>266161.948488</v>
      </c>
      <c r="AC155" s="65">
        <v>5224</v>
      </c>
      <c r="AD155" s="55">
        <v>8</v>
      </c>
      <c r="AE155" s="51">
        <v>1</v>
      </c>
      <c r="AF155" s="51">
        <v>1</v>
      </c>
      <c r="AG155" s="51">
        <v>0</v>
      </c>
      <c r="AH155" s="42">
        <f t="shared" si="134"/>
        <v>41792</v>
      </c>
      <c r="AI155" s="67">
        <f t="shared" si="160"/>
        <v>3.31</v>
      </c>
      <c r="AJ155" s="51">
        <v>0.98</v>
      </c>
      <c r="AK155" s="51">
        <v>2.47</v>
      </c>
      <c r="AL155" s="45">
        <f t="shared" si="136"/>
        <v>3.4206</v>
      </c>
      <c r="AM155" s="52">
        <v>1.125</v>
      </c>
      <c r="AN155" s="47">
        <v>0.5</v>
      </c>
      <c r="AO155" s="54">
        <f t="shared" si="137"/>
        <v>266161.948488</v>
      </c>
      <c r="AQ155" s="65">
        <f t="shared" si="138"/>
        <v>5464</v>
      </c>
      <c r="AR155" s="55">
        <v>8</v>
      </c>
      <c r="AS155" s="51">
        <v>1</v>
      </c>
      <c r="AT155" s="51">
        <v>1</v>
      </c>
      <c r="AU155" s="51">
        <v>0</v>
      </c>
      <c r="AV155" s="42">
        <f t="shared" si="140"/>
        <v>43712</v>
      </c>
      <c r="AW155" s="67">
        <f t="shared" si="162"/>
        <v>3.31</v>
      </c>
      <c r="AX155" s="51">
        <v>0.98</v>
      </c>
      <c r="AY155" s="51">
        <v>2.47</v>
      </c>
      <c r="AZ155" s="45">
        <f t="shared" si="142"/>
        <v>3.4206</v>
      </c>
      <c r="BA155" s="52">
        <v>1.225</v>
      </c>
      <c r="BB155" s="47">
        <v>0.5</v>
      </c>
      <c r="BC155" s="54">
        <f t="shared" si="143"/>
        <v>303135.6790896</v>
      </c>
      <c r="BE155" s="65">
        <f t="shared" si="144"/>
        <v>5572</v>
      </c>
      <c r="BF155" s="55">
        <v>8</v>
      </c>
      <c r="BG155" s="51">
        <v>1</v>
      </c>
      <c r="BH155" s="51">
        <v>1</v>
      </c>
      <c r="BI155" s="51">
        <v>0</v>
      </c>
      <c r="BJ155" s="42">
        <f t="shared" si="146"/>
        <v>44576</v>
      </c>
      <c r="BK155" s="67">
        <f t="shared" si="164"/>
        <v>3.31</v>
      </c>
      <c r="BL155" s="51">
        <v>0.98</v>
      </c>
      <c r="BM155" s="51">
        <v>2.47</v>
      </c>
      <c r="BN155" s="45">
        <f t="shared" si="148"/>
        <v>3.4206</v>
      </c>
      <c r="BO155" s="52">
        <v>1.225</v>
      </c>
      <c r="BP155" s="47">
        <v>0.625</v>
      </c>
      <c r="BQ155" s="54">
        <f t="shared" si="149"/>
        <v>386409.224901</v>
      </c>
    </row>
    <row r="156" customHeight="1" spans="1:69">
      <c r="A156" s="68">
        <v>4763</v>
      </c>
      <c r="B156" s="50">
        <v>0.59</v>
      </c>
      <c r="C156" s="51">
        <v>2.2</v>
      </c>
      <c r="D156" s="51">
        <v>1</v>
      </c>
      <c r="E156" s="51">
        <v>0</v>
      </c>
      <c r="F156" s="42">
        <f t="shared" si="151"/>
        <v>6182.374</v>
      </c>
      <c r="G156" s="67">
        <v>3.05</v>
      </c>
      <c r="H156" s="51">
        <v>0.98</v>
      </c>
      <c r="I156" s="51">
        <v>2.47</v>
      </c>
      <c r="J156" s="45">
        <f t="shared" si="152"/>
        <v>3.4206</v>
      </c>
      <c r="K156" s="52">
        <v>1.125</v>
      </c>
      <c r="L156" s="47">
        <v>0.5</v>
      </c>
      <c r="M156" s="54">
        <f t="shared" si="153"/>
        <v>36281.0570278613</v>
      </c>
      <c r="O156" s="68">
        <v>4763</v>
      </c>
      <c r="P156" s="50">
        <v>0.59</v>
      </c>
      <c r="Q156" s="51">
        <v>2.2</v>
      </c>
      <c r="R156" s="51">
        <v>1</v>
      </c>
      <c r="S156" s="51">
        <v>0</v>
      </c>
      <c r="T156" s="42">
        <f t="shared" si="155"/>
        <v>6182.374</v>
      </c>
      <c r="U156" s="67">
        <f t="shared" si="156"/>
        <v>3.31</v>
      </c>
      <c r="V156" s="51">
        <v>0.98</v>
      </c>
      <c r="W156" s="51">
        <v>2.47</v>
      </c>
      <c r="X156" s="45">
        <f t="shared" si="157"/>
        <v>3.4206</v>
      </c>
      <c r="Y156" s="52">
        <v>1.125</v>
      </c>
      <c r="Z156" s="47">
        <v>0.5</v>
      </c>
      <c r="AA156" s="54">
        <f t="shared" si="158"/>
        <v>39373.8684466298</v>
      </c>
      <c r="AC156" s="68">
        <v>4763</v>
      </c>
      <c r="AD156" s="50">
        <v>0.59</v>
      </c>
      <c r="AE156" s="51">
        <v>2.2</v>
      </c>
      <c r="AF156" s="51">
        <v>1</v>
      </c>
      <c r="AG156" s="51">
        <v>0</v>
      </c>
      <c r="AH156" s="42">
        <f t="shared" si="134"/>
        <v>6182.374</v>
      </c>
      <c r="AI156" s="67">
        <f t="shared" si="160"/>
        <v>3.31</v>
      </c>
      <c r="AJ156" s="51">
        <v>0.98</v>
      </c>
      <c r="AK156" s="51">
        <v>2.47</v>
      </c>
      <c r="AL156" s="45">
        <f t="shared" si="136"/>
        <v>3.4206</v>
      </c>
      <c r="AM156" s="52">
        <v>1.125</v>
      </c>
      <c r="AN156" s="47">
        <v>0.5</v>
      </c>
      <c r="AO156" s="54">
        <f t="shared" si="137"/>
        <v>39373.8684466298</v>
      </c>
      <c r="AQ156" s="68">
        <f>4763+240</f>
        <v>5003</v>
      </c>
      <c r="AR156" s="50">
        <v>0.59</v>
      </c>
      <c r="AS156" s="51">
        <v>2.2</v>
      </c>
      <c r="AT156" s="51">
        <v>1</v>
      </c>
      <c r="AU156" s="51">
        <v>0</v>
      </c>
      <c r="AV156" s="42">
        <f t="shared" si="140"/>
        <v>6493.894</v>
      </c>
      <c r="AW156" s="67">
        <f t="shared" si="162"/>
        <v>3.31</v>
      </c>
      <c r="AX156" s="51">
        <v>0.98</v>
      </c>
      <c r="AY156" s="51">
        <v>2.47</v>
      </c>
      <c r="AZ156" s="45">
        <f t="shared" si="142"/>
        <v>3.4206</v>
      </c>
      <c r="BA156" s="52">
        <v>1.225</v>
      </c>
      <c r="BB156" s="47">
        <v>0.5</v>
      </c>
      <c r="BC156" s="54">
        <f t="shared" si="143"/>
        <v>45034.1088860239</v>
      </c>
      <c r="BE156" s="68">
        <f>4763+240+108</f>
        <v>5111</v>
      </c>
      <c r="BF156" s="50">
        <v>0.59</v>
      </c>
      <c r="BG156" s="51">
        <v>2.2</v>
      </c>
      <c r="BH156" s="51">
        <v>1</v>
      </c>
      <c r="BI156" s="51">
        <v>0</v>
      </c>
      <c r="BJ156" s="42">
        <f t="shared" si="146"/>
        <v>6634.078</v>
      </c>
      <c r="BK156" s="67">
        <f t="shared" si="164"/>
        <v>3.31</v>
      </c>
      <c r="BL156" s="51">
        <v>0.98</v>
      </c>
      <c r="BM156" s="51">
        <v>2.47</v>
      </c>
      <c r="BN156" s="45">
        <f t="shared" si="148"/>
        <v>3.4206</v>
      </c>
      <c r="BO156" s="52">
        <v>1.225</v>
      </c>
      <c r="BP156" s="47">
        <v>0.625</v>
      </c>
      <c r="BQ156" s="54">
        <f t="shared" si="149"/>
        <v>57507.8279323577</v>
      </c>
    </row>
    <row r="157" customHeight="1" spans="1:69">
      <c r="A157" s="68">
        <v>4763</v>
      </c>
      <c r="B157" s="50">
        <v>0.8</v>
      </c>
      <c r="C157" s="51">
        <v>2.2</v>
      </c>
      <c r="D157" s="51">
        <v>1</v>
      </c>
      <c r="E157" s="51">
        <v>0</v>
      </c>
      <c r="F157" s="42">
        <f t="shared" si="151"/>
        <v>8382.88</v>
      </c>
      <c r="G157" s="67">
        <v>3.05</v>
      </c>
      <c r="H157" s="51">
        <v>0.98</v>
      </c>
      <c r="I157" s="51">
        <v>2.47</v>
      </c>
      <c r="J157" s="45">
        <f t="shared" si="152"/>
        <v>3.4206</v>
      </c>
      <c r="K157" s="52">
        <v>1.125</v>
      </c>
      <c r="L157" s="47">
        <v>0.5</v>
      </c>
      <c r="M157" s="54">
        <f t="shared" si="153"/>
        <v>49194.6535971</v>
      </c>
      <c r="O157" s="68">
        <v>4763</v>
      </c>
      <c r="P157" s="50">
        <v>0.8</v>
      </c>
      <c r="Q157" s="51">
        <v>2.2</v>
      </c>
      <c r="R157" s="51">
        <v>1</v>
      </c>
      <c r="S157" s="51">
        <v>0</v>
      </c>
      <c r="T157" s="42">
        <f t="shared" si="155"/>
        <v>8382.88</v>
      </c>
      <c r="U157" s="67">
        <f t="shared" si="156"/>
        <v>3.31</v>
      </c>
      <c r="V157" s="51">
        <v>0.98</v>
      </c>
      <c r="W157" s="51">
        <v>2.47</v>
      </c>
      <c r="X157" s="45">
        <f t="shared" si="157"/>
        <v>3.4206</v>
      </c>
      <c r="Y157" s="52">
        <v>1.125</v>
      </c>
      <c r="Z157" s="47">
        <v>0.5</v>
      </c>
      <c r="AA157" s="54">
        <f t="shared" si="158"/>
        <v>53388.29619882</v>
      </c>
      <c r="AC157" s="68">
        <v>4763</v>
      </c>
      <c r="AD157" s="50">
        <v>0.8</v>
      </c>
      <c r="AE157" s="51">
        <v>2.2</v>
      </c>
      <c r="AF157" s="51">
        <v>1</v>
      </c>
      <c r="AG157" s="51">
        <v>0</v>
      </c>
      <c r="AH157" s="42">
        <f t="shared" si="134"/>
        <v>8382.88</v>
      </c>
      <c r="AI157" s="67">
        <f t="shared" si="160"/>
        <v>3.31</v>
      </c>
      <c r="AJ157" s="51">
        <v>0.98</v>
      </c>
      <c r="AK157" s="51">
        <v>2.47</v>
      </c>
      <c r="AL157" s="45">
        <f t="shared" si="136"/>
        <v>3.4206</v>
      </c>
      <c r="AM157" s="52">
        <v>1.125</v>
      </c>
      <c r="AN157" s="47">
        <v>0.5</v>
      </c>
      <c r="AO157" s="54">
        <f t="shared" si="137"/>
        <v>53388.29619882</v>
      </c>
      <c r="AQ157" s="68">
        <f>4763+240</f>
        <v>5003</v>
      </c>
      <c r="AR157" s="50">
        <v>0.8</v>
      </c>
      <c r="AS157" s="51">
        <v>2.2</v>
      </c>
      <c r="AT157" s="51">
        <v>1</v>
      </c>
      <c r="AU157" s="51">
        <v>0</v>
      </c>
      <c r="AV157" s="42">
        <f t="shared" si="140"/>
        <v>8805.28</v>
      </c>
      <c r="AW157" s="67">
        <f t="shared" si="162"/>
        <v>3.31</v>
      </c>
      <c r="AX157" s="51">
        <v>0.98</v>
      </c>
      <c r="AY157" s="51">
        <v>2.47</v>
      </c>
      <c r="AZ157" s="45">
        <f t="shared" si="142"/>
        <v>3.4206</v>
      </c>
      <c r="BA157" s="52">
        <v>1.225</v>
      </c>
      <c r="BB157" s="47">
        <v>0.5</v>
      </c>
      <c r="BC157" s="54">
        <f t="shared" si="143"/>
        <v>61063.198489524</v>
      </c>
      <c r="BE157" s="68">
        <f>4763+240+108</f>
        <v>5111</v>
      </c>
      <c r="BF157" s="50">
        <v>0.8</v>
      </c>
      <c r="BG157" s="51">
        <v>2.2</v>
      </c>
      <c r="BH157" s="51">
        <v>1</v>
      </c>
      <c r="BI157" s="51">
        <v>0</v>
      </c>
      <c r="BJ157" s="42">
        <f t="shared" si="146"/>
        <v>8995.36</v>
      </c>
      <c r="BK157" s="67">
        <f t="shared" si="164"/>
        <v>3.31</v>
      </c>
      <c r="BL157" s="51">
        <v>0.98</v>
      </c>
      <c r="BM157" s="51">
        <v>2.47</v>
      </c>
      <c r="BN157" s="45">
        <f t="shared" si="148"/>
        <v>3.4206</v>
      </c>
      <c r="BO157" s="52">
        <v>1.225</v>
      </c>
      <c r="BP157" s="47">
        <v>0.625</v>
      </c>
      <c r="BQ157" s="54">
        <f t="shared" si="149"/>
        <v>77976.715840485</v>
      </c>
    </row>
    <row r="158" customHeight="1" spans="1:69">
      <c r="A158" s="68">
        <v>4763</v>
      </c>
      <c r="B158" s="50">
        <v>0.74</v>
      </c>
      <c r="C158" s="51">
        <v>2.2</v>
      </c>
      <c r="D158" s="51">
        <v>1</v>
      </c>
      <c r="E158" s="51">
        <v>0</v>
      </c>
      <c r="F158" s="42">
        <f t="shared" si="151"/>
        <v>7754.164</v>
      </c>
      <c r="G158" s="67">
        <v>3.05</v>
      </c>
      <c r="H158" s="51">
        <v>0.98</v>
      </c>
      <c r="I158" s="51">
        <v>2.47</v>
      </c>
      <c r="J158" s="45">
        <f t="shared" si="152"/>
        <v>3.4206</v>
      </c>
      <c r="K158" s="52">
        <v>1.125</v>
      </c>
      <c r="L158" s="47">
        <v>0.5</v>
      </c>
      <c r="M158" s="54">
        <f t="shared" si="153"/>
        <v>45505.0545773175</v>
      </c>
      <c r="O158" s="68">
        <v>4763</v>
      </c>
      <c r="P158" s="50">
        <v>0.74</v>
      </c>
      <c r="Q158" s="51">
        <v>2.2</v>
      </c>
      <c r="R158" s="51">
        <v>1</v>
      </c>
      <c r="S158" s="51">
        <v>0</v>
      </c>
      <c r="T158" s="42">
        <f t="shared" si="155"/>
        <v>7754.164</v>
      </c>
      <c r="U158" s="67">
        <f t="shared" si="156"/>
        <v>3.31</v>
      </c>
      <c r="V158" s="51">
        <v>0.98</v>
      </c>
      <c r="W158" s="51">
        <v>2.47</v>
      </c>
      <c r="X158" s="45">
        <f t="shared" si="157"/>
        <v>3.4206</v>
      </c>
      <c r="Y158" s="52">
        <v>1.125</v>
      </c>
      <c r="Z158" s="47">
        <v>0.5</v>
      </c>
      <c r="AA158" s="54">
        <f t="shared" si="158"/>
        <v>49384.1739839085</v>
      </c>
      <c r="AC158" s="68">
        <v>4763</v>
      </c>
      <c r="AD158" s="50">
        <v>0.74</v>
      </c>
      <c r="AE158" s="51">
        <v>2.2</v>
      </c>
      <c r="AF158" s="51">
        <v>1</v>
      </c>
      <c r="AG158" s="51">
        <v>0</v>
      </c>
      <c r="AH158" s="42">
        <f t="shared" si="134"/>
        <v>7754.164</v>
      </c>
      <c r="AI158" s="67">
        <f t="shared" si="160"/>
        <v>3.31</v>
      </c>
      <c r="AJ158" s="51">
        <v>0.98</v>
      </c>
      <c r="AK158" s="51">
        <v>2.47</v>
      </c>
      <c r="AL158" s="45">
        <f t="shared" si="136"/>
        <v>3.4206</v>
      </c>
      <c r="AM158" s="52">
        <v>1.125</v>
      </c>
      <c r="AN158" s="47">
        <v>0.5</v>
      </c>
      <c r="AO158" s="54">
        <f t="shared" si="137"/>
        <v>49384.1739839085</v>
      </c>
      <c r="AQ158" s="68">
        <f>4763+240</f>
        <v>5003</v>
      </c>
      <c r="AR158" s="50">
        <v>0.74</v>
      </c>
      <c r="AS158" s="51">
        <v>2.2</v>
      </c>
      <c r="AT158" s="51">
        <v>1</v>
      </c>
      <c r="AU158" s="51">
        <v>0</v>
      </c>
      <c r="AV158" s="42">
        <f t="shared" si="140"/>
        <v>8144.884</v>
      </c>
      <c r="AW158" s="67">
        <f t="shared" si="162"/>
        <v>3.31</v>
      </c>
      <c r="AX158" s="51">
        <v>0.98</v>
      </c>
      <c r="AY158" s="51">
        <v>2.47</v>
      </c>
      <c r="AZ158" s="45">
        <f t="shared" si="142"/>
        <v>3.4206</v>
      </c>
      <c r="BA158" s="52">
        <v>1.225</v>
      </c>
      <c r="BB158" s="47">
        <v>0.5</v>
      </c>
      <c r="BC158" s="54">
        <f t="shared" si="143"/>
        <v>56483.4586028097</v>
      </c>
      <c r="BE158" s="68">
        <f>4763+240+108</f>
        <v>5111</v>
      </c>
      <c r="BF158" s="50">
        <v>0.74</v>
      </c>
      <c r="BG158" s="51">
        <v>2.2</v>
      </c>
      <c r="BH158" s="51">
        <v>1</v>
      </c>
      <c r="BI158" s="51">
        <v>0</v>
      </c>
      <c r="BJ158" s="42">
        <f t="shared" si="146"/>
        <v>8320.708</v>
      </c>
      <c r="BK158" s="67">
        <f t="shared" si="164"/>
        <v>3.31</v>
      </c>
      <c r="BL158" s="51">
        <v>0.98</v>
      </c>
      <c r="BM158" s="51">
        <v>2.47</v>
      </c>
      <c r="BN158" s="45">
        <f t="shared" si="148"/>
        <v>3.4206</v>
      </c>
      <c r="BO158" s="52">
        <v>1.225</v>
      </c>
      <c r="BP158" s="47">
        <v>0.625</v>
      </c>
      <c r="BQ158" s="54">
        <f t="shared" si="149"/>
        <v>72128.4621524486</v>
      </c>
    </row>
    <row r="159" customHeight="1" spans="1:69">
      <c r="A159" s="68">
        <v>4763</v>
      </c>
      <c r="B159" s="50">
        <v>0.92</v>
      </c>
      <c r="C159" s="51">
        <v>2.2</v>
      </c>
      <c r="D159" s="51">
        <v>1</v>
      </c>
      <c r="E159" s="51">
        <v>0</v>
      </c>
      <c r="F159" s="42">
        <f t="shared" si="151"/>
        <v>9640.312</v>
      </c>
      <c r="G159" s="67">
        <v>3.05</v>
      </c>
      <c r="H159" s="51">
        <v>0.98</v>
      </c>
      <c r="I159" s="51">
        <v>2.47</v>
      </c>
      <c r="J159" s="45">
        <f t="shared" si="152"/>
        <v>3.4206</v>
      </c>
      <c r="K159" s="52">
        <v>1.125</v>
      </c>
      <c r="L159" s="47">
        <v>0.5</v>
      </c>
      <c r="M159" s="54">
        <f t="shared" si="153"/>
        <v>56573.851636665</v>
      </c>
      <c r="O159" s="68">
        <v>4763</v>
      </c>
      <c r="P159" s="50">
        <v>0.92</v>
      </c>
      <c r="Q159" s="51">
        <v>2.2</v>
      </c>
      <c r="R159" s="51">
        <v>1</v>
      </c>
      <c r="S159" s="51">
        <v>0</v>
      </c>
      <c r="T159" s="42">
        <f t="shared" si="155"/>
        <v>9640.312</v>
      </c>
      <c r="U159" s="67">
        <f t="shared" si="156"/>
        <v>3.31</v>
      </c>
      <c r="V159" s="51">
        <v>0.98</v>
      </c>
      <c r="W159" s="51">
        <v>2.47</v>
      </c>
      <c r="X159" s="45">
        <f t="shared" si="157"/>
        <v>3.4206</v>
      </c>
      <c r="Y159" s="52">
        <v>1.125</v>
      </c>
      <c r="Z159" s="47">
        <v>0.5</v>
      </c>
      <c r="AA159" s="54">
        <f t="shared" si="158"/>
        <v>61396.540628643</v>
      </c>
      <c r="AC159" s="68">
        <v>4763</v>
      </c>
      <c r="AD159" s="50">
        <v>0.92</v>
      </c>
      <c r="AE159" s="51">
        <v>2.2</v>
      </c>
      <c r="AF159" s="51">
        <v>1</v>
      </c>
      <c r="AG159" s="51">
        <v>0</v>
      </c>
      <c r="AH159" s="42">
        <f t="shared" si="134"/>
        <v>9640.312</v>
      </c>
      <c r="AI159" s="67">
        <f t="shared" si="160"/>
        <v>3.31</v>
      </c>
      <c r="AJ159" s="51">
        <v>0.98</v>
      </c>
      <c r="AK159" s="51">
        <v>2.47</v>
      </c>
      <c r="AL159" s="45">
        <f t="shared" si="136"/>
        <v>3.4206</v>
      </c>
      <c r="AM159" s="52">
        <v>1.125</v>
      </c>
      <c r="AN159" s="47">
        <v>0.5</v>
      </c>
      <c r="AO159" s="54">
        <f t="shared" si="137"/>
        <v>61396.540628643</v>
      </c>
      <c r="AQ159" s="68">
        <f>4763+240</f>
        <v>5003</v>
      </c>
      <c r="AR159" s="50">
        <v>0.92</v>
      </c>
      <c r="AS159" s="51">
        <v>2.2</v>
      </c>
      <c r="AT159" s="51">
        <v>1</v>
      </c>
      <c r="AU159" s="51">
        <v>0</v>
      </c>
      <c r="AV159" s="42">
        <f t="shared" si="140"/>
        <v>10126.072</v>
      </c>
      <c r="AW159" s="67">
        <f t="shared" si="162"/>
        <v>3.31</v>
      </c>
      <c r="AX159" s="51">
        <v>0.98</v>
      </c>
      <c r="AY159" s="51">
        <v>2.47</v>
      </c>
      <c r="AZ159" s="45">
        <f t="shared" si="142"/>
        <v>3.4206</v>
      </c>
      <c r="BA159" s="52">
        <v>1.225</v>
      </c>
      <c r="BB159" s="47">
        <v>0.5</v>
      </c>
      <c r="BC159" s="54">
        <f t="shared" si="143"/>
        <v>70222.6782629526</v>
      </c>
      <c r="BE159" s="68">
        <f>4763+240+108</f>
        <v>5111</v>
      </c>
      <c r="BF159" s="50">
        <v>0.92</v>
      </c>
      <c r="BG159" s="51">
        <v>2.2</v>
      </c>
      <c r="BH159" s="51">
        <v>1</v>
      </c>
      <c r="BI159" s="51">
        <v>0</v>
      </c>
      <c r="BJ159" s="42">
        <f t="shared" si="146"/>
        <v>10344.664</v>
      </c>
      <c r="BK159" s="67">
        <f t="shared" si="164"/>
        <v>3.31</v>
      </c>
      <c r="BL159" s="51">
        <v>0.98</v>
      </c>
      <c r="BM159" s="51">
        <v>2.47</v>
      </c>
      <c r="BN159" s="45">
        <f t="shared" si="148"/>
        <v>3.4206</v>
      </c>
      <c r="BO159" s="52">
        <v>1.225</v>
      </c>
      <c r="BP159" s="47">
        <v>0.625</v>
      </c>
      <c r="BQ159" s="54">
        <f t="shared" si="149"/>
        <v>89673.2232165578</v>
      </c>
    </row>
    <row r="160" customHeight="1" spans="1:69">
      <c r="A160" s="57">
        <f>SUM(M134:M159)</f>
        <v>2518373.33414139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O160" s="57">
        <f>SUM(AA134:AA159)</f>
        <v>2754928.50821029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9"/>
      <c r="AC160" s="57">
        <f>SUM(AO134:AO159)</f>
        <v>3169713.82494979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9"/>
      <c r="AQ160" s="57">
        <f>SUM(BC134:BC159)</f>
        <v>3580802.99344337</v>
      </c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  <c r="BE160" s="57">
        <f>SUM(BQ134:BQ159)</f>
        <v>4813946.19455422</v>
      </c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9"/>
    </row>
    <row r="161" customHeight="1" spans="1:69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O161" s="57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9"/>
      <c r="AC161" s="57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9"/>
      <c r="AQ161" s="57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  <c r="BE161" s="57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9"/>
    </row>
    <row r="162" customHeight="1" spans="1:69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2"/>
      <c r="O162" s="60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2"/>
      <c r="AC162" s="60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2"/>
      <c r="AQ162" s="60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2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2"/>
    </row>
    <row r="163" customHeight="1" spans="1:69">
      <c r="A163" s="25" t="s">
        <v>9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O163" s="25" t="s">
        <v>9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C163" s="25" t="s">
        <v>9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7"/>
      <c r="AQ163" s="25" t="s">
        <v>9</v>
      </c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7"/>
      <c r="BE163" s="25" t="s">
        <v>9</v>
      </c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7"/>
    </row>
    <row r="164" customHeight="1" spans="1:69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30"/>
      <c r="AC164" s="28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0"/>
      <c r="AQ164" s="28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30"/>
      <c r="BE164" s="28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30"/>
    </row>
    <row r="165" customHeight="1" spans="1:69">
      <c r="A165" s="31" t="s">
        <v>14</v>
      </c>
      <c r="B165" s="32"/>
      <c r="C165" s="32"/>
      <c r="D165" s="32"/>
      <c r="E165" s="32"/>
      <c r="F165" s="33"/>
      <c r="G165" s="34" t="s">
        <v>15</v>
      </c>
      <c r="H165" s="35"/>
      <c r="I165" s="35"/>
      <c r="J165" s="36"/>
      <c r="K165" s="37" t="s">
        <v>16</v>
      </c>
      <c r="L165" s="38"/>
      <c r="M165" s="39" t="s">
        <v>17</v>
      </c>
      <c r="O165" s="31" t="s">
        <v>14</v>
      </c>
      <c r="P165" s="32"/>
      <c r="Q165" s="32"/>
      <c r="R165" s="32"/>
      <c r="S165" s="32"/>
      <c r="T165" s="33"/>
      <c r="U165" s="34" t="s">
        <v>15</v>
      </c>
      <c r="V165" s="35"/>
      <c r="W165" s="35"/>
      <c r="X165" s="36"/>
      <c r="Y165" s="37" t="s">
        <v>16</v>
      </c>
      <c r="Z165" s="38"/>
      <c r="AA165" s="39" t="s">
        <v>17</v>
      </c>
      <c r="AC165" s="31" t="s">
        <v>14</v>
      </c>
      <c r="AD165" s="32"/>
      <c r="AE165" s="32"/>
      <c r="AF165" s="32"/>
      <c r="AG165" s="32"/>
      <c r="AH165" s="33"/>
      <c r="AI165" s="34" t="s">
        <v>15</v>
      </c>
      <c r="AJ165" s="35"/>
      <c r="AK165" s="35"/>
      <c r="AL165" s="36"/>
      <c r="AM165" s="37" t="s">
        <v>16</v>
      </c>
      <c r="AN165" s="38"/>
      <c r="AO165" s="39" t="s">
        <v>17</v>
      </c>
      <c r="AQ165" s="31" t="s">
        <v>14</v>
      </c>
      <c r="AR165" s="32"/>
      <c r="AS165" s="32"/>
      <c r="AT165" s="32"/>
      <c r="AU165" s="32"/>
      <c r="AV165" s="33"/>
      <c r="AW165" s="34" t="s">
        <v>15</v>
      </c>
      <c r="AX165" s="35"/>
      <c r="AY165" s="35"/>
      <c r="AZ165" s="36"/>
      <c r="BA165" s="37" t="s">
        <v>16</v>
      </c>
      <c r="BB165" s="38"/>
      <c r="BC165" s="39" t="s">
        <v>17</v>
      </c>
      <c r="BE165" s="31" t="s">
        <v>14</v>
      </c>
      <c r="BF165" s="32"/>
      <c r="BG165" s="32"/>
      <c r="BH165" s="32"/>
      <c r="BI165" s="32"/>
      <c r="BJ165" s="33"/>
      <c r="BK165" s="34" t="s">
        <v>15</v>
      </c>
      <c r="BL165" s="35"/>
      <c r="BM165" s="35"/>
      <c r="BN165" s="36"/>
      <c r="BO165" s="37" t="s">
        <v>16</v>
      </c>
      <c r="BP165" s="38"/>
      <c r="BQ165" s="39" t="s">
        <v>17</v>
      </c>
    </row>
    <row r="166" customHeight="1" spans="1:69">
      <c r="A166" s="40" t="s">
        <v>18</v>
      </c>
      <c r="B166" s="41" t="s">
        <v>19</v>
      </c>
      <c r="C166" s="41" t="s">
        <v>20</v>
      </c>
      <c r="D166" s="41" t="s">
        <v>21</v>
      </c>
      <c r="E166" s="41" t="s">
        <v>22</v>
      </c>
      <c r="F166" s="42" t="s">
        <v>14</v>
      </c>
      <c r="G166" s="43" t="s">
        <v>23</v>
      </c>
      <c r="H166" s="44" t="s">
        <v>24</v>
      </c>
      <c r="I166" s="44" t="s">
        <v>25</v>
      </c>
      <c r="J166" s="45" t="s">
        <v>26</v>
      </c>
      <c r="K166" s="46" t="s">
        <v>27</v>
      </c>
      <c r="L166" s="47" t="s">
        <v>28</v>
      </c>
      <c r="M166" s="48"/>
      <c r="O166" s="40" t="s">
        <v>18</v>
      </c>
      <c r="P166" s="41" t="s">
        <v>19</v>
      </c>
      <c r="Q166" s="41" t="s">
        <v>20</v>
      </c>
      <c r="R166" s="41" t="s">
        <v>21</v>
      </c>
      <c r="S166" s="41" t="s">
        <v>22</v>
      </c>
      <c r="T166" s="42" t="s">
        <v>14</v>
      </c>
      <c r="U166" s="43" t="s">
        <v>23</v>
      </c>
      <c r="V166" s="44" t="s">
        <v>24</v>
      </c>
      <c r="W166" s="44" t="s">
        <v>25</v>
      </c>
      <c r="X166" s="45" t="s">
        <v>26</v>
      </c>
      <c r="Y166" s="46" t="s">
        <v>27</v>
      </c>
      <c r="Z166" s="47" t="s">
        <v>28</v>
      </c>
      <c r="AA166" s="48"/>
      <c r="AC166" s="40" t="s">
        <v>18</v>
      </c>
      <c r="AD166" s="41" t="s">
        <v>19</v>
      </c>
      <c r="AE166" s="41" t="s">
        <v>20</v>
      </c>
      <c r="AF166" s="41" t="s">
        <v>21</v>
      </c>
      <c r="AG166" s="41" t="s">
        <v>22</v>
      </c>
      <c r="AH166" s="42" t="s">
        <v>14</v>
      </c>
      <c r="AI166" s="43" t="s">
        <v>23</v>
      </c>
      <c r="AJ166" s="44" t="s">
        <v>24</v>
      </c>
      <c r="AK166" s="44" t="s">
        <v>25</v>
      </c>
      <c r="AL166" s="45" t="s">
        <v>26</v>
      </c>
      <c r="AM166" s="46" t="s">
        <v>27</v>
      </c>
      <c r="AN166" s="47" t="s">
        <v>28</v>
      </c>
      <c r="AO166" s="48"/>
      <c r="AQ166" s="40" t="s">
        <v>18</v>
      </c>
      <c r="AR166" s="41" t="s">
        <v>19</v>
      </c>
      <c r="AS166" s="41" t="s">
        <v>20</v>
      </c>
      <c r="AT166" s="41" t="s">
        <v>21</v>
      </c>
      <c r="AU166" s="41" t="s">
        <v>22</v>
      </c>
      <c r="AV166" s="42" t="s">
        <v>14</v>
      </c>
      <c r="AW166" s="43" t="s">
        <v>23</v>
      </c>
      <c r="AX166" s="44" t="s">
        <v>24</v>
      </c>
      <c r="AY166" s="44" t="s">
        <v>25</v>
      </c>
      <c r="AZ166" s="45" t="s">
        <v>26</v>
      </c>
      <c r="BA166" s="46" t="s">
        <v>27</v>
      </c>
      <c r="BB166" s="47" t="s">
        <v>28</v>
      </c>
      <c r="BC166" s="48"/>
      <c r="BE166" s="40" t="s">
        <v>18</v>
      </c>
      <c r="BF166" s="41" t="s">
        <v>19</v>
      </c>
      <c r="BG166" s="41" t="s">
        <v>20</v>
      </c>
      <c r="BH166" s="41" t="s">
        <v>21</v>
      </c>
      <c r="BI166" s="41" t="s">
        <v>22</v>
      </c>
      <c r="BJ166" s="42" t="s">
        <v>14</v>
      </c>
      <c r="BK166" s="43" t="s">
        <v>23</v>
      </c>
      <c r="BL166" s="44" t="s">
        <v>24</v>
      </c>
      <c r="BM166" s="44" t="s">
        <v>25</v>
      </c>
      <c r="BN166" s="45" t="s">
        <v>26</v>
      </c>
      <c r="BO166" s="46" t="s">
        <v>27</v>
      </c>
      <c r="BP166" s="47" t="s">
        <v>28</v>
      </c>
      <c r="BQ166" s="48"/>
    </row>
    <row r="167" customHeight="1" spans="1:69">
      <c r="A167" s="56">
        <v>3921</v>
      </c>
      <c r="B167" s="51">
        <v>2.14</v>
      </c>
      <c r="C167" s="51">
        <v>1</v>
      </c>
      <c r="D167" s="51">
        <v>1</v>
      </c>
      <c r="E167" s="51">
        <v>0</v>
      </c>
      <c r="F167" s="42">
        <f t="shared" ref="F167:F169" si="166">A167*B167*C167*D167+E167</f>
        <v>8390.94</v>
      </c>
      <c r="G167" s="67">
        <v>2.26</v>
      </c>
      <c r="H167" s="51">
        <v>0.92</v>
      </c>
      <c r="I167" s="51">
        <v>2.03</v>
      </c>
      <c r="J167" s="45">
        <f t="shared" ref="J167:J169" si="167">H167*I167+1</f>
        <v>2.8676</v>
      </c>
      <c r="K167" s="52">
        <v>1.125</v>
      </c>
      <c r="L167" s="47">
        <v>0.5</v>
      </c>
      <c r="M167" s="54">
        <f t="shared" ref="M167:M169" si="168">F167*G167*J167*K167*L167</f>
        <v>30588.63894531</v>
      </c>
      <c r="O167" s="68">
        <v>3921</v>
      </c>
      <c r="P167" s="51">
        <v>2.14</v>
      </c>
      <c r="Q167" s="51">
        <v>1</v>
      </c>
      <c r="R167" s="51">
        <v>1</v>
      </c>
      <c r="S167" s="51">
        <v>0</v>
      </c>
      <c r="T167" s="42">
        <f t="shared" ref="T167:T169" si="169">O167*P167*Q167*R167+S167</f>
        <v>8390.94</v>
      </c>
      <c r="U167" s="67">
        <f>2.26+0.13</f>
        <v>2.39</v>
      </c>
      <c r="V167" s="51">
        <v>0.92</v>
      </c>
      <c r="W167" s="51">
        <v>2.03</v>
      </c>
      <c r="X167" s="45">
        <f t="shared" ref="X167:X169" si="170">V167*W167+1</f>
        <v>2.8676</v>
      </c>
      <c r="Y167" s="52">
        <v>1.125</v>
      </c>
      <c r="Z167" s="47">
        <v>0.5</v>
      </c>
      <c r="AA167" s="54">
        <f t="shared" ref="AA167:AA169" si="171">T167*U167*X167*Y167*Z167</f>
        <v>32348.162424465</v>
      </c>
      <c r="AC167" s="68">
        <v>3921</v>
      </c>
      <c r="AD167" s="51">
        <v>2.14</v>
      </c>
      <c r="AE167" s="51">
        <v>1</v>
      </c>
      <c r="AF167" s="51">
        <v>1</v>
      </c>
      <c r="AG167" s="51">
        <v>0</v>
      </c>
      <c r="AH167" s="42">
        <f t="shared" ref="AH167:AH190" si="172">AC167*AD167*AE167*AF167+AG167</f>
        <v>8390.94</v>
      </c>
      <c r="AI167" s="67">
        <f t="shared" ref="AI167:AI172" si="173">2.26+0.13</f>
        <v>2.39</v>
      </c>
      <c r="AJ167" s="51">
        <v>0.92</v>
      </c>
      <c r="AK167" s="51">
        <v>2.03</v>
      </c>
      <c r="AL167" s="45">
        <f t="shared" ref="AL167:AL190" si="174">AJ167*AK167+1</f>
        <v>2.8676</v>
      </c>
      <c r="AM167" s="52">
        <v>1.125</v>
      </c>
      <c r="AN167" s="47">
        <v>0.5</v>
      </c>
      <c r="AO167" s="54">
        <f t="shared" ref="AO167:AO190" si="175">AH167*AI167*AL167*AM167*AN167</f>
        <v>32348.162424465</v>
      </c>
      <c r="AQ167" s="68">
        <f t="shared" ref="AQ167:AQ190" si="176">3921+240</f>
        <v>4161</v>
      </c>
      <c r="AR167" s="51">
        <v>2.14</v>
      </c>
      <c r="AS167" s="51">
        <v>1</v>
      </c>
      <c r="AT167" s="51">
        <v>1</v>
      </c>
      <c r="AU167" s="51">
        <v>0</v>
      </c>
      <c r="AV167" s="42">
        <f t="shared" ref="AV167:AV190" si="177">AQ167*AR167*AS167*AT167+AU167</f>
        <v>8904.54</v>
      </c>
      <c r="AW167" s="67">
        <f t="shared" ref="AW167:AW172" si="178">2.26+0.13</f>
        <v>2.39</v>
      </c>
      <c r="AX167" s="51">
        <v>0.92</v>
      </c>
      <c r="AY167" s="51">
        <v>2.03</v>
      </c>
      <c r="AZ167" s="45">
        <f t="shared" ref="AZ167:AZ190" si="179">AX167*AY167+1</f>
        <v>2.8676</v>
      </c>
      <c r="BA167" s="52">
        <v>1.225</v>
      </c>
      <c r="BB167" s="47">
        <v>0.5</v>
      </c>
      <c r="BC167" s="54">
        <f t="shared" ref="BC167:BC190" si="180">AV167*AW167*AZ167*BA167*BB167</f>
        <v>37379.548803093</v>
      </c>
      <c r="BE167" s="68">
        <f t="shared" ref="BE167:BE190" si="181">3921+240+108+300</f>
        <v>4569</v>
      </c>
      <c r="BF167" s="51">
        <v>2.14</v>
      </c>
      <c r="BG167" s="51">
        <v>1</v>
      </c>
      <c r="BH167" s="51">
        <v>1</v>
      </c>
      <c r="BI167" s="51">
        <v>0</v>
      </c>
      <c r="BJ167" s="42">
        <f t="shared" ref="BJ167:BJ190" si="182">BE167*BF167*BG167*BH167+BI167</f>
        <v>9777.66</v>
      </c>
      <c r="BK167" s="67">
        <f t="shared" ref="BK167:BK172" si="183">2.26+0.13</f>
        <v>2.39</v>
      </c>
      <c r="BL167" s="51">
        <v>0.92</v>
      </c>
      <c r="BM167" s="51">
        <v>2.03</v>
      </c>
      <c r="BN167" s="45">
        <f t="shared" ref="BN167:BN190" si="184">BL167*BM167+1</f>
        <v>2.8676</v>
      </c>
      <c r="BO167" s="52">
        <v>1.225</v>
      </c>
      <c r="BP167" s="47">
        <v>0.625</v>
      </c>
      <c r="BQ167" s="54">
        <f t="shared" ref="BQ167:BQ190" si="185">BJ167*BK167*BN167*BO167*BP167</f>
        <v>51305.9236004963</v>
      </c>
    </row>
    <row r="168" customHeight="1" spans="1:69">
      <c r="A168" s="56">
        <v>3921</v>
      </c>
      <c r="B168" s="51">
        <v>1.74</v>
      </c>
      <c r="C168" s="51">
        <v>1</v>
      </c>
      <c r="D168" s="51">
        <v>1</v>
      </c>
      <c r="E168" s="51">
        <v>0</v>
      </c>
      <c r="F168" s="42">
        <f t="shared" si="166"/>
        <v>6822.54</v>
      </c>
      <c r="G168" s="67">
        <v>2.26</v>
      </c>
      <c r="H168" s="51">
        <v>0.92</v>
      </c>
      <c r="I168" s="51">
        <v>2.03</v>
      </c>
      <c r="J168" s="45">
        <f t="shared" si="167"/>
        <v>2.8676</v>
      </c>
      <c r="K168" s="52">
        <v>1.125</v>
      </c>
      <c r="L168" s="47">
        <v>0.5</v>
      </c>
      <c r="M168" s="54">
        <f t="shared" si="168"/>
        <v>24871.13633871</v>
      </c>
      <c r="O168" s="68">
        <v>3921</v>
      </c>
      <c r="P168" s="51">
        <v>1.74</v>
      </c>
      <c r="Q168" s="51">
        <v>1</v>
      </c>
      <c r="R168" s="51">
        <v>1</v>
      </c>
      <c r="S168" s="51">
        <v>0</v>
      </c>
      <c r="T168" s="42">
        <f t="shared" si="169"/>
        <v>6822.54</v>
      </c>
      <c r="U168" s="67">
        <f>2.26+0.13</f>
        <v>2.39</v>
      </c>
      <c r="V168" s="51">
        <v>0.92</v>
      </c>
      <c r="W168" s="51">
        <v>2.03</v>
      </c>
      <c r="X168" s="45">
        <f t="shared" si="170"/>
        <v>2.8676</v>
      </c>
      <c r="Y168" s="52">
        <v>1.125</v>
      </c>
      <c r="Z168" s="47">
        <v>0.5</v>
      </c>
      <c r="AA168" s="54">
        <f t="shared" si="171"/>
        <v>26301.776924565</v>
      </c>
      <c r="AC168" s="68">
        <v>3921</v>
      </c>
      <c r="AD168" s="51">
        <v>1.74</v>
      </c>
      <c r="AE168" s="51">
        <v>1</v>
      </c>
      <c r="AF168" s="51">
        <v>1</v>
      </c>
      <c r="AG168" s="51">
        <v>0</v>
      </c>
      <c r="AH168" s="42">
        <f t="shared" si="172"/>
        <v>6822.54</v>
      </c>
      <c r="AI168" s="67">
        <f t="shared" si="173"/>
        <v>2.39</v>
      </c>
      <c r="AJ168" s="51">
        <v>0.92</v>
      </c>
      <c r="AK168" s="51">
        <v>2.03</v>
      </c>
      <c r="AL168" s="45">
        <f t="shared" si="174"/>
        <v>2.8676</v>
      </c>
      <c r="AM168" s="52">
        <v>1.125</v>
      </c>
      <c r="AN168" s="47">
        <v>0.5</v>
      </c>
      <c r="AO168" s="54">
        <f t="shared" si="175"/>
        <v>26301.776924565</v>
      </c>
      <c r="AQ168" s="68">
        <f t="shared" si="176"/>
        <v>4161</v>
      </c>
      <c r="AR168" s="51">
        <v>1.74</v>
      </c>
      <c r="AS168" s="51">
        <v>1</v>
      </c>
      <c r="AT168" s="51">
        <v>1</v>
      </c>
      <c r="AU168" s="51">
        <v>0</v>
      </c>
      <c r="AV168" s="42">
        <f t="shared" si="177"/>
        <v>7240.14</v>
      </c>
      <c r="AW168" s="67">
        <f t="shared" si="178"/>
        <v>2.39</v>
      </c>
      <c r="AX168" s="51">
        <v>0.92</v>
      </c>
      <c r="AY168" s="51">
        <v>2.03</v>
      </c>
      <c r="AZ168" s="45">
        <f t="shared" si="179"/>
        <v>2.8676</v>
      </c>
      <c r="BA168" s="52">
        <v>1.225</v>
      </c>
      <c r="BB168" s="47">
        <v>0.5</v>
      </c>
      <c r="BC168" s="54">
        <f t="shared" si="180"/>
        <v>30392.717251113</v>
      </c>
      <c r="BE168" s="68">
        <f t="shared" si="181"/>
        <v>4569</v>
      </c>
      <c r="BF168" s="51">
        <v>1.74</v>
      </c>
      <c r="BG168" s="51">
        <v>1</v>
      </c>
      <c r="BH168" s="51">
        <v>1</v>
      </c>
      <c r="BI168" s="51">
        <v>0</v>
      </c>
      <c r="BJ168" s="42">
        <f t="shared" si="182"/>
        <v>7950.06</v>
      </c>
      <c r="BK168" s="67">
        <f t="shared" si="183"/>
        <v>2.39</v>
      </c>
      <c r="BL168" s="51">
        <v>0.92</v>
      </c>
      <c r="BM168" s="51">
        <v>2.03</v>
      </c>
      <c r="BN168" s="45">
        <f t="shared" si="184"/>
        <v>2.8676</v>
      </c>
      <c r="BO168" s="52">
        <v>1.225</v>
      </c>
      <c r="BP168" s="47">
        <v>0.625</v>
      </c>
      <c r="BQ168" s="54">
        <f t="shared" si="185"/>
        <v>41716.0313387212</v>
      </c>
    </row>
    <row r="169" customHeight="1" spans="1:69">
      <c r="A169" s="56">
        <v>3921</v>
      </c>
      <c r="B169" s="51">
        <v>2.01</v>
      </c>
      <c r="C169" s="51">
        <v>1</v>
      </c>
      <c r="D169" s="51">
        <v>1</v>
      </c>
      <c r="E169" s="51">
        <v>0</v>
      </c>
      <c r="F169" s="42">
        <f t="shared" si="166"/>
        <v>7881.21</v>
      </c>
      <c r="G169" s="67">
        <v>2.26</v>
      </c>
      <c r="H169" s="51">
        <v>0.92</v>
      </c>
      <c r="I169" s="51">
        <v>2.03</v>
      </c>
      <c r="J169" s="45">
        <f t="shared" si="167"/>
        <v>2.8676</v>
      </c>
      <c r="K169" s="52">
        <v>1.125</v>
      </c>
      <c r="L169" s="47">
        <v>0.5</v>
      </c>
      <c r="M169" s="54">
        <f t="shared" si="168"/>
        <v>28730.450598165</v>
      </c>
      <c r="O169" s="68">
        <v>3921</v>
      </c>
      <c r="P169" s="51">
        <v>2.01</v>
      </c>
      <c r="Q169" s="51">
        <v>1</v>
      </c>
      <c r="R169" s="51">
        <v>1</v>
      </c>
      <c r="S169" s="51">
        <v>0</v>
      </c>
      <c r="T169" s="42">
        <f t="shared" si="169"/>
        <v>7881.21</v>
      </c>
      <c r="U169" s="67">
        <f>2.26+0.13</f>
        <v>2.39</v>
      </c>
      <c r="V169" s="51">
        <v>0.92</v>
      </c>
      <c r="W169" s="51">
        <v>2.03</v>
      </c>
      <c r="X169" s="45">
        <f t="shared" si="170"/>
        <v>2.8676</v>
      </c>
      <c r="Y169" s="52">
        <v>1.125</v>
      </c>
      <c r="Z169" s="47">
        <v>0.5</v>
      </c>
      <c r="AA169" s="54">
        <f t="shared" si="171"/>
        <v>30383.0871369975</v>
      </c>
      <c r="AC169" s="68">
        <v>3921</v>
      </c>
      <c r="AD169" s="51">
        <v>2.01</v>
      </c>
      <c r="AE169" s="51">
        <v>1</v>
      </c>
      <c r="AF169" s="51">
        <v>1</v>
      </c>
      <c r="AG169" s="51">
        <v>0</v>
      </c>
      <c r="AH169" s="42">
        <f t="shared" si="172"/>
        <v>7881.21</v>
      </c>
      <c r="AI169" s="67">
        <f t="shared" si="173"/>
        <v>2.39</v>
      </c>
      <c r="AJ169" s="51">
        <v>0.92</v>
      </c>
      <c r="AK169" s="51">
        <v>2.03</v>
      </c>
      <c r="AL169" s="45">
        <f t="shared" si="174"/>
        <v>2.8676</v>
      </c>
      <c r="AM169" s="52">
        <v>1.125</v>
      </c>
      <c r="AN169" s="47">
        <v>0.5</v>
      </c>
      <c r="AO169" s="54">
        <f t="shared" si="175"/>
        <v>30383.0871369975</v>
      </c>
      <c r="AQ169" s="68">
        <f t="shared" si="176"/>
        <v>4161</v>
      </c>
      <c r="AR169" s="51">
        <v>2.01</v>
      </c>
      <c r="AS169" s="51">
        <v>1</v>
      </c>
      <c r="AT169" s="51">
        <v>1</v>
      </c>
      <c r="AU169" s="51">
        <v>0</v>
      </c>
      <c r="AV169" s="42">
        <f t="shared" si="177"/>
        <v>8363.61</v>
      </c>
      <c r="AW169" s="67">
        <f t="shared" si="178"/>
        <v>2.39</v>
      </c>
      <c r="AX169" s="51">
        <v>0.92</v>
      </c>
      <c r="AY169" s="51">
        <v>2.03</v>
      </c>
      <c r="AZ169" s="45">
        <f t="shared" si="179"/>
        <v>2.8676</v>
      </c>
      <c r="BA169" s="52">
        <v>1.225</v>
      </c>
      <c r="BB169" s="47">
        <v>0.5</v>
      </c>
      <c r="BC169" s="54">
        <f t="shared" si="180"/>
        <v>35108.8285486995</v>
      </c>
      <c r="BE169" s="68">
        <f t="shared" si="181"/>
        <v>4569</v>
      </c>
      <c r="BF169" s="51">
        <v>2.01</v>
      </c>
      <c r="BG169" s="51">
        <v>1</v>
      </c>
      <c r="BH169" s="51">
        <v>1</v>
      </c>
      <c r="BI169" s="51">
        <v>0</v>
      </c>
      <c r="BJ169" s="42">
        <f t="shared" si="182"/>
        <v>9183.69</v>
      </c>
      <c r="BK169" s="67">
        <f t="shared" si="183"/>
        <v>2.39</v>
      </c>
      <c r="BL169" s="51">
        <v>0.92</v>
      </c>
      <c r="BM169" s="51">
        <v>2.03</v>
      </c>
      <c r="BN169" s="45">
        <f t="shared" si="184"/>
        <v>2.8676</v>
      </c>
      <c r="BO169" s="52">
        <v>1.225</v>
      </c>
      <c r="BP169" s="47">
        <v>0.625</v>
      </c>
      <c r="BQ169" s="54">
        <f t="shared" si="185"/>
        <v>48189.2086154194</v>
      </c>
    </row>
    <row r="170" customHeight="1" spans="1:69">
      <c r="A170" s="56"/>
      <c r="B170" s="41">
        <v>0</v>
      </c>
      <c r="C170" s="51"/>
      <c r="D170" s="51"/>
      <c r="E170" s="51"/>
      <c r="F170" s="42"/>
      <c r="G170" s="52"/>
      <c r="H170" s="51"/>
      <c r="I170" s="51"/>
      <c r="J170" s="45"/>
      <c r="K170" s="52"/>
      <c r="L170" s="47"/>
      <c r="M170" s="54"/>
      <c r="O170" s="56"/>
      <c r="P170" s="41">
        <v>0</v>
      </c>
      <c r="Q170" s="51"/>
      <c r="R170" s="51"/>
      <c r="S170" s="51"/>
      <c r="T170" s="42"/>
      <c r="U170" s="52"/>
      <c r="V170" s="51"/>
      <c r="W170" s="51"/>
      <c r="X170" s="45"/>
      <c r="Y170" s="52"/>
      <c r="Z170" s="47"/>
      <c r="AA170" s="54"/>
      <c r="AC170" s="68">
        <v>3921</v>
      </c>
      <c r="AD170" s="41">
        <v>6</v>
      </c>
      <c r="AE170" s="51">
        <v>1</v>
      </c>
      <c r="AF170" s="51">
        <v>1</v>
      </c>
      <c r="AG170" s="51">
        <f>5620*1.5</f>
        <v>8430</v>
      </c>
      <c r="AH170" s="42">
        <f t="shared" si="172"/>
        <v>31956</v>
      </c>
      <c r="AI170" s="67">
        <f t="shared" si="173"/>
        <v>2.39</v>
      </c>
      <c r="AJ170" s="51">
        <v>0.92</v>
      </c>
      <c r="AK170" s="51">
        <v>2.03</v>
      </c>
      <c r="AL170" s="45">
        <f t="shared" si="174"/>
        <v>2.8676</v>
      </c>
      <c r="AM170" s="52">
        <v>1.125</v>
      </c>
      <c r="AN170" s="47">
        <v>0.5</v>
      </c>
      <c r="AO170" s="54">
        <f t="shared" si="175"/>
        <v>123194.526291</v>
      </c>
      <c r="AQ170" s="68">
        <f t="shared" si="176"/>
        <v>4161</v>
      </c>
      <c r="AR170" s="41">
        <v>6</v>
      </c>
      <c r="AS170" s="51">
        <v>1</v>
      </c>
      <c r="AT170" s="51">
        <v>1</v>
      </c>
      <c r="AU170" s="51">
        <f>5620*1.5</f>
        <v>8430</v>
      </c>
      <c r="AV170" s="42">
        <f t="shared" si="177"/>
        <v>33396</v>
      </c>
      <c r="AW170" s="67">
        <f t="shared" si="178"/>
        <v>2.39</v>
      </c>
      <c r="AX170" s="51">
        <v>0.92</v>
      </c>
      <c r="AY170" s="51">
        <v>2.03</v>
      </c>
      <c r="AZ170" s="45">
        <f t="shared" si="179"/>
        <v>2.8676</v>
      </c>
      <c r="BA170" s="52">
        <v>1.225</v>
      </c>
      <c r="BB170" s="47">
        <v>0.5</v>
      </c>
      <c r="BC170" s="54">
        <f t="shared" si="180"/>
        <v>140189.9942982</v>
      </c>
      <c r="BE170" s="68">
        <f t="shared" si="181"/>
        <v>4569</v>
      </c>
      <c r="BF170" s="41">
        <v>6</v>
      </c>
      <c r="BG170" s="51">
        <v>1</v>
      </c>
      <c r="BH170" s="51">
        <v>1</v>
      </c>
      <c r="BI170" s="51">
        <f>5968*1.5</f>
        <v>8952</v>
      </c>
      <c r="BJ170" s="42">
        <f t="shared" si="182"/>
        <v>36366</v>
      </c>
      <c r="BK170" s="67">
        <f t="shared" si="183"/>
        <v>2.39</v>
      </c>
      <c r="BL170" s="51">
        <v>0.92</v>
      </c>
      <c r="BM170" s="51">
        <v>2.03</v>
      </c>
      <c r="BN170" s="45">
        <f t="shared" si="184"/>
        <v>2.8676</v>
      </c>
      <c r="BO170" s="52">
        <v>1.225</v>
      </c>
      <c r="BP170" s="47">
        <v>0.625</v>
      </c>
      <c r="BQ170" s="54">
        <f t="shared" si="185"/>
        <v>190821.854887125</v>
      </c>
    </row>
    <row r="171" customHeight="1" spans="1:69">
      <c r="A171" s="56">
        <v>3921</v>
      </c>
      <c r="B171" s="51">
        <v>1.7</v>
      </c>
      <c r="C171" s="51">
        <v>1.75</v>
      </c>
      <c r="D171" s="51">
        <v>1</v>
      </c>
      <c r="E171" s="51">
        <v>0</v>
      </c>
      <c r="F171" s="42">
        <f t="shared" ref="F171:F190" si="186">A171*B171*C171*D171+E171</f>
        <v>11664.975</v>
      </c>
      <c r="G171" s="67">
        <v>2.26</v>
      </c>
      <c r="H171" s="51">
        <v>0.92</v>
      </c>
      <c r="I171" s="51">
        <v>2.03</v>
      </c>
      <c r="J171" s="45">
        <f t="shared" ref="J171:J190" si="187">H171*I171+1</f>
        <v>2.8676</v>
      </c>
      <c r="K171" s="52">
        <v>1.125</v>
      </c>
      <c r="L171" s="47">
        <v>0.5</v>
      </c>
      <c r="M171" s="54">
        <f t="shared" ref="M171:M190" si="188">F171*G171*J171*K171*L171</f>
        <v>42523.9256365875</v>
      </c>
      <c r="O171" s="68">
        <v>3921</v>
      </c>
      <c r="P171" s="51">
        <v>1.7</v>
      </c>
      <c r="Q171" s="51">
        <v>1.75</v>
      </c>
      <c r="R171" s="51">
        <v>1</v>
      </c>
      <c r="S171" s="51">
        <v>0</v>
      </c>
      <c r="T171" s="42">
        <f t="shared" ref="T171:T190" si="189">O171*P171*Q171*R171+S171</f>
        <v>11664.975</v>
      </c>
      <c r="U171" s="67">
        <f>2.26+0.13</f>
        <v>2.39</v>
      </c>
      <c r="V171" s="51">
        <v>0.92</v>
      </c>
      <c r="W171" s="51">
        <v>2.03</v>
      </c>
      <c r="X171" s="45">
        <f t="shared" ref="X171:X190" si="190">V171*W171+1</f>
        <v>2.8676</v>
      </c>
      <c r="Y171" s="52">
        <v>1.125</v>
      </c>
      <c r="Z171" s="47">
        <v>0.5</v>
      </c>
      <c r="AA171" s="54">
        <f t="shared" ref="AA171:AA190" si="191">T171*U171*X171*Y171*Z171</f>
        <v>44969.9921555062</v>
      </c>
      <c r="AC171" s="68">
        <v>3921</v>
      </c>
      <c r="AD171" s="51">
        <v>1.7</v>
      </c>
      <c r="AE171" s="51">
        <v>1.75</v>
      </c>
      <c r="AF171" s="51">
        <v>1</v>
      </c>
      <c r="AG171" s="51">
        <v>0</v>
      </c>
      <c r="AH171" s="42">
        <f t="shared" si="172"/>
        <v>11664.975</v>
      </c>
      <c r="AI171" s="67">
        <f t="shared" si="173"/>
        <v>2.39</v>
      </c>
      <c r="AJ171" s="51">
        <v>0.92</v>
      </c>
      <c r="AK171" s="51">
        <v>2.03</v>
      </c>
      <c r="AL171" s="45">
        <f t="shared" si="174"/>
        <v>2.8676</v>
      </c>
      <c r="AM171" s="52">
        <v>1.125</v>
      </c>
      <c r="AN171" s="47">
        <v>0.5</v>
      </c>
      <c r="AO171" s="54">
        <f t="shared" si="175"/>
        <v>44969.9921555062</v>
      </c>
      <c r="AQ171" s="68">
        <f t="shared" si="176"/>
        <v>4161</v>
      </c>
      <c r="AR171" s="51">
        <v>1.7</v>
      </c>
      <c r="AS171" s="51">
        <v>1.75</v>
      </c>
      <c r="AT171" s="51">
        <v>1</v>
      </c>
      <c r="AU171" s="51">
        <v>0</v>
      </c>
      <c r="AV171" s="42">
        <f t="shared" si="177"/>
        <v>12378.975</v>
      </c>
      <c r="AW171" s="67">
        <f t="shared" si="178"/>
        <v>2.39</v>
      </c>
      <c r="AX171" s="51">
        <v>0.92</v>
      </c>
      <c r="AY171" s="51">
        <v>2.03</v>
      </c>
      <c r="AZ171" s="45">
        <f t="shared" si="179"/>
        <v>2.8676</v>
      </c>
      <c r="BA171" s="52">
        <v>1.225</v>
      </c>
      <c r="BB171" s="47">
        <v>0.5</v>
      </c>
      <c r="BC171" s="54">
        <f t="shared" si="180"/>
        <v>51964.5596678513</v>
      </c>
      <c r="BE171" s="68">
        <f t="shared" si="181"/>
        <v>4569</v>
      </c>
      <c r="BF171" s="51">
        <v>1.7</v>
      </c>
      <c r="BG171" s="51">
        <v>1.75</v>
      </c>
      <c r="BH171" s="51">
        <v>1</v>
      </c>
      <c r="BI171" s="51">
        <f t="shared" ref="BI171:BI178" si="192">5968*0.7</f>
        <v>4177.6</v>
      </c>
      <c r="BJ171" s="42">
        <f t="shared" si="182"/>
        <v>17770.375</v>
      </c>
      <c r="BK171" s="67">
        <f t="shared" si="183"/>
        <v>2.39</v>
      </c>
      <c r="BL171" s="51">
        <v>0.92</v>
      </c>
      <c r="BM171" s="51">
        <v>2.03</v>
      </c>
      <c r="BN171" s="45">
        <f t="shared" si="184"/>
        <v>2.8676</v>
      </c>
      <c r="BO171" s="52">
        <v>1.225</v>
      </c>
      <c r="BP171" s="47">
        <v>0.625</v>
      </c>
      <c r="BQ171" s="54">
        <f t="shared" si="185"/>
        <v>93245.7768118516</v>
      </c>
    </row>
    <row r="172" customHeight="1" spans="1:69">
      <c r="A172" s="56">
        <v>3921</v>
      </c>
      <c r="B172" s="51">
        <v>1.7</v>
      </c>
      <c r="C172" s="51">
        <v>1.75</v>
      </c>
      <c r="D172" s="51">
        <v>1</v>
      </c>
      <c r="E172" s="51">
        <v>0</v>
      </c>
      <c r="F172" s="42">
        <f t="shared" si="186"/>
        <v>11664.975</v>
      </c>
      <c r="G172" s="67">
        <v>2.26</v>
      </c>
      <c r="H172" s="51">
        <v>0.92</v>
      </c>
      <c r="I172" s="51">
        <v>2.03</v>
      </c>
      <c r="J172" s="45">
        <f t="shared" si="187"/>
        <v>2.8676</v>
      </c>
      <c r="K172" s="52">
        <v>1.325</v>
      </c>
      <c r="L172" s="47">
        <v>0.5</v>
      </c>
      <c r="M172" s="54">
        <f t="shared" si="188"/>
        <v>50083.7346386475</v>
      </c>
      <c r="O172" s="68">
        <v>3921</v>
      </c>
      <c r="P172" s="51">
        <v>1.7</v>
      </c>
      <c r="Q172" s="51">
        <v>1.75</v>
      </c>
      <c r="R172" s="51">
        <v>1</v>
      </c>
      <c r="S172" s="51">
        <v>0</v>
      </c>
      <c r="T172" s="42">
        <f t="shared" si="189"/>
        <v>11664.975</v>
      </c>
      <c r="U172" s="67">
        <f>2.26+0.13</f>
        <v>2.39</v>
      </c>
      <c r="V172" s="51">
        <v>0.92</v>
      </c>
      <c r="W172" s="51">
        <v>2.03</v>
      </c>
      <c r="X172" s="45">
        <f t="shared" si="190"/>
        <v>2.8676</v>
      </c>
      <c r="Y172" s="52">
        <v>1.325</v>
      </c>
      <c r="Z172" s="47">
        <v>0.5</v>
      </c>
      <c r="AA172" s="54">
        <f t="shared" si="191"/>
        <v>52964.6574275962</v>
      </c>
      <c r="AC172" s="68">
        <v>3921</v>
      </c>
      <c r="AD172" s="51">
        <v>1.7</v>
      </c>
      <c r="AE172" s="51">
        <v>1.75</v>
      </c>
      <c r="AF172" s="51">
        <v>1</v>
      </c>
      <c r="AG172" s="51">
        <v>0</v>
      </c>
      <c r="AH172" s="42">
        <f t="shared" si="172"/>
        <v>11664.975</v>
      </c>
      <c r="AI172" s="67">
        <f t="shared" si="173"/>
        <v>2.39</v>
      </c>
      <c r="AJ172" s="51">
        <v>0.92</v>
      </c>
      <c r="AK172" s="51">
        <v>2.03</v>
      </c>
      <c r="AL172" s="45">
        <f t="shared" si="174"/>
        <v>2.8676</v>
      </c>
      <c r="AM172" s="52">
        <v>1.325</v>
      </c>
      <c r="AN172" s="47">
        <v>0.5</v>
      </c>
      <c r="AO172" s="54">
        <f t="shared" si="175"/>
        <v>52964.6574275962</v>
      </c>
      <c r="AQ172" s="68">
        <f t="shared" si="176"/>
        <v>4161</v>
      </c>
      <c r="AR172" s="51">
        <v>1.7</v>
      </c>
      <c r="AS172" s="51">
        <v>1.75</v>
      </c>
      <c r="AT172" s="51">
        <v>1</v>
      </c>
      <c r="AU172" s="51">
        <v>0</v>
      </c>
      <c r="AV172" s="42">
        <f t="shared" si="177"/>
        <v>12378.975</v>
      </c>
      <c r="AW172" s="67">
        <f t="shared" si="178"/>
        <v>2.39</v>
      </c>
      <c r="AX172" s="51">
        <v>0.92</v>
      </c>
      <c r="AY172" s="51">
        <v>2.03</v>
      </c>
      <c r="AZ172" s="45">
        <f t="shared" si="179"/>
        <v>2.8676</v>
      </c>
      <c r="BA172" s="52">
        <v>1.425</v>
      </c>
      <c r="BB172" s="47">
        <v>0.5</v>
      </c>
      <c r="BC172" s="54">
        <f t="shared" si="180"/>
        <v>60448.5694095412</v>
      </c>
      <c r="BE172" s="68">
        <f t="shared" si="181"/>
        <v>4569</v>
      </c>
      <c r="BF172" s="51">
        <v>1.7</v>
      </c>
      <c r="BG172" s="51">
        <v>1.75</v>
      </c>
      <c r="BH172" s="51">
        <v>1</v>
      </c>
      <c r="BI172" s="51">
        <f t="shared" si="192"/>
        <v>4177.6</v>
      </c>
      <c r="BJ172" s="42">
        <f t="shared" si="182"/>
        <v>17770.375</v>
      </c>
      <c r="BK172" s="67">
        <f t="shared" si="183"/>
        <v>2.39</v>
      </c>
      <c r="BL172" s="51">
        <v>0.92</v>
      </c>
      <c r="BM172" s="51">
        <v>2.03</v>
      </c>
      <c r="BN172" s="45">
        <f t="shared" si="184"/>
        <v>2.8676</v>
      </c>
      <c r="BO172" s="52">
        <v>1.425</v>
      </c>
      <c r="BP172" s="47">
        <v>0.625</v>
      </c>
      <c r="BQ172" s="54">
        <f t="shared" si="185"/>
        <v>108469.577107664</v>
      </c>
    </row>
    <row r="173" customHeight="1" spans="1:69">
      <c r="A173" s="56">
        <v>3921</v>
      </c>
      <c r="B173" s="51">
        <v>1.7</v>
      </c>
      <c r="C173" s="51">
        <v>1.75</v>
      </c>
      <c r="D173" s="51">
        <v>1</v>
      </c>
      <c r="E173" s="51">
        <v>0</v>
      </c>
      <c r="F173" s="42">
        <f t="shared" si="186"/>
        <v>11664.975</v>
      </c>
      <c r="G173" s="67">
        <v>2.56</v>
      </c>
      <c r="H173" s="51">
        <v>0.92</v>
      </c>
      <c r="I173" s="51">
        <v>2.03</v>
      </c>
      <c r="J173" s="45">
        <f t="shared" si="187"/>
        <v>2.8676</v>
      </c>
      <c r="K173" s="52">
        <v>1.325</v>
      </c>
      <c r="L173" s="47">
        <v>0.5</v>
      </c>
      <c r="M173" s="54">
        <f t="shared" si="188"/>
        <v>56732.01799776</v>
      </c>
      <c r="O173" s="68">
        <v>3921</v>
      </c>
      <c r="P173" s="51">
        <v>1.7</v>
      </c>
      <c r="Q173" s="51">
        <v>1.75</v>
      </c>
      <c r="R173" s="51">
        <v>1</v>
      </c>
      <c r="S173" s="51">
        <v>0</v>
      </c>
      <c r="T173" s="42">
        <f t="shared" si="189"/>
        <v>11664.975</v>
      </c>
      <c r="U173" s="67">
        <f t="shared" ref="U173:U190" si="193">2.56+0.13</f>
        <v>2.69</v>
      </c>
      <c r="V173" s="51">
        <v>0.92</v>
      </c>
      <c r="W173" s="51">
        <v>2.03</v>
      </c>
      <c r="X173" s="45">
        <f t="shared" si="190"/>
        <v>2.8676</v>
      </c>
      <c r="Y173" s="52">
        <v>1.325</v>
      </c>
      <c r="Z173" s="47">
        <v>0.5</v>
      </c>
      <c r="AA173" s="54">
        <f t="shared" si="191"/>
        <v>59612.9407867088</v>
      </c>
      <c r="AC173" s="68">
        <v>3921</v>
      </c>
      <c r="AD173" s="51">
        <v>1.7</v>
      </c>
      <c r="AE173" s="51">
        <v>1.75</v>
      </c>
      <c r="AF173" s="51">
        <v>1</v>
      </c>
      <c r="AG173" s="51">
        <v>0</v>
      </c>
      <c r="AH173" s="42">
        <f t="shared" si="172"/>
        <v>11664.975</v>
      </c>
      <c r="AI173" s="67">
        <f t="shared" ref="AI173:AI190" si="194">2.56+0.13</f>
        <v>2.69</v>
      </c>
      <c r="AJ173" s="51">
        <v>0.92</v>
      </c>
      <c r="AK173" s="51">
        <v>2.03</v>
      </c>
      <c r="AL173" s="45">
        <f t="shared" si="174"/>
        <v>2.8676</v>
      </c>
      <c r="AM173" s="52">
        <v>1.325</v>
      </c>
      <c r="AN173" s="47">
        <v>0.5</v>
      </c>
      <c r="AO173" s="54">
        <f t="shared" si="175"/>
        <v>59612.9407867088</v>
      </c>
      <c r="AQ173" s="68">
        <f t="shared" si="176"/>
        <v>4161</v>
      </c>
      <c r="AR173" s="51">
        <v>1.7</v>
      </c>
      <c r="AS173" s="51">
        <v>1.75</v>
      </c>
      <c r="AT173" s="51">
        <v>1</v>
      </c>
      <c r="AU173" s="51">
        <v>0</v>
      </c>
      <c r="AV173" s="42">
        <f t="shared" si="177"/>
        <v>12378.975</v>
      </c>
      <c r="AW173" s="67">
        <f t="shared" ref="AW173:AW190" si="195">2.56+0.13</f>
        <v>2.69</v>
      </c>
      <c r="AX173" s="51">
        <v>0.92</v>
      </c>
      <c r="AY173" s="51">
        <v>2.03</v>
      </c>
      <c r="AZ173" s="45">
        <f t="shared" si="179"/>
        <v>2.8676</v>
      </c>
      <c r="BA173" s="52">
        <v>1.425</v>
      </c>
      <c r="BB173" s="47">
        <v>0.5</v>
      </c>
      <c r="BC173" s="54">
        <f t="shared" si="180"/>
        <v>68036.2559463037</v>
      </c>
      <c r="BE173" s="68">
        <f t="shared" si="181"/>
        <v>4569</v>
      </c>
      <c r="BF173" s="51">
        <v>1.7</v>
      </c>
      <c r="BG173" s="51">
        <v>1.75</v>
      </c>
      <c r="BH173" s="51">
        <v>1</v>
      </c>
      <c r="BI173" s="51">
        <f t="shared" si="192"/>
        <v>4177.6</v>
      </c>
      <c r="BJ173" s="42">
        <f t="shared" si="182"/>
        <v>17770.375</v>
      </c>
      <c r="BK173" s="67">
        <f t="shared" ref="BK173:BK190" si="196">2.56+0.13</f>
        <v>2.69</v>
      </c>
      <c r="BL173" s="51">
        <v>0.92</v>
      </c>
      <c r="BM173" s="51">
        <v>2.03</v>
      </c>
      <c r="BN173" s="45">
        <f t="shared" si="184"/>
        <v>2.8676</v>
      </c>
      <c r="BO173" s="52">
        <v>1.425</v>
      </c>
      <c r="BP173" s="47">
        <v>0.625</v>
      </c>
      <c r="BQ173" s="54">
        <f t="shared" si="185"/>
        <v>122085.005196492</v>
      </c>
    </row>
    <row r="174" customHeight="1" spans="1:69">
      <c r="A174" s="56">
        <v>3921</v>
      </c>
      <c r="B174" s="51">
        <v>1.7</v>
      </c>
      <c r="C174" s="51">
        <v>1.75</v>
      </c>
      <c r="D174" s="51">
        <v>1</v>
      </c>
      <c r="E174" s="51">
        <v>0</v>
      </c>
      <c r="F174" s="42">
        <f t="shared" si="186"/>
        <v>11664.975</v>
      </c>
      <c r="G174" s="67">
        <v>2.56</v>
      </c>
      <c r="H174" s="51">
        <v>0.92</v>
      </c>
      <c r="I174" s="51">
        <v>2.03</v>
      </c>
      <c r="J174" s="45">
        <f t="shared" si="187"/>
        <v>2.8676</v>
      </c>
      <c r="K174" s="52">
        <v>1.325</v>
      </c>
      <c r="L174" s="47">
        <v>0.5</v>
      </c>
      <c r="M174" s="54">
        <f t="shared" si="188"/>
        <v>56732.01799776</v>
      </c>
      <c r="O174" s="68">
        <v>3921</v>
      </c>
      <c r="P174" s="51">
        <v>1.7</v>
      </c>
      <c r="Q174" s="51">
        <v>1.75</v>
      </c>
      <c r="R174" s="51">
        <v>1</v>
      </c>
      <c r="S174" s="51">
        <v>0</v>
      </c>
      <c r="T174" s="42">
        <f t="shared" si="189"/>
        <v>11664.975</v>
      </c>
      <c r="U174" s="67">
        <f t="shared" si="193"/>
        <v>2.69</v>
      </c>
      <c r="V174" s="51">
        <v>0.92</v>
      </c>
      <c r="W174" s="51">
        <v>2.03</v>
      </c>
      <c r="X174" s="45">
        <f t="shared" si="190"/>
        <v>2.8676</v>
      </c>
      <c r="Y174" s="52">
        <v>1.325</v>
      </c>
      <c r="Z174" s="47">
        <v>0.5</v>
      </c>
      <c r="AA174" s="54">
        <f t="shared" si="191"/>
        <v>59612.9407867088</v>
      </c>
      <c r="AC174" s="68">
        <v>3921</v>
      </c>
      <c r="AD174" s="51">
        <v>1.7</v>
      </c>
      <c r="AE174" s="51">
        <v>1.75</v>
      </c>
      <c r="AF174" s="51">
        <v>1</v>
      </c>
      <c r="AG174" s="51">
        <v>0</v>
      </c>
      <c r="AH174" s="42">
        <f t="shared" si="172"/>
        <v>11664.975</v>
      </c>
      <c r="AI174" s="67">
        <f t="shared" si="194"/>
        <v>2.69</v>
      </c>
      <c r="AJ174" s="51">
        <v>0.92</v>
      </c>
      <c r="AK174" s="51">
        <v>2.03</v>
      </c>
      <c r="AL174" s="45">
        <f t="shared" si="174"/>
        <v>2.8676</v>
      </c>
      <c r="AM174" s="52">
        <v>1.325</v>
      </c>
      <c r="AN174" s="47">
        <v>0.5</v>
      </c>
      <c r="AO174" s="54">
        <f t="shared" si="175"/>
        <v>59612.9407867088</v>
      </c>
      <c r="AQ174" s="68">
        <f t="shared" si="176"/>
        <v>4161</v>
      </c>
      <c r="AR174" s="51">
        <v>1.7</v>
      </c>
      <c r="AS174" s="51">
        <v>1.75</v>
      </c>
      <c r="AT174" s="51">
        <v>1</v>
      </c>
      <c r="AU174" s="51">
        <v>0</v>
      </c>
      <c r="AV174" s="42">
        <f t="shared" si="177"/>
        <v>12378.975</v>
      </c>
      <c r="AW174" s="67">
        <f t="shared" si="195"/>
        <v>2.69</v>
      </c>
      <c r="AX174" s="51">
        <v>0.92</v>
      </c>
      <c r="AY174" s="51">
        <v>2.03</v>
      </c>
      <c r="AZ174" s="45">
        <f t="shared" si="179"/>
        <v>2.8676</v>
      </c>
      <c r="BA174" s="52">
        <v>1.425</v>
      </c>
      <c r="BB174" s="47">
        <v>0.5</v>
      </c>
      <c r="BC174" s="54">
        <f t="shared" si="180"/>
        <v>68036.2559463037</v>
      </c>
      <c r="BE174" s="68">
        <f t="shared" si="181"/>
        <v>4569</v>
      </c>
      <c r="BF174" s="51">
        <v>1.7</v>
      </c>
      <c r="BG174" s="51">
        <v>1.75</v>
      </c>
      <c r="BH174" s="51">
        <v>1</v>
      </c>
      <c r="BI174" s="51">
        <f t="shared" si="192"/>
        <v>4177.6</v>
      </c>
      <c r="BJ174" s="42">
        <f t="shared" si="182"/>
        <v>17770.375</v>
      </c>
      <c r="BK174" s="67">
        <f t="shared" si="196"/>
        <v>2.69</v>
      </c>
      <c r="BL174" s="51">
        <v>0.92</v>
      </c>
      <c r="BM174" s="51">
        <v>2.03</v>
      </c>
      <c r="BN174" s="45">
        <f t="shared" si="184"/>
        <v>2.8676</v>
      </c>
      <c r="BO174" s="52">
        <v>1.425</v>
      </c>
      <c r="BP174" s="47">
        <v>0.625</v>
      </c>
      <c r="BQ174" s="54">
        <f t="shared" si="185"/>
        <v>122085.005196492</v>
      </c>
    </row>
    <row r="175" customHeight="1" spans="1:69">
      <c r="A175" s="56">
        <v>3921</v>
      </c>
      <c r="B175" s="51">
        <v>1.7</v>
      </c>
      <c r="C175" s="51">
        <v>1.75</v>
      </c>
      <c r="D175" s="51">
        <v>1</v>
      </c>
      <c r="E175" s="51">
        <v>0</v>
      </c>
      <c r="F175" s="42">
        <f t="shared" si="186"/>
        <v>11664.975</v>
      </c>
      <c r="G175" s="67">
        <v>2.56</v>
      </c>
      <c r="H175" s="51">
        <v>0.92</v>
      </c>
      <c r="I175" s="51">
        <v>2.03</v>
      </c>
      <c r="J175" s="45">
        <f t="shared" si="187"/>
        <v>2.8676</v>
      </c>
      <c r="K175" s="52">
        <v>1.325</v>
      </c>
      <c r="L175" s="47">
        <v>0.5</v>
      </c>
      <c r="M175" s="54">
        <f t="shared" si="188"/>
        <v>56732.01799776</v>
      </c>
      <c r="O175" s="68">
        <v>3921</v>
      </c>
      <c r="P175" s="51">
        <v>1.7</v>
      </c>
      <c r="Q175" s="51">
        <v>1.75</v>
      </c>
      <c r="R175" s="51">
        <v>1</v>
      </c>
      <c r="S175" s="51">
        <v>0</v>
      </c>
      <c r="T175" s="42">
        <f t="shared" si="189"/>
        <v>11664.975</v>
      </c>
      <c r="U175" s="67">
        <f t="shared" si="193"/>
        <v>2.69</v>
      </c>
      <c r="V175" s="51">
        <v>0.92</v>
      </c>
      <c r="W175" s="51">
        <v>2.03</v>
      </c>
      <c r="X175" s="45">
        <f t="shared" si="190"/>
        <v>2.8676</v>
      </c>
      <c r="Y175" s="52">
        <v>1.325</v>
      </c>
      <c r="Z175" s="47">
        <v>0.5</v>
      </c>
      <c r="AA175" s="54">
        <f t="shared" si="191"/>
        <v>59612.9407867088</v>
      </c>
      <c r="AC175" s="68">
        <v>3921</v>
      </c>
      <c r="AD175" s="51">
        <v>1.7</v>
      </c>
      <c r="AE175" s="51">
        <v>1.75</v>
      </c>
      <c r="AF175" s="51">
        <v>1</v>
      </c>
      <c r="AG175" s="51">
        <v>0</v>
      </c>
      <c r="AH175" s="42">
        <f t="shared" si="172"/>
        <v>11664.975</v>
      </c>
      <c r="AI175" s="67">
        <f t="shared" si="194"/>
        <v>2.69</v>
      </c>
      <c r="AJ175" s="51">
        <v>0.92</v>
      </c>
      <c r="AK175" s="51">
        <v>2.03</v>
      </c>
      <c r="AL175" s="45">
        <f t="shared" si="174"/>
        <v>2.8676</v>
      </c>
      <c r="AM175" s="52">
        <v>1.325</v>
      </c>
      <c r="AN175" s="47">
        <v>0.5</v>
      </c>
      <c r="AO175" s="54">
        <f t="shared" si="175"/>
        <v>59612.9407867088</v>
      </c>
      <c r="AQ175" s="68">
        <f t="shared" si="176"/>
        <v>4161</v>
      </c>
      <c r="AR175" s="51">
        <v>1.7</v>
      </c>
      <c r="AS175" s="51">
        <v>1.75</v>
      </c>
      <c r="AT175" s="51">
        <v>1</v>
      </c>
      <c r="AU175" s="51">
        <v>0</v>
      </c>
      <c r="AV175" s="42">
        <f t="shared" si="177"/>
        <v>12378.975</v>
      </c>
      <c r="AW175" s="67">
        <f t="shared" si="195"/>
        <v>2.69</v>
      </c>
      <c r="AX175" s="51">
        <v>0.92</v>
      </c>
      <c r="AY175" s="51">
        <v>2.03</v>
      </c>
      <c r="AZ175" s="45">
        <f t="shared" si="179"/>
        <v>2.8676</v>
      </c>
      <c r="BA175" s="52">
        <v>1.425</v>
      </c>
      <c r="BB175" s="47">
        <v>0.5</v>
      </c>
      <c r="BC175" s="54">
        <f t="shared" si="180"/>
        <v>68036.2559463037</v>
      </c>
      <c r="BE175" s="68">
        <f t="shared" si="181"/>
        <v>4569</v>
      </c>
      <c r="BF175" s="51">
        <v>1.7</v>
      </c>
      <c r="BG175" s="51">
        <v>1.75</v>
      </c>
      <c r="BH175" s="51">
        <v>1</v>
      </c>
      <c r="BI175" s="51">
        <f t="shared" si="192"/>
        <v>4177.6</v>
      </c>
      <c r="BJ175" s="42">
        <f t="shared" si="182"/>
        <v>17770.375</v>
      </c>
      <c r="BK175" s="67">
        <f t="shared" si="196"/>
        <v>2.69</v>
      </c>
      <c r="BL175" s="51">
        <v>0.92</v>
      </c>
      <c r="BM175" s="51">
        <v>2.03</v>
      </c>
      <c r="BN175" s="45">
        <f t="shared" si="184"/>
        <v>2.8676</v>
      </c>
      <c r="BO175" s="52">
        <v>1.425</v>
      </c>
      <c r="BP175" s="47">
        <v>0.625</v>
      </c>
      <c r="BQ175" s="54">
        <f t="shared" si="185"/>
        <v>122085.005196492</v>
      </c>
    </row>
    <row r="176" customHeight="1" spans="1:69">
      <c r="A176" s="56">
        <v>3921</v>
      </c>
      <c r="B176" s="51">
        <v>1.7</v>
      </c>
      <c r="C176" s="51">
        <v>1.75</v>
      </c>
      <c r="D176" s="51">
        <v>1</v>
      </c>
      <c r="E176" s="51">
        <v>0</v>
      </c>
      <c r="F176" s="42">
        <f t="shared" si="186"/>
        <v>11664.975</v>
      </c>
      <c r="G176" s="67">
        <v>2.56</v>
      </c>
      <c r="H176" s="51">
        <v>0.92</v>
      </c>
      <c r="I176" s="51">
        <v>2.03</v>
      </c>
      <c r="J176" s="45">
        <f t="shared" si="187"/>
        <v>2.8676</v>
      </c>
      <c r="K176" s="52">
        <v>1.325</v>
      </c>
      <c r="L176" s="47">
        <v>0.5</v>
      </c>
      <c r="M176" s="54">
        <f t="shared" si="188"/>
        <v>56732.01799776</v>
      </c>
      <c r="O176" s="68">
        <v>3921</v>
      </c>
      <c r="P176" s="51">
        <v>1.7</v>
      </c>
      <c r="Q176" s="51">
        <v>1.75</v>
      </c>
      <c r="R176" s="51">
        <v>1</v>
      </c>
      <c r="S176" s="51">
        <v>0</v>
      </c>
      <c r="T176" s="42">
        <f t="shared" si="189"/>
        <v>11664.975</v>
      </c>
      <c r="U176" s="67">
        <f t="shared" si="193"/>
        <v>2.69</v>
      </c>
      <c r="V176" s="51">
        <v>0.92</v>
      </c>
      <c r="W176" s="51">
        <v>2.03</v>
      </c>
      <c r="X176" s="45">
        <f t="shared" si="190"/>
        <v>2.8676</v>
      </c>
      <c r="Y176" s="52">
        <v>1.325</v>
      </c>
      <c r="Z176" s="47">
        <v>0.5</v>
      </c>
      <c r="AA176" s="54">
        <f t="shared" si="191"/>
        <v>59612.9407867088</v>
      </c>
      <c r="AC176" s="68">
        <v>3921</v>
      </c>
      <c r="AD176" s="51">
        <v>1.7</v>
      </c>
      <c r="AE176" s="51">
        <v>1.75</v>
      </c>
      <c r="AF176" s="51">
        <v>1</v>
      </c>
      <c r="AG176" s="51">
        <v>0</v>
      </c>
      <c r="AH176" s="42">
        <f t="shared" si="172"/>
        <v>11664.975</v>
      </c>
      <c r="AI176" s="67">
        <f t="shared" si="194"/>
        <v>2.69</v>
      </c>
      <c r="AJ176" s="51">
        <v>0.92</v>
      </c>
      <c r="AK176" s="51">
        <v>2.03</v>
      </c>
      <c r="AL176" s="45">
        <f t="shared" si="174"/>
        <v>2.8676</v>
      </c>
      <c r="AM176" s="52">
        <v>1.325</v>
      </c>
      <c r="AN176" s="47">
        <v>0.5</v>
      </c>
      <c r="AO176" s="54">
        <f t="shared" si="175"/>
        <v>59612.9407867088</v>
      </c>
      <c r="AQ176" s="68">
        <f t="shared" si="176"/>
        <v>4161</v>
      </c>
      <c r="AR176" s="51">
        <v>1.7</v>
      </c>
      <c r="AS176" s="51">
        <v>1.75</v>
      </c>
      <c r="AT176" s="51">
        <v>1</v>
      </c>
      <c r="AU176" s="51">
        <v>0</v>
      </c>
      <c r="AV176" s="42">
        <f t="shared" si="177"/>
        <v>12378.975</v>
      </c>
      <c r="AW176" s="67">
        <f t="shared" si="195"/>
        <v>2.69</v>
      </c>
      <c r="AX176" s="51">
        <v>0.92</v>
      </c>
      <c r="AY176" s="51">
        <v>2.03</v>
      </c>
      <c r="AZ176" s="45">
        <f t="shared" si="179"/>
        <v>2.8676</v>
      </c>
      <c r="BA176" s="52">
        <v>1.425</v>
      </c>
      <c r="BB176" s="47">
        <v>0.5</v>
      </c>
      <c r="BC176" s="54">
        <f t="shared" si="180"/>
        <v>68036.2559463037</v>
      </c>
      <c r="BE176" s="68">
        <f t="shared" si="181"/>
        <v>4569</v>
      </c>
      <c r="BF176" s="51">
        <v>1.7</v>
      </c>
      <c r="BG176" s="51">
        <v>1.75</v>
      </c>
      <c r="BH176" s="51">
        <v>1</v>
      </c>
      <c r="BI176" s="51">
        <f t="shared" si="192"/>
        <v>4177.6</v>
      </c>
      <c r="BJ176" s="42">
        <f t="shared" si="182"/>
        <v>17770.375</v>
      </c>
      <c r="BK176" s="67">
        <f t="shared" si="196"/>
        <v>2.69</v>
      </c>
      <c r="BL176" s="51">
        <v>0.92</v>
      </c>
      <c r="BM176" s="51">
        <v>2.03</v>
      </c>
      <c r="BN176" s="45">
        <f t="shared" si="184"/>
        <v>2.8676</v>
      </c>
      <c r="BO176" s="52">
        <v>1.425</v>
      </c>
      <c r="BP176" s="47">
        <v>0.625</v>
      </c>
      <c r="BQ176" s="54">
        <f t="shared" si="185"/>
        <v>122085.005196492</v>
      </c>
    </row>
    <row r="177" customHeight="1" spans="1:69">
      <c r="A177" s="56">
        <v>3921</v>
      </c>
      <c r="B177" s="51">
        <v>1.7</v>
      </c>
      <c r="C177" s="51">
        <v>1.75</v>
      </c>
      <c r="D177" s="51">
        <v>1</v>
      </c>
      <c r="E177" s="51">
        <v>0</v>
      </c>
      <c r="F177" s="42">
        <f t="shared" si="186"/>
        <v>11664.975</v>
      </c>
      <c r="G177" s="67">
        <v>2.56</v>
      </c>
      <c r="H177" s="51">
        <v>0.92</v>
      </c>
      <c r="I177" s="51">
        <v>2.03</v>
      </c>
      <c r="J177" s="45">
        <f t="shared" si="187"/>
        <v>2.8676</v>
      </c>
      <c r="K177" s="52">
        <v>1.325</v>
      </c>
      <c r="L177" s="47">
        <v>0.5</v>
      </c>
      <c r="M177" s="54">
        <f t="shared" si="188"/>
        <v>56732.01799776</v>
      </c>
      <c r="O177" s="68">
        <v>3921</v>
      </c>
      <c r="P177" s="51">
        <v>1.7</v>
      </c>
      <c r="Q177" s="51">
        <v>1.75</v>
      </c>
      <c r="R177" s="51">
        <v>1</v>
      </c>
      <c r="S177" s="51">
        <v>0</v>
      </c>
      <c r="T177" s="42">
        <f t="shared" si="189"/>
        <v>11664.975</v>
      </c>
      <c r="U177" s="67">
        <f t="shared" si="193"/>
        <v>2.69</v>
      </c>
      <c r="V177" s="51">
        <v>0.92</v>
      </c>
      <c r="W177" s="51">
        <v>2.03</v>
      </c>
      <c r="X177" s="45">
        <f t="shared" si="190"/>
        <v>2.8676</v>
      </c>
      <c r="Y177" s="52">
        <v>1.325</v>
      </c>
      <c r="Z177" s="47">
        <v>0.5</v>
      </c>
      <c r="AA177" s="54">
        <f t="shared" si="191"/>
        <v>59612.9407867088</v>
      </c>
      <c r="AC177" s="68">
        <v>3921</v>
      </c>
      <c r="AD177" s="51">
        <v>1.7</v>
      </c>
      <c r="AE177" s="51">
        <v>1.75</v>
      </c>
      <c r="AF177" s="51">
        <v>1</v>
      </c>
      <c r="AG177" s="51">
        <v>0</v>
      </c>
      <c r="AH177" s="42">
        <f t="shared" si="172"/>
        <v>11664.975</v>
      </c>
      <c r="AI177" s="67">
        <f t="shared" si="194"/>
        <v>2.69</v>
      </c>
      <c r="AJ177" s="51">
        <v>0.92</v>
      </c>
      <c r="AK177" s="51">
        <v>2.03</v>
      </c>
      <c r="AL177" s="45">
        <f t="shared" si="174"/>
        <v>2.8676</v>
      </c>
      <c r="AM177" s="52">
        <v>1.325</v>
      </c>
      <c r="AN177" s="47">
        <v>0.5</v>
      </c>
      <c r="AO177" s="54">
        <f t="shared" si="175"/>
        <v>59612.9407867088</v>
      </c>
      <c r="AQ177" s="68">
        <f t="shared" si="176"/>
        <v>4161</v>
      </c>
      <c r="AR177" s="51">
        <v>1.7</v>
      </c>
      <c r="AS177" s="51">
        <v>1.75</v>
      </c>
      <c r="AT177" s="51">
        <v>1</v>
      </c>
      <c r="AU177" s="51">
        <v>0</v>
      </c>
      <c r="AV177" s="42">
        <f t="shared" si="177"/>
        <v>12378.975</v>
      </c>
      <c r="AW177" s="67">
        <f t="shared" si="195"/>
        <v>2.69</v>
      </c>
      <c r="AX177" s="51">
        <v>0.92</v>
      </c>
      <c r="AY177" s="51">
        <v>2.03</v>
      </c>
      <c r="AZ177" s="45">
        <f t="shared" si="179"/>
        <v>2.8676</v>
      </c>
      <c r="BA177" s="52">
        <v>1.425</v>
      </c>
      <c r="BB177" s="47">
        <v>0.5</v>
      </c>
      <c r="BC177" s="54">
        <f t="shared" si="180"/>
        <v>68036.2559463037</v>
      </c>
      <c r="BE177" s="68">
        <f t="shared" si="181"/>
        <v>4569</v>
      </c>
      <c r="BF177" s="51">
        <v>1.7</v>
      </c>
      <c r="BG177" s="51">
        <v>1.75</v>
      </c>
      <c r="BH177" s="51">
        <v>1</v>
      </c>
      <c r="BI177" s="51">
        <f t="shared" si="192"/>
        <v>4177.6</v>
      </c>
      <c r="BJ177" s="42">
        <f t="shared" si="182"/>
        <v>17770.375</v>
      </c>
      <c r="BK177" s="67">
        <f t="shared" si="196"/>
        <v>2.69</v>
      </c>
      <c r="BL177" s="51">
        <v>0.92</v>
      </c>
      <c r="BM177" s="51">
        <v>2.03</v>
      </c>
      <c r="BN177" s="45">
        <f t="shared" si="184"/>
        <v>2.8676</v>
      </c>
      <c r="BO177" s="52">
        <v>1.425</v>
      </c>
      <c r="BP177" s="47">
        <v>0.625</v>
      </c>
      <c r="BQ177" s="54">
        <f t="shared" si="185"/>
        <v>122085.005196492</v>
      </c>
    </row>
    <row r="178" customHeight="1" spans="1:69">
      <c r="A178" s="56">
        <v>3921</v>
      </c>
      <c r="B178" s="51">
        <v>1.7</v>
      </c>
      <c r="C178" s="51">
        <v>1.75</v>
      </c>
      <c r="D178" s="51">
        <v>1</v>
      </c>
      <c r="E178" s="51">
        <v>0</v>
      </c>
      <c r="F178" s="42">
        <f t="shared" si="186"/>
        <v>11664.975</v>
      </c>
      <c r="G178" s="67">
        <v>2.56</v>
      </c>
      <c r="H178" s="51">
        <v>0.92</v>
      </c>
      <c r="I178" s="51">
        <v>2.03</v>
      </c>
      <c r="J178" s="45">
        <f t="shared" si="187"/>
        <v>2.8676</v>
      </c>
      <c r="K178" s="52">
        <v>1.325</v>
      </c>
      <c r="L178" s="47">
        <v>0.5</v>
      </c>
      <c r="M178" s="54">
        <f t="shared" si="188"/>
        <v>56732.01799776</v>
      </c>
      <c r="O178" s="68">
        <v>3921</v>
      </c>
      <c r="P178" s="51">
        <v>1.7</v>
      </c>
      <c r="Q178" s="51">
        <v>1.75</v>
      </c>
      <c r="R178" s="51">
        <v>1</v>
      </c>
      <c r="S178" s="51">
        <v>0</v>
      </c>
      <c r="T178" s="42">
        <f t="shared" si="189"/>
        <v>11664.975</v>
      </c>
      <c r="U178" s="67">
        <f t="shared" si="193"/>
        <v>2.69</v>
      </c>
      <c r="V178" s="51">
        <v>0.92</v>
      </c>
      <c r="W178" s="51">
        <v>2.03</v>
      </c>
      <c r="X178" s="45">
        <f t="shared" si="190"/>
        <v>2.8676</v>
      </c>
      <c r="Y178" s="52">
        <v>1.325</v>
      </c>
      <c r="Z178" s="47">
        <v>0.5</v>
      </c>
      <c r="AA178" s="54">
        <f t="shared" si="191"/>
        <v>59612.9407867088</v>
      </c>
      <c r="AC178" s="68">
        <v>3921</v>
      </c>
      <c r="AD178" s="51">
        <v>1.7</v>
      </c>
      <c r="AE178" s="51">
        <v>1.75</v>
      </c>
      <c r="AF178" s="51">
        <v>1</v>
      </c>
      <c r="AG178" s="51">
        <v>0</v>
      </c>
      <c r="AH178" s="42">
        <f t="shared" si="172"/>
        <v>11664.975</v>
      </c>
      <c r="AI178" s="67">
        <f t="shared" si="194"/>
        <v>2.69</v>
      </c>
      <c r="AJ178" s="51">
        <v>0.92</v>
      </c>
      <c r="AK178" s="51">
        <v>2.03</v>
      </c>
      <c r="AL178" s="45">
        <f t="shared" si="174"/>
        <v>2.8676</v>
      </c>
      <c r="AM178" s="52">
        <v>1.325</v>
      </c>
      <c r="AN178" s="47">
        <v>0.5</v>
      </c>
      <c r="AO178" s="54">
        <f t="shared" si="175"/>
        <v>59612.9407867088</v>
      </c>
      <c r="AQ178" s="68">
        <f t="shared" si="176"/>
        <v>4161</v>
      </c>
      <c r="AR178" s="51">
        <v>1.7</v>
      </c>
      <c r="AS178" s="51">
        <v>1.75</v>
      </c>
      <c r="AT178" s="51">
        <v>1</v>
      </c>
      <c r="AU178" s="51">
        <v>0</v>
      </c>
      <c r="AV178" s="42">
        <f t="shared" si="177"/>
        <v>12378.975</v>
      </c>
      <c r="AW178" s="67">
        <f t="shared" si="195"/>
        <v>2.69</v>
      </c>
      <c r="AX178" s="51">
        <v>0.92</v>
      </c>
      <c r="AY178" s="51">
        <v>2.03</v>
      </c>
      <c r="AZ178" s="45">
        <f t="shared" si="179"/>
        <v>2.8676</v>
      </c>
      <c r="BA178" s="52">
        <v>1.425</v>
      </c>
      <c r="BB178" s="47">
        <v>0.5</v>
      </c>
      <c r="BC178" s="54">
        <f t="shared" si="180"/>
        <v>68036.2559463037</v>
      </c>
      <c r="BE178" s="68">
        <f t="shared" si="181"/>
        <v>4569</v>
      </c>
      <c r="BF178" s="51">
        <v>1.7</v>
      </c>
      <c r="BG178" s="51">
        <v>1.75</v>
      </c>
      <c r="BH178" s="51">
        <v>1</v>
      </c>
      <c r="BI178" s="51">
        <f t="shared" si="192"/>
        <v>4177.6</v>
      </c>
      <c r="BJ178" s="42">
        <f t="shared" si="182"/>
        <v>17770.375</v>
      </c>
      <c r="BK178" s="67">
        <f t="shared" si="196"/>
        <v>2.69</v>
      </c>
      <c r="BL178" s="51">
        <v>0.92</v>
      </c>
      <c r="BM178" s="51">
        <v>2.03</v>
      </c>
      <c r="BN178" s="45">
        <f t="shared" si="184"/>
        <v>2.8676</v>
      </c>
      <c r="BO178" s="52">
        <v>1.425</v>
      </c>
      <c r="BP178" s="47">
        <v>0.625</v>
      </c>
      <c r="BQ178" s="54">
        <f t="shared" si="185"/>
        <v>122085.005196492</v>
      </c>
    </row>
    <row r="179" customHeight="1" spans="1:69">
      <c r="A179" s="56">
        <v>3921</v>
      </c>
      <c r="B179" s="51">
        <v>1.7</v>
      </c>
      <c r="C179" s="51">
        <v>1.75</v>
      </c>
      <c r="D179" s="51">
        <v>1</v>
      </c>
      <c r="E179" s="51">
        <v>0</v>
      </c>
      <c r="F179" s="42">
        <f t="shared" si="186"/>
        <v>11664.975</v>
      </c>
      <c r="G179" s="67">
        <v>2.56</v>
      </c>
      <c r="H179" s="51">
        <v>0.92</v>
      </c>
      <c r="I179" s="51">
        <v>2.03</v>
      </c>
      <c r="J179" s="45">
        <f t="shared" si="187"/>
        <v>2.8676</v>
      </c>
      <c r="K179" s="52">
        <v>1.325</v>
      </c>
      <c r="L179" s="47">
        <v>0.5</v>
      </c>
      <c r="M179" s="54">
        <f t="shared" si="188"/>
        <v>56732.01799776</v>
      </c>
      <c r="O179" s="68">
        <v>3921</v>
      </c>
      <c r="P179" s="51">
        <v>1.7</v>
      </c>
      <c r="Q179" s="51">
        <v>1.75</v>
      </c>
      <c r="R179" s="51">
        <v>1</v>
      </c>
      <c r="S179" s="51">
        <v>0</v>
      </c>
      <c r="T179" s="42">
        <f t="shared" si="189"/>
        <v>11664.975</v>
      </c>
      <c r="U179" s="67">
        <f t="shared" si="193"/>
        <v>2.69</v>
      </c>
      <c r="V179" s="51">
        <v>0.92</v>
      </c>
      <c r="W179" s="51">
        <v>2.03</v>
      </c>
      <c r="X179" s="45">
        <f t="shared" si="190"/>
        <v>2.8676</v>
      </c>
      <c r="Y179" s="52">
        <v>1.325</v>
      </c>
      <c r="Z179" s="47">
        <v>0.5</v>
      </c>
      <c r="AA179" s="54">
        <f t="shared" si="191"/>
        <v>59612.9407867088</v>
      </c>
      <c r="AC179" s="68">
        <v>3921</v>
      </c>
      <c r="AD179" s="51">
        <v>1.7</v>
      </c>
      <c r="AE179" s="51">
        <v>1.75</v>
      </c>
      <c r="AF179" s="51">
        <v>1</v>
      </c>
      <c r="AG179" s="51">
        <v>0</v>
      </c>
      <c r="AH179" s="42">
        <f t="shared" si="172"/>
        <v>11664.975</v>
      </c>
      <c r="AI179" s="67">
        <f t="shared" si="194"/>
        <v>2.69</v>
      </c>
      <c r="AJ179" s="51">
        <v>0.92</v>
      </c>
      <c r="AK179" s="51">
        <v>2.03</v>
      </c>
      <c r="AL179" s="45">
        <f t="shared" si="174"/>
        <v>2.8676</v>
      </c>
      <c r="AM179" s="52">
        <v>1.325</v>
      </c>
      <c r="AN179" s="47">
        <v>0.5</v>
      </c>
      <c r="AO179" s="54">
        <f t="shared" si="175"/>
        <v>59612.9407867088</v>
      </c>
      <c r="AQ179" s="68">
        <f t="shared" si="176"/>
        <v>4161</v>
      </c>
      <c r="AR179" s="51">
        <v>1.7</v>
      </c>
      <c r="AS179" s="51">
        <v>1.75</v>
      </c>
      <c r="AT179" s="51">
        <v>1</v>
      </c>
      <c r="AU179" s="51">
        <v>0</v>
      </c>
      <c r="AV179" s="42">
        <f t="shared" si="177"/>
        <v>12378.975</v>
      </c>
      <c r="AW179" s="67">
        <f t="shared" si="195"/>
        <v>2.69</v>
      </c>
      <c r="AX179" s="51">
        <v>0.92</v>
      </c>
      <c r="AY179" s="51">
        <v>2.03</v>
      </c>
      <c r="AZ179" s="45">
        <f t="shared" si="179"/>
        <v>2.8676</v>
      </c>
      <c r="BA179" s="52">
        <v>1.425</v>
      </c>
      <c r="BB179" s="47">
        <v>0.5</v>
      </c>
      <c r="BC179" s="54">
        <f t="shared" si="180"/>
        <v>68036.2559463037</v>
      </c>
      <c r="BE179" s="68">
        <f t="shared" si="181"/>
        <v>4569</v>
      </c>
      <c r="BF179" s="51">
        <v>1.7</v>
      </c>
      <c r="BG179" s="51">
        <v>1.75</v>
      </c>
      <c r="BH179" s="51">
        <v>1</v>
      </c>
      <c r="BI179" s="51">
        <v>0</v>
      </c>
      <c r="BJ179" s="42">
        <f t="shared" si="182"/>
        <v>13592.775</v>
      </c>
      <c r="BK179" s="67">
        <f t="shared" si="196"/>
        <v>2.69</v>
      </c>
      <c r="BL179" s="51">
        <v>0.92</v>
      </c>
      <c r="BM179" s="51">
        <v>2.03</v>
      </c>
      <c r="BN179" s="45">
        <f t="shared" si="184"/>
        <v>2.8676</v>
      </c>
      <c r="BO179" s="52">
        <v>1.425</v>
      </c>
      <c r="BP179" s="47">
        <v>0.625</v>
      </c>
      <c r="BQ179" s="54">
        <f t="shared" si="185"/>
        <v>93384.2986717922</v>
      </c>
    </row>
    <row r="180" customHeight="1" spans="1:69">
      <c r="A180" s="56">
        <v>3921</v>
      </c>
      <c r="B180" s="51">
        <v>1.7</v>
      </c>
      <c r="C180" s="51">
        <v>1.75</v>
      </c>
      <c r="D180" s="51">
        <v>1</v>
      </c>
      <c r="E180" s="51">
        <v>0</v>
      </c>
      <c r="F180" s="42">
        <f t="shared" si="186"/>
        <v>11664.975</v>
      </c>
      <c r="G180" s="67">
        <v>2.56</v>
      </c>
      <c r="H180" s="51">
        <v>0.92</v>
      </c>
      <c r="I180" s="51">
        <v>2.03</v>
      </c>
      <c r="J180" s="45">
        <f t="shared" si="187"/>
        <v>2.8676</v>
      </c>
      <c r="K180" s="52">
        <v>1.325</v>
      </c>
      <c r="L180" s="47">
        <v>0.5</v>
      </c>
      <c r="M180" s="54">
        <f t="shared" si="188"/>
        <v>56732.01799776</v>
      </c>
      <c r="O180" s="68">
        <v>3921</v>
      </c>
      <c r="P180" s="51">
        <v>1.7</v>
      </c>
      <c r="Q180" s="51">
        <v>1.75</v>
      </c>
      <c r="R180" s="51">
        <v>1</v>
      </c>
      <c r="S180" s="51">
        <v>0</v>
      </c>
      <c r="T180" s="42">
        <f t="shared" si="189"/>
        <v>11664.975</v>
      </c>
      <c r="U180" s="67">
        <f t="shared" si="193"/>
        <v>2.69</v>
      </c>
      <c r="V180" s="51">
        <v>0.92</v>
      </c>
      <c r="W180" s="51">
        <v>2.03</v>
      </c>
      <c r="X180" s="45">
        <f t="shared" si="190"/>
        <v>2.8676</v>
      </c>
      <c r="Y180" s="52">
        <v>1.325</v>
      </c>
      <c r="Z180" s="47">
        <v>0.5</v>
      </c>
      <c r="AA180" s="54">
        <f t="shared" si="191"/>
        <v>59612.9407867088</v>
      </c>
      <c r="AC180" s="68">
        <v>3921</v>
      </c>
      <c r="AD180" s="51">
        <v>1.7</v>
      </c>
      <c r="AE180" s="51">
        <v>1.75</v>
      </c>
      <c r="AF180" s="51">
        <v>1</v>
      </c>
      <c r="AG180" s="51">
        <v>0</v>
      </c>
      <c r="AH180" s="42">
        <f t="shared" si="172"/>
        <v>11664.975</v>
      </c>
      <c r="AI180" s="67">
        <f t="shared" si="194"/>
        <v>2.69</v>
      </c>
      <c r="AJ180" s="51">
        <v>0.92</v>
      </c>
      <c r="AK180" s="51">
        <v>2.03</v>
      </c>
      <c r="AL180" s="45">
        <f t="shared" si="174"/>
        <v>2.8676</v>
      </c>
      <c r="AM180" s="52">
        <v>1.325</v>
      </c>
      <c r="AN180" s="47">
        <v>0.5</v>
      </c>
      <c r="AO180" s="54">
        <f t="shared" si="175"/>
        <v>59612.9407867088</v>
      </c>
      <c r="AQ180" s="68">
        <f t="shared" si="176"/>
        <v>4161</v>
      </c>
      <c r="AR180" s="51">
        <v>1.7</v>
      </c>
      <c r="AS180" s="51">
        <v>1.75</v>
      </c>
      <c r="AT180" s="51">
        <v>1</v>
      </c>
      <c r="AU180" s="51">
        <v>0</v>
      </c>
      <c r="AV180" s="42">
        <f t="shared" si="177"/>
        <v>12378.975</v>
      </c>
      <c r="AW180" s="67">
        <f t="shared" si="195"/>
        <v>2.69</v>
      </c>
      <c r="AX180" s="51">
        <v>0.92</v>
      </c>
      <c r="AY180" s="51">
        <v>2.03</v>
      </c>
      <c r="AZ180" s="45">
        <f t="shared" si="179"/>
        <v>2.8676</v>
      </c>
      <c r="BA180" s="52">
        <v>1.425</v>
      </c>
      <c r="BB180" s="47">
        <v>0.5</v>
      </c>
      <c r="BC180" s="54">
        <f t="shared" si="180"/>
        <v>68036.2559463037</v>
      </c>
      <c r="BE180" s="68">
        <f t="shared" si="181"/>
        <v>4569</v>
      </c>
      <c r="BF180" s="51">
        <v>1.7</v>
      </c>
      <c r="BG180" s="51">
        <v>1.75</v>
      </c>
      <c r="BH180" s="51">
        <v>1</v>
      </c>
      <c r="BI180" s="51">
        <v>0</v>
      </c>
      <c r="BJ180" s="42">
        <f t="shared" si="182"/>
        <v>13592.775</v>
      </c>
      <c r="BK180" s="67">
        <f t="shared" si="196"/>
        <v>2.69</v>
      </c>
      <c r="BL180" s="51">
        <v>0.92</v>
      </c>
      <c r="BM180" s="51">
        <v>2.03</v>
      </c>
      <c r="BN180" s="45">
        <f t="shared" si="184"/>
        <v>2.8676</v>
      </c>
      <c r="BO180" s="52">
        <v>1.425</v>
      </c>
      <c r="BP180" s="47">
        <v>0.625</v>
      </c>
      <c r="BQ180" s="54">
        <f t="shared" si="185"/>
        <v>93384.2986717922</v>
      </c>
    </row>
    <row r="181" customHeight="1" spans="1:69">
      <c r="A181" s="56">
        <v>3921</v>
      </c>
      <c r="B181" s="51">
        <v>1.7</v>
      </c>
      <c r="C181" s="51">
        <v>1</v>
      </c>
      <c r="D181" s="51">
        <v>1</v>
      </c>
      <c r="E181" s="51">
        <v>0</v>
      </c>
      <c r="F181" s="42">
        <f t="shared" si="186"/>
        <v>6665.7</v>
      </c>
      <c r="G181" s="67">
        <v>2.56</v>
      </c>
      <c r="H181" s="51">
        <v>0.92</v>
      </c>
      <c r="I181" s="51">
        <v>2.03</v>
      </c>
      <c r="J181" s="45">
        <f t="shared" si="187"/>
        <v>2.8676</v>
      </c>
      <c r="K181" s="52">
        <v>1.325</v>
      </c>
      <c r="L181" s="47">
        <v>0.5</v>
      </c>
      <c r="M181" s="54">
        <f t="shared" si="188"/>
        <v>32418.29599872</v>
      </c>
      <c r="O181" s="68">
        <v>3921</v>
      </c>
      <c r="P181" s="51">
        <v>1.7</v>
      </c>
      <c r="Q181" s="51">
        <v>1</v>
      </c>
      <c r="R181" s="51">
        <v>1</v>
      </c>
      <c r="S181" s="51">
        <v>0</v>
      </c>
      <c r="T181" s="42">
        <f t="shared" si="189"/>
        <v>6665.7</v>
      </c>
      <c r="U181" s="67">
        <f t="shared" si="193"/>
        <v>2.69</v>
      </c>
      <c r="V181" s="51">
        <v>0.92</v>
      </c>
      <c r="W181" s="51">
        <v>2.03</v>
      </c>
      <c r="X181" s="45">
        <f t="shared" si="190"/>
        <v>2.8676</v>
      </c>
      <c r="Y181" s="52">
        <v>1.325</v>
      </c>
      <c r="Z181" s="47">
        <v>0.5</v>
      </c>
      <c r="AA181" s="54">
        <f t="shared" si="191"/>
        <v>34064.537592405</v>
      </c>
      <c r="AC181" s="68">
        <v>3921</v>
      </c>
      <c r="AD181" s="51">
        <v>1.7</v>
      </c>
      <c r="AE181" s="51">
        <v>1</v>
      </c>
      <c r="AF181" s="51">
        <v>1</v>
      </c>
      <c r="AG181" s="51">
        <v>0</v>
      </c>
      <c r="AH181" s="42">
        <f t="shared" si="172"/>
        <v>6665.7</v>
      </c>
      <c r="AI181" s="67">
        <f t="shared" si="194"/>
        <v>2.69</v>
      </c>
      <c r="AJ181" s="51">
        <v>0.92</v>
      </c>
      <c r="AK181" s="51">
        <v>2.03</v>
      </c>
      <c r="AL181" s="45">
        <f t="shared" si="174"/>
        <v>2.8676</v>
      </c>
      <c r="AM181" s="52">
        <v>1.325</v>
      </c>
      <c r="AN181" s="47">
        <v>0.5</v>
      </c>
      <c r="AO181" s="54">
        <f t="shared" si="175"/>
        <v>34064.537592405</v>
      </c>
      <c r="AQ181" s="68">
        <f t="shared" si="176"/>
        <v>4161</v>
      </c>
      <c r="AR181" s="51">
        <v>1.7</v>
      </c>
      <c r="AS181" s="51">
        <v>1</v>
      </c>
      <c r="AT181" s="51">
        <v>1</v>
      </c>
      <c r="AU181" s="51">
        <v>0</v>
      </c>
      <c r="AV181" s="42">
        <f t="shared" si="177"/>
        <v>7073.7</v>
      </c>
      <c r="AW181" s="67">
        <f t="shared" si="195"/>
        <v>2.69</v>
      </c>
      <c r="AX181" s="51">
        <v>0.92</v>
      </c>
      <c r="AY181" s="51">
        <v>2.03</v>
      </c>
      <c r="AZ181" s="45">
        <f t="shared" si="179"/>
        <v>2.8676</v>
      </c>
      <c r="BA181" s="52">
        <v>1.425</v>
      </c>
      <c r="BB181" s="47">
        <v>0.5</v>
      </c>
      <c r="BC181" s="54">
        <f t="shared" si="180"/>
        <v>38877.860540745</v>
      </c>
      <c r="BE181" s="68">
        <f t="shared" si="181"/>
        <v>4569</v>
      </c>
      <c r="BF181" s="51">
        <v>1.7</v>
      </c>
      <c r="BG181" s="51">
        <v>1</v>
      </c>
      <c r="BH181" s="51">
        <v>1</v>
      </c>
      <c r="BI181" s="51">
        <v>0</v>
      </c>
      <c r="BJ181" s="42">
        <f t="shared" si="182"/>
        <v>7767.3</v>
      </c>
      <c r="BK181" s="67">
        <f t="shared" si="196"/>
        <v>2.69</v>
      </c>
      <c r="BL181" s="51">
        <v>0.92</v>
      </c>
      <c r="BM181" s="51">
        <v>2.03</v>
      </c>
      <c r="BN181" s="45">
        <f t="shared" si="184"/>
        <v>2.8676</v>
      </c>
      <c r="BO181" s="52">
        <v>1.425</v>
      </c>
      <c r="BP181" s="47">
        <v>0.625</v>
      </c>
      <c r="BQ181" s="54">
        <f t="shared" si="185"/>
        <v>53362.4563838813</v>
      </c>
    </row>
    <row r="182" customHeight="1" spans="1:69">
      <c r="A182" s="56">
        <v>3921</v>
      </c>
      <c r="B182" s="51">
        <v>1.7</v>
      </c>
      <c r="C182" s="51">
        <v>1</v>
      </c>
      <c r="D182" s="51">
        <v>1</v>
      </c>
      <c r="E182" s="51">
        <v>0</v>
      </c>
      <c r="F182" s="42">
        <f t="shared" si="186"/>
        <v>6665.7</v>
      </c>
      <c r="G182" s="67">
        <v>2.56</v>
      </c>
      <c r="H182" s="51">
        <v>0.92</v>
      </c>
      <c r="I182" s="51">
        <v>2.03</v>
      </c>
      <c r="J182" s="45">
        <f t="shared" si="187"/>
        <v>2.8676</v>
      </c>
      <c r="K182" s="52">
        <v>1.325</v>
      </c>
      <c r="L182" s="47">
        <v>0.5</v>
      </c>
      <c r="M182" s="54">
        <f t="shared" si="188"/>
        <v>32418.29599872</v>
      </c>
      <c r="O182" s="68">
        <v>3921</v>
      </c>
      <c r="P182" s="51">
        <v>1.7</v>
      </c>
      <c r="Q182" s="51">
        <v>1</v>
      </c>
      <c r="R182" s="51">
        <v>1</v>
      </c>
      <c r="S182" s="51">
        <v>0</v>
      </c>
      <c r="T182" s="42">
        <f t="shared" si="189"/>
        <v>6665.7</v>
      </c>
      <c r="U182" s="67">
        <f t="shared" si="193"/>
        <v>2.69</v>
      </c>
      <c r="V182" s="51">
        <v>0.92</v>
      </c>
      <c r="W182" s="51">
        <v>2.03</v>
      </c>
      <c r="X182" s="45">
        <f t="shared" si="190"/>
        <v>2.8676</v>
      </c>
      <c r="Y182" s="52">
        <v>1.325</v>
      </c>
      <c r="Z182" s="47">
        <v>0.5</v>
      </c>
      <c r="AA182" s="54">
        <f t="shared" si="191"/>
        <v>34064.537592405</v>
      </c>
      <c r="AC182" s="68">
        <v>3921</v>
      </c>
      <c r="AD182" s="51">
        <v>1.7</v>
      </c>
      <c r="AE182" s="51">
        <v>1</v>
      </c>
      <c r="AF182" s="51">
        <v>1</v>
      </c>
      <c r="AG182" s="51">
        <v>0</v>
      </c>
      <c r="AH182" s="42">
        <f t="shared" si="172"/>
        <v>6665.7</v>
      </c>
      <c r="AI182" s="67">
        <f t="shared" si="194"/>
        <v>2.69</v>
      </c>
      <c r="AJ182" s="51">
        <v>0.92</v>
      </c>
      <c r="AK182" s="51">
        <v>2.03</v>
      </c>
      <c r="AL182" s="45">
        <f t="shared" si="174"/>
        <v>2.8676</v>
      </c>
      <c r="AM182" s="52">
        <v>1.325</v>
      </c>
      <c r="AN182" s="47">
        <v>0.5</v>
      </c>
      <c r="AO182" s="54">
        <f t="shared" si="175"/>
        <v>34064.537592405</v>
      </c>
      <c r="AQ182" s="68">
        <f t="shared" si="176"/>
        <v>4161</v>
      </c>
      <c r="AR182" s="51">
        <v>1.7</v>
      </c>
      <c r="AS182" s="51">
        <v>1</v>
      </c>
      <c r="AT182" s="51">
        <v>1</v>
      </c>
      <c r="AU182" s="51">
        <v>0</v>
      </c>
      <c r="AV182" s="42">
        <f t="shared" si="177"/>
        <v>7073.7</v>
      </c>
      <c r="AW182" s="67">
        <f t="shared" si="195"/>
        <v>2.69</v>
      </c>
      <c r="AX182" s="51">
        <v>0.92</v>
      </c>
      <c r="AY182" s="51">
        <v>2.03</v>
      </c>
      <c r="AZ182" s="45">
        <f t="shared" si="179"/>
        <v>2.8676</v>
      </c>
      <c r="BA182" s="52">
        <v>1.425</v>
      </c>
      <c r="BB182" s="47">
        <v>0.5</v>
      </c>
      <c r="BC182" s="54">
        <f t="shared" si="180"/>
        <v>38877.860540745</v>
      </c>
      <c r="BE182" s="68">
        <f t="shared" si="181"/>
        <v>4569</v>
      </c>
      <c r="BF182" s="51">
        <v>1.7</v>
      </c>
      <c r="BG182" s="51">
        <v>1</v>
      </c>
      <c r="BH182" s="51">
        <v>1</v>
      </c>
      <c r="BI182" s="51">
        <v>0</v>
      </c>
      <c r="BJ182" s="42">
        <f t="shared" si="182"/>
        <v>7767.3</v>
      </c>
      <c r="BK182" s="67">
        <f t="shared" si="196"/>
        <v>2.69</v>
      </c>
      <c r="BL182" s="51">
        <v>0.92</v>
      </c>
      <c r="BM182" s="51">
        <v>2.03</v>
      </c>
      <c r="BN182" s="45">
        <f t="shared" si="184"/>
        <v>2.8676</v>
      </c>
      <c r="BO182" s="52">
        <v>1.425</v>
      </c>
      <c r="BP182" s="47">
        <v>0.625</v>
      </c>
      <c r="BQ182" s="54">
        <f t="shared" si="185"/>
        <v>53362.4563838813</v>
      </c>
    </row>
    <row r="183" customHeight="1" spans="1:69">
      <c r="A183" s="56">
        <v>3921</v>
      </c>
      <c r="B183" s="51">
        <v>1.7</v>
      </c>
      <c r="C183" s="51">
        <v>1</v>
      </c>
      <c r="D183" s="51">
        <v>1</v>
      </c>
      <c r="E183" s="51">
        <v>0</v>
      </c>
      <c r="F183" s="42">
        <f t="shared" si="186"/>
        <v>6665.7</v>
      </c>
      <c r="G183" s="67">
        <v>2.56</v>
      </c>
      <c r="H183" s="51">
        <v>0.92</v>
      </c>
      <c r="I183" s="51">
        <v>2.03</v>
      </c>
      <c r="J183" s="45">
        <f t="shared" si="187"/>
        <v>2.8676</v>
      </c>
      <c r="K183" s="52">
        <v>1.325</v>
      </c>
      <c r="L183" s="47">
        <v>0.5</v>
      </c>
      <c r="M183" s="54">
        <f t="shared" si="188"/>
        <v>32418.29599872</v>
      </c>
      <c r="O183" s="68">
        <v>3921</v>
      </c>
      <c r="P183" s="51">
        <v>1.7</v>
      </c>
      <c r="Q183" s="51">
        <v>1</v>
      </c>
      <c r="R183" s="51">
        <v>1</v>
      </c>
      <c r="S183" s="51">
        <v>0</v>
      </c>
      <c r="T183" s="42">
        <f t="shared" si="189"/>
        <v>6665.7</v>
      </c>
      <c r="U183" s="67">
        <f t="shared" si="193"/>
        <v>2.69</v>
      </c>
      <c r="V183" s="51">
        <v>0.92</v>
      </c>
      <c r="W183" s="51">
        <v>2.03</v>
      </c>
      <c r="X183" s="45">
        <f t="shared" si="190"/>
        <v>2.8676</v>
      </c>
      <c r="Y183" s="52">
        <v>1.325</v>
      </c>
      <c r="Z183" s="47">
        <v>0.5</v>
      </c>
      <c r="AA183" s="54">
        <f t="shared" si="191"/>
        <v>34064.537592405</v>
      </c>
      <c r="AC183" s="68">
        <v>3921</v>
      </c>
      <c r="AD183" s="51">
        <v>1.7</v>
      </c>
      <c r="AE183" s="51">
        <v>1</v>
      </c>
      <c r="AF183" s="51">
        <v>1</v>
      </c>
      <c r="AG183" s="51">
        <v>0</v>
      </c>
      <c r="AH183" s="42">
        <f t="shared" si="172"/>
        <v>6665.7</v>
      </c>
      <c r="AI183" s="67">
        <f t="shared" si="194"/>
        <v>2.69</v>
      </c>
      <c r="AJ183" s="51">
        <v>0.92</v>
      </c>
      <c r="AK183" s="51">
        <v>2.03</v>
      </c>
      <c r="AL183" s="45">
        <f t="shared" si="174"/>
        <v>2.8676</v>
      </c>
      <c r="AM183" s="52">
        <v>1.325</v>
      </c>
      <c r="AN183" s="47">
        <v>0.5</v>
      </c>
      <c r="AO183" s="54">
        <f t="shared" si="175"/>
        <v>34064.537592405</v>
      </c>
      <c r="AQ183" s="68">
        <f t="shared" si="176"/>
        <v>4161</v>
      </c>
      <c r="AR183" s="51">
        <v>1.7</v>
      </c>
      <c r="AS183" s="51">
        <v>1</v>
      </c>
      <c r="AT183" s="51">
        <v>1</v>
      </c>
      <c r="AU183" s="51">
        <v>0</v>
      </c>
      <c r="AV183" s="42">
        <f t="shared" si="177"/>
        <v>7073.7</v>
      </c>
      <c r="AW183" s="67">
        <f t="shared" si="195"/>
        <v>2.69</v>
      </c>
      <c r="AX183" s="51">
        <v>0.92</v>
      </c>
      <c r="AY183" s="51">
        <v>2.03</v>
      </c>
      <c r="AZ183" s="45">
        <f t="shared" si="179"/>
        <v>2.8676</v>
      </c>
      <c r="BA183" s="52">
        <v>1.425</v>
      </c>
      <c r="BB183" s="47">
        <v>0.5</v>
      </c>
      <c r="BC183" s="54">
        <f t="shared" si="180"/>
        <v>38877.860540745</v>
      </c>
      <c r="BE183" s="68">
        <f t="shared" si="181"/>
        <v>4569</v>
      </c>
      <c r="BF183" s="51">
        <v>1.7</v>
      </c>
      <c r="BG183" s="51">
        <v>1</v>
      </c>
      <c r="BH183" s="51">
        <v>1</v>
      </c>
      <c r="BI183" s="51">
        <v>0</v>
      </c>
      <c r="BJ183" s="42">
        <f t="shared" si="182"/>
        <v>7767.3</v>
      </c>
      <c r="BK183" s="67">
        <f t="shared" si="196"/>
        <v>2.69</v>
      </c>
      <c r="BL183" s="51">
        <v>0.92</v>
      </c>
      <c r="BM183" s="51">
        <v>2.03</v>
      </c>
      <c r="BN183" s="45">
        <f t="shared" si="184"/>
        <v>2.8676</v>
      </c>
      <c r="BO183" s="52">
        <v>1.425</v>
      </c>
      <c r="BP183" s="47">
        <v>0.625</v>
      </c>
      <c r="BQ183" s="54">
        <f t="shared" si="185"/>
        <v>53362.4563838813</v>
      </c>
    </row>
    <row r="184" customHeight="1" spans="1:69">
      <c r="A184" s="56">
        <v>3921</v>
      </c>
      <c r="B184" s="51">
        <v>1.7</v>
      </c>
      <c r="C184" s="51">
        <v>1</v>
      </c>
      <c r="D184" s="51">
        <v>1</v>
      </c>
      <c r="E184" s="51">
        <v>0</v>
      </c>
      <c r="F184" s="42">
        <f t="shared" si="186"/>
        <v>6665.7</v>
      </c>
      <c r="G184" s="67">
        <v>2.56</v>
      </c>
      <c r="H184" s="51">
        <v>0.92</v>
      </c>
      <c r="I184" s="51">
        <v>2.03</v>
      </c>
      <c r="J184" s="45">
        <f t="shared" si="187"/>
        <v>2.8676</v>
      </c>
      <c r="K184" s="52">
        <v>1.125</v>
      </c>
      <c r="L184" s="47">
        <v>0.5</v>
      </c>
      <c r="M184" s="54">
        <f t="shared" si="188"/>
        <v>27524.9683008</v>
      </c>
      <c r="O184" s="68">
        <v>3921</v>
      </c>
      <c r="P184" s="51">
        <v>1.7</v>
      </c>
      <c r="Q184" s="51">
        <v>1</v>
      </c>
      <c r="R184" s="51">
        <v>1</v>
      </c>
      <c r="S184" s="51">
        <v>0</v>
      </c>
      <c r="T184" s="42">
        <f t="shared" si="189"/>
        <v>6665.7</v>
      </c>
      <c r="U184" s="67">
        <f t="shared" si="193"/>
        <v>2.69</v>
      </c>
      <c r="V184" s="51">
        <v>0.92</v>
      </c>
      <c r="W184" s="51">
        <v>2.03</v>
      </c>
      <c r="X184" s="45">
        <f t="shared" si="190"/>
        <v>2.8676</v>
      </c>
      <c r="Y184" s="52">
        <v>1.125</v>
      </c>
      <c r="Z184" s="47">
        <v>0.5</v>
      </c>
      <c r="AA184" s="54">
        <f t="shared" si="191"/>
        <v>28922.720597325</v>
      </c>
      <c r="AC184" s="68">
        <v>3921</v>
      </c>
      <c r="AD184" s="51">
        <v>1.7</v>
      </c>
      <c r="AE184" s="51">
        <v>1</v>
      </c>
      <c r="AF184" s="51">
        <v>1</v>
      </c>
      <c r="AG184" s="51">
        <v>0</v>
      </c>
      <c r="AH184" s="42">
        <f t="shared" si="172"/>
        <v>6665.7</v>
      </c>
      <c r="AI184" s="67">
        <f t="shared" si="194"/>
        <v>2.69</v>
      </c>
      <c r="AJ184" s="51">
        <v>0.92</v>
      </c>
      <c r="AK184" s="51">
        <v>2.03</v>
      </c>
      <c r="AL184" s="45">
        <f t="shared" si="174"/>
        <v>2.8676</v>
      </c>
      <c r="AM184" s="52">
        <v>1.125</v>
      </c>
      <c r="AN184" s="47">
        <v>0.5</v>
      </c>
      <c r="AO184" s="54">
        <f t="shared" si="175"/>
        <v>28922.720597325</v>
      </c>
      <c r="AQ184" s="68">
        <f t="shared" si="176"/>
        <v>4161</v>
      </c>
      <c r="AR184" s="51">
        <v>1.7</v>
      </c>
      <c r="AS184" s="51">
        <v>1</v>
      </c>
      <c r="AT184" s="51">
        <v>1</v>
      </c>
      <c r="AU184" s="51">
        <v>0</v>
      </c>
      <c r="AV184" s="42">
        <f t="shared" si="177"/>
        <v>7073.7</v>
      </c>
      <c r="AW184" s="67">
        <f t="shared" si="195"/>
        <v>2.69</v>
      </c>
      <c r="AX184" s="51">
        <v>0.92</v>
      </c>
      <c r="AY184" s="51">
        <v>2.03</v>
      </c>
      <c r="AZ184" s="45">
        <f t="shared" si="179"/>
        <v>2.8676</v>
      </c>
      <c r="BA184" s="52">
        <v>1.225</v>
      </c>
      <c r="BB184" s="47">
        <v>0.5</v>
      </c>
      <c r="BC184" s="54">
        <f t="shared" si="180"/>
        <v>33421.318710465</v>
      </c>
      <c r="BE184" s="68">
        <f t="shared" si="181"/>
        <v>4569</v>
      </c>
      <c r="BF184" s="51">
        <v>1.7</v>
      </c>
      <c r="BG184" s="51">
        <v>1</v>
      </c>
      <c r="BH184" s="51">
        <v>1</v>
      </c>
      <c r="BI184" s="51">
        <v>0</v>
      </c>
      <c r="BJ184" s="42">
        <f t="shared" si="182"/>
        <v>7767.3</v>
      </c>
      <c r="BK184" s="67">
        <f t="shared" si="196"/>
        <v>2.69</v>
      </c>
      <c r="BL184" s="51">
        <v>0.92</v>
      </c>
      <c r="BM184" s="51">
        <v>2.03</v>
      </c>
      <c r="BN184" s="45">
        <f t="shared" si="184"/>
        <v>2.8676</v>
      </c>
      <c r="BO184" s="52">
        <v>1.225</v>
      </c>
      <c r="BP184" s="47">
        <v>0.625</v>
      </c>
      <c r="BQ184" s="54">
        <f t="shared" si="185"/>
        <v>45872.9888212313</v>
      </c>
    </row>
    <row r="185" customHeight="1" spans="1:69">
      <c r="A185" s="56">
        <v>3921</v>
      </c>
      <c r="B185" s="51">
        <v>1.7</v>
      </c>
      <c r="C185" s="51">
        <v>1</v>
      </c>
      <c r="D185" s="51">
        <v>1</v>
      </c>
      <c r="E185" s="51">
        <v>0</v>
      </c>
      <c r="F185" s="42">
        <f t="shared" si="186"/>
        <v>6665.7</v>
      </c>
      <c r="G185" s="67">
        <v>2.56</v>
      </c>
      <c r="H185" s="51">
        <v>0.92</v>
      </c>
      <c r="I185" s="51">
        <v>2.03</v>
      </c>
      <c r="J185" s="45">
        <f t="shared" si="187"/>
        <v>2.8676</v>
      </c>
      <c r="K185" s="52">
        <v>1.125</v>
      </c>
      <c r="L185" s="47">
        <v>0.5</v>
      </c>
      <c r="M185" s="54">
        <f t="shared" si="188"/>
        <v>27524.9683008</v>
      </c>
      <c r="O185" s="68">
        <v>3921</v>
      </c>
      <c r="P185" s="51">
        <v>1.7</v>
      </c>
      <c r="Q185" s="51">
        <v>1</v>
      </c>
      <c r="R185" s="51">
        <v>1</v>
      </c>
      <c r="S185" s="51">
        <v>0</v>
      </c>
      <c r="T185" s="42">
        <f t="shared" si="189"/>
        <v>6665.7</v>
      </c>
      <c r="U185" s="67">
        <f t="shared" si="193"/>
        <v>2.69</v>
      </c>
      <c r="V185" s="51">
        <v>0.92</v>
      </c>
      <c r="W185" s="51">
        <v>2.03</v>
      </c>
      <c r="X185" s="45">
        <f t="shared" si="190"/>
        <v>2.8676</v>
      </c>
      <c r="Y185" s="52">
        <v>1.125</v>
      </c>
      <c r="Z185" s="47">
        <v>0.5</v>
      </c>
      <c r="AA185" s="54">
        <f t="shared" si="191"/>
        <v>28922.720597325</v>
      </c>
      <c r="AC185" s="68">
        <v>3921</v>
      </c>
      <c r="AD185" s="51">
        <v>1.7</v>
      </c>
      <c r="AE185" s="51">
        <v>1</v>
      </c>
      <c r="AF185" s="51">
        <v>1</v>
      </c>
      <c r="AG185" s="51">
        <v>0</v>
      </c>
      <c r="AH185" s="42">
        <f t="shared" si="172"/>
        <v>6665.7</v>
      </c>
      <c r="AI185" s="67">
        <f t="shared" si="194"/>
        <v>2.69</v>
      </c>
      <c r="AJ185" s="51">
        <v>0.92</v>
      </c>
      <c r="AK185" s="51">
        <v>2.03</v>
      </c>
      <c r="AL185" s="45">
        <f t="shared" si="174"/>
        <v>2.8676</v>
      </c>
      <c r="AM185" s="52">
        <v>1.125</v>
      </c>
      <c r="AN185" s="47">
        <v>0.5</v>
      </c>
      <c r="AO185" s="54">
        <f t="shared" si="175"/>
        <v>28922.720597325</v>
      </c>
      <c r="AQ185" s="68">
        <f t="shared" si="176"/>
        <v>4161</v>
      </c>
      <c r="AR185" s="51">
        <v>1.7</v>
      </c>
      <c r="AS185" s="51">
        <v>1</v>
      </c>
      <c r="AT185" s="51">
        <v>1</v>
      </c>
      <c r="AU185" s="51">
        <v>0</v>
      </c>
      <c r="AV185" s="42">
        <f t="shared" si="177"/>
        <v>7073.7</v>
      </c>
      <c r="AW185" s="67">
        <f t="shared" si="195"/>
        <v>2.69</v>
      </c>
      <c r="AX185" s="51">
        <v>0.92</v>
      </c>
      <c r="AY185" s="51">
        <v>2.03</v>
      </c>
      <c r="AZ185" s="45">
        <f t="shared" si="179"/>
        <v>2.8676</v>
      </c>
      <c r="BA185" s="52">
        <v>1.225</v>
      </c>
      <c r="BB185" s="47">
        <v>0.5</v>
      </c>
      <c r="BC185" s="54">
        <f t="shared" si="180"/>
        <v>33421.318710465</v>
      </c>
      <c r="BE185" s="68">
        <f t="shared" si="181"/>
        <v>4569</v>
      </c>
      <c r="BF185" s="51">
        <v>1.7</v>
      </c>
      <c r="BG185" s="51">
        <v>1</v>
      </c>
      <c r="BH185" s="51">
        <v>1</v>
      </c>
      <c r="BI185" s="51">
        <v>0</v>
      </c>
      <c r="BJ185" s="42">
        <f t="shared" si="182"/>
        <v>7767.3</v>
      </c>
      <c r="BK185" s="67">
        <f t="shared" si="196"/>
        <v>2.69</v>
      </c>
      <c r="BL185" s="51">
        <v>0.92</v>
      </c>
      <c r="BM185" s="51">
        <v>2.03</v>
      </c>
      <c r="BN185" s="45">
        <f t="shared" si="184"/>
        <v>2.8676</v>
      </c>
      <c r="BO185" s="52">
        <v>1.225</v>
      </c>
      <c r="BP185" s="47">
        <v>0.625</v>
      </c>
      <c r="BQ185" s="54">
        <f t="shared" si="185"/>
        <v>45872.9888212313</v>
      </c>
    </row>
    <row r="186" customHeight="1" spans="1:69">
      <c r="A186" s="56">
        <v>3921</v>
      </c>
      <c r="B186" s="51">
        <v>1.7</v>
      </c>
      <c r="C186" s="51">
        <v>1</v>
      </c>
      <c r="D186" s="51">
        <v>1</v>
      </c>
      <c r="E186" s="51">
        <v>0</v>
      </c>
      <c r="F186" s="42">
        <f t="shared" si="186"/>
        <v>6665.7</v>
      </c>
      <c r="G186" s="67">
        <v>2.56</v>
      </c>
      <c r="H186" s="51">
        <v>0.92</v>
      </c>
      <c r="I186" s="51">
        <v>2.03</v>
      </c>
      <c r="J186" s="45">
        <f t="shared" si="187"/>
        <v>2.8676</v>
      </c>
      <c r="K186" s="52">
        <v>1.125</v>
      </c>
      <c r="L186" s="47">
        <v>0.5</v>
      </c>
      <c r="M186" s="54">
        <f t="shared" si="188"/>
        <v>27524.9683008</v>
      </c>
      <c r="O186" s="68">
        <v>3921</v>
      </c>
      <c r="P186" s="51">
        <v>1.7</v>
      </c>
      <c r="Q186" s="51">
        <v>1</v>
      </c>
      <c r="R186" s="51">
        <v>1</v>
      </c>
      <c r="S186" s="51">
        <v>0</v>
      </c>
      <c r="T186" s="42">
        <f t="shared" si="189"/>
        <v>6665.7</v>
      </c>
      <c r="U186" s="67">
        <f t="shared" si="193"/>
        <v>2.69</v>
      </c>
      <c r="V186" s="51">
        <v>0.92</v>
      </c>
      <c r="W186" s="51">
        <v>2.03</v>
      </c>
      <c r="X186" s="45">
        <f t="shared" si="190"/>
        <v>2.8676</v>
      </c>
      <c r="Y186" s="52">
        <v>1.125</v>
      </c>
      <c r="Z186" s="47">
        <v>0.5</v>
      </c>
      <c r="AA186" s="54">
        <f t="shared" si="191"/>
        <v>28922.720597325</v>
      </c>
      <c r="AC186" s="68">
        <v>3921</v>
      </c>
      <c r="AD186" s="51">
        <v>1.7</v>
      </c>
      <c r="AE186" s="51">
        <v>1</v>
      </c>
      <c r="AF186" s="51">
        <v>1</v>
      </c>
      <c r="AG186" s="51">
        <v>0</v>
      </c>
      <c r="AH186" s="42">
        <f t="shared" si="172"/>
        <v>6665.7</v>
      </c>
      <c r="AI186" s="67">
        <f t="shared" si="194"/>
        <v>2.69</v>
      </c>
      <c r="AJ186" s="51">
        <v>0.92</v>
      </c>
      <c r="AK186" s="51">
        <v>2.03</v>
      </c>
      <c r="AL186" s="45">
        <f t="shared" si="174"/>
        <v>2.8676</v>
      </c>
      <c r="AM186" s="52">
        <v>1.125</v>
      </c>
      <c r="AN186" s="47">
        <v>0.5</v>
      </c>
      <c r="AO186" s="54">
        <f t="shared" si="175"/>
        <v>28922.720597325</v>
      </c>
      <c r="AQ186" s="68">
        <f t="shared" si="176"/>
        <v>4161</v>
      </c>
      <c r="AR186" s="51">
        <v>1.7</v>
      </c>
      <c r="AS186" s="51">
        <v>1</v>
      </c>
      <c r="AT186" s="51">
        <v>1</v>
      </c>
      <c r="AU186" s="51">
        <v>0</v>
      </c>
      <c r="AV186" s="42">
        <f t="shared" si="177"/>
        <v>7073.7</v>
      </c>
      <c r="AW186" s="67">
        <f t="shared" si="195"/>
        <v>2.69</v>
      </c>
      <c r="AX186" s="51">
        <v>0.92</v>
      </c>
      <c r="AY186" s="51">
        <v>2.03</v>
      </c>
      <c r="AZ186" s="45">
        <f t="shared" si="179"/>
        <v>2.8676</v>
      </c>
      <c r="BA186" s="52">
        <v>1.225</v>
      </c>
      <c r="BB186" s="47">
        <v>0.5</v>
      </c>
      <c r="BC186" s="54">
        <f t="shared" si="180"/>
        <v>33421.318710465</v>
      </c>
      <c r="BE186" s="68">
        <f t="shared" si="181"/>
        <v>4569</v>
      </c>
      <c r="BF186" s="51">
        <v>1.7</v>
      </c>
      <c r="BG186" s="51">
        <v>1</v>
      </c>
      <c r="BH186" s="51">
        <v>1</v>
      </c>
      <c r="BI186" s="51">
        <v>0</v>
      </c>
      <c r="BJ186" s="42">
        <f t="shared" si="182"/>
        <v>7767.3</v>
      </c>
      <c r="BK186" s="67">
        <f t="shared" si="196"/>
        <v>2.69</v>
      </c>
      <c r="BL186" s="51">
        <v>0.92</v>
      </c>
      <c r="BM186" s="51">
        <v>2.03</v>
      </c>
      <c r="BN186" s="45">
        <f t="shared" si="184"/>
        <v>2.8676</v>
      </c>
      <c r="BO186" s="52">
        <v>1.225</v>
      </c>
      <c r="BP186" s="47">
        <v>0.625</v>
      </c>
      <c r="BQ186" s="54">
        <f t="shared" si="185"/>
        <v>45872.9888212313</v>
      </c>
    </row>
    <row r="187" customHeight="1" spans="1:69">
      <c r="A187" s="56">
        <v>3921</v>
      </c>
      <c r="B187" s="51">
        <v>1.7</v>
      </c>
      <c r="C187" s="51">
        <v>1</v>
      </c>
      <c r="D187" s="51">
        <v>1</v>
      </c>
      <c r="E187" s="51">
        <v>0</v>
      </c>
      <c r="F187" s="42">
        <f t="shared" si="186"/>
        <v>6665.7</v>
      </c>
      <c r="G187" s="67">
        <v>2.56</v>
      </c>
      <c r="H187" s="51">
        <v>0.92</v>
      </c>
      <c r="I187" s="51">
        <v>2.03</v>
      </c>
      <c r="J187" s="45">
        <f t="shared" si="187"/>
        <v>2.8676</v>
      </c>
      <c r="K187" s="52">
        <v>1.125</v>
      </c>
      <c r="L187" s="47">
        <v>0.5</v>
      </c>
      <c r="M187" s="54">
        <f t="shared" si="188"/>
        <v>27524.9683008</v>
      </c>
      <c r="O187" s="68">
        <v>3921</v>
      </c>
      <c r="P187" s="51">
        <v>1.7</v>
      </c>
      <c r="Q187" s="51">
        <v>1</v>
      </c>
      <c r="R187" s="51">
        <v>1</v>
      </c>
      <c r="S187" s="51">
        <v>0</v>
      </c>
      <c r="T187" s="42">
        <f t="shared" si="189"/>
        <v>6665.7</v>
      </c>
      <c r="U187" s="67">
        <f t="shared" si="193"/>
        <v>2.69</v>
      </c>
      <c r="V187" s="51">
        <v>0.92</v>
      </c>
      <c r="W187" s="51">
        <v>2.03</v>
      </c>
      <c r="X187" s="45">
        <f t="shared" si="190"/>
        <v>2.8676</v>
      </c>
      <c r="Y187" s="52">
        <v>1.125</v>
      </c>
      <c r="Z187" s="47">
        <v>0.5</v>
      </c>
      <c r="AA187" s="54">
        <f t="shared" si="191"/>
        <v>28922.720597325</v>
      </c>
      <c r="AC187" s="68">
        <v>3921</v>
      </c>
      <c r="AD187" s="51">
        <v>1.7</v>
      </c>
      <c r="AE187" s="51">
        <v>1</v>
      </c>
      <c r="AF187" s="51">
        <v>1</v>
      </c>
      <c r="AG187" s="51">
        <v>0</v>
      </c>
      <c r="AH187" s="42">
        <f t="shared" si="172"/>
        <v>6665.7</v>
      </c>
      <c r="AI187" s="67">
        <f t="shared" si="194"/>
        <v>2.69</v>
      </c>
      <c r="AJ187" s="51">
        <v>0.92</v>
      </c>
      <c r="AK187" s="51">
        <v>2.03</v>
      </c>
      <c r="AL187" s="45">
        <f t="shared" si="174"/>
        <v>2.8676</v>
      </c>
      <c r="AM187" s="52">
        <v>1.125</v>
      </c>
      <c r="AN187" s="47">
        <v>0.5</v>
      </c>
      <c r="AO187" s="54">
        <f t="shared" si="175"/>
        <v>28922.720597325</v>
      </c>
      <c r="AQ187" s="68">
        <f t="shared" si="176"/>
        <v>4161</v>
      </c>
      <c r="AR187" s="51">
        <v>1.7</v>
      </c>
      <c r="AS187" s="51">
        <v>1</v>
      </c>
      <c r="AT187" s="51">
        <v>1</v>
      </c>
      <c r="AU187" s="51">
        <v>0</v>
      </c>
      <c r="AV187" s="42">
        <f t="shared" si="177"/>
        <v>7073.7</v>
      </c>
      <c r="AW187" s="67">
        <f t="shared" si="195"/>
        <v>2.69</v>
      </c>
      <c r="AX187" s="51">
        <v>0.92</v>
      </c>
      <c r="AY187" s="51">
        <v>2.03</v>
      </c>
      <c r="AZ187" s="45">
        <f t="shared" si="179"/>
        <v>2.8676</v>
      </c>
      <c r="BA187" s="52">
        <v>1.225</v>
      </c>
      <c r="BB187" s="47">
        <v>0.5</v>
      </c>
      <c r="BC187" s="54">
        <f t="shared" si="180"/>
        <v>33421.318710465</v>
      </c>
      <c r="BE187" s="68">
        <f t="shared" si="181"/>
        <v>4569</v>
      </c>
      <c r="BF187" s="51">
        <v>1.7</v>
      </c>
      <c r="BG187" s="51">
        <v>1</v>
      </c>
      <c r="BH187" s="51">
        <v>1</v>
      </c>
      <c r="BI187" s="51">
        <v>0</v>
      </c>
      <c r="BJ187" s="42">
        <f t="shared" si="182"/>
        <v>7767.3</v>
      </c>
      <c r="BK187" s="67">
        <f t="shared" si="196"/>
        <v>2.69</v>
      </c>
      <c r="BL187" s="51">
        <v>0.92</v>
      </c>
      <c r="BM187" s="51">
        <v>2.03</v>
      </c>
      <c r="BN187" s="45">
        <f t="shared" si="184"/>
        <v>2.8676</v>
      </c>
      <c r="BO187" s="52">
        <v>1.225</v>
      </c>
      <c r="BP187" s="47">
        <v>0.625</v>
      </c>
      <c r="BQ187" s="54">
        <f t="shared" si="185"/>
        <v>45872.9888212313</v>
      </c>
    </row>
    <row r="188" customHeight="1" spans="1:69">
      <c r="A188" s="56">
        <v>3921</v>
      </c>
      <c r="B188" s="51">
        <v>1.7</v>
      </c>
      <c r="C188" s="51">
        <v>1</v>
      </c>
      <c r="D188" s="51">
        <v>1</v>
      </c>
      <c r="E188" s="51">
        <v>0</v>
      </c>
      <c r="F188" s="42">
        <f t="shared" si="186"/>
        <v>6665.7</v>
      </c>
      <c r="G188" s="67">
        <v>2.56</v>
      </c>
      <c r="H188" s="51">
        <v>0.92</v>
      </c>
      <c r="I188" s="51">
        <v>2.03</v>
      </c>
      <c r="J188" s="45">
        <f t="shared" si="187"/>
        <v>2.8676</v>
      </c>
      <c r="K188" s="52">
        <v>1.125</v>
      </c>
      <c r="L188" s="47">
        <v>0.5</v>
      </c>
      <c r="M188" s="54">
        <f t="shared" si="188"/>
        <v>27524.9683008</v>
      </c>
      <c r="O188" s="68">
        <v>3921</v>
      </c>
      <c r="P188" s="51">
        <v>1.7</v>
      </c>
      <c r="Q188" s="51">
        <v>1</v>
      </c>
      <c r="R188" s="51">
        <v>1</v>
      </c>
      <c r="S188" s="51">
        <v>0</v>
      </c>
      <c r="T188" s="42">
        <f t="shared" si="189"/>
        <v>6665.7</v>
      </c>
      <c r="U188" s="67">
        <f t="shared" si="193"/>
        <v>2.69</v>
      </c>
      <c r="V188" s="51">
        <v>0.92</v>
      </c>
      <c r="W188" s="51">
        <v>2.03</v>
      </c>
      <c r="X188" s="45">
        <f t="shared" si="190"/>
        <v>2.8676</v>
      </c>
      <c r="Y188" s="52">
        <v>1.125</v>
      </c>
      <c r="Z188" s="47">
        <v>0.5</v>
      </c>
      <c r="AA188" s="54">
        <f t="shared" si="191"/>
        <v>28922.720597325</v>
      </c>
      <c r="AC188" s="68">
        <v>3921</v>
      </c>
      <c r="AD188" s="51">
        <v>1.7</v>
      </c>
      <c r="AE188" s="51">
        <v>1</v>
      </c>
      <c r="AF188" s="51">
        <v>1</v>
      </c>
      <c r="AG188" s="51">
        <v>0</v>
      </c>
      <c r="AH188" s="42">
        <f t="shared" si="172"/>
        <v>6665.7</v>
      </c>
      <c r="AI188" s="67">
        <f t="shared" si="194"/>
        <v>2.69</v>
      </c>
      <c r="AJ188" s="51">
        <v>0.92</v>
      </c>
      <c r="AK188" s="51">
        <v>2.03</v>
      </c>
      <c r="AL188" s="45">
        <f t="shared" si="174"/>
        <v>2.8676</v>
      </c>
      <c r="AM188" s="52">
        <v>1.125</v>
      </c>
      <c r="AN188" s="47">
        <v>0.5</v>
      </c>
      <c r="AO188" s="54">
        <f t="shared" si="175"/>
        <v>28922.720597325</v>
      </c>
      <c r="AQ188" s="68">
        <f t="shared" si="176"/>
        <v>4161</v>
      </c>
      <c r="AR188" s="51">
        <v>1.7</v>
      </c>
      <c r="AS188" s="51">
        <v>1</v>
      </c>
      <c r="AT188" s="51">
        <v>1</v>
      </c>
      <c r="AU188" s="51">
        <v>0</v>
      </c>
      <c r="AV188" s="42">
        <f t="shared" si="177"/>
        <v>7073.7</v>
      </c>
      <c r="AW188" s="67">
        <f t="shared" si="195"/>
        <v>2.69</v>
      </c>
      <c r="AX188" s="51">
        <v>0.92</v>
      </c>
      <c r="AY188" s="51">
        <v>2.03</v>
      </c>
      <c r="AZ188" s="45">
        <f t="shared" si="179"/>
        <v>2.8676</v>
      </c>
      <c r="BA188" s="52">
        <v>1.225</v>
      </c>
      <c r="BB188" s="47">
        <v>0.5</v>
      </c>
      <c r="BC188" s="54">
        <f t="shared" si="180"/>
        <v>33421.318710465</v>
      </c>
      <c r="BE188" s="68">
        <f t="shared" si="181"/>
        <v>4569</v>
      </c>
      <c r="BF188" s="51">
        <v>1.7</v>
      </c>
      <c r="BG188" s="51">
        <v>1</v>
      </c>
      <c r="BH188" s="51">
        <v>1</v>
      </c>
      <c r="BI188" s="51">
        <v>0</v>
      </c>
      <c r="BJ188" s="42">
        <f t="shared" si="182"/>
        <v>7767.3</v>
      </c>
      <c r="BK188" s="67">
        <f t="shared" si="196"/>
        <v>2.69</v>
      </c>
      <c r="BL188" s="51">
        <v>0.92</v>
      </c>
      <c r="BM188" s="51">
        <v>2.03</v>
      </c>
      <c r="BN188" s="45">
        <f t="shared" si="184"/>
        <v>2.8676</v>
      </c>
      <c r="BO188" s="52">
        <v>1.225</v>
      </c>
      <c r="BP188" s="47">
        <v>0.625</v>
      </c>
      <c r="BQ188" s="54">
        <f t="shared" si="185"/>
        <v>45872.9888212313</v>
      </c>
    </row>
    <row r="189" customHeight="1" spans="1:69">
      <c r="A189" s="56">
        <v>3921</v>
      </c>
      <c r="B189" s="51">
        <v>1.7</v>
      </c>
      <c r="C189" s="51">
        <v>1</v>
      </c>
      <c r="D189" s="51">
        <v>1</v>
      </c>
      <c r="E189" s="51">
        <v>0</v>
      </c>
      <c r="F189" s="42">
        <f t="shared" si="186"/>
        <v>6665.7</v>
      </c>
      <c r="G189" s="67">
        <v>2.56</v>
      </c>
      <c r="H189" s="51">
        <v>0.92</v>
      </c>
      <c r="I189" s="51">
        <v>2.03</v>
      </c>
      <c r="J189" s="45">
        <f t="shared" si="187"/>
        <v>2.8676</v>
      </c>
      <c r="K189" s="52">
        <v>1.125</v>
      </c>
      <c r="L189" s="47">
        <v>0.5</v>
      </c>
      <c r="M189" s="54">
        <f t="shared" si="188"/>
        <v>27524.9683008</v>
      </c>
      <c r="O189" s="68">
        <v>3921</v>
      </c>
      <c r="P189" s="51">
        <v>1.7</v>
      </c>
      <c r="Q189" s="51">
        <v>1</v>
      </c>
      <c r="R189" s="51">
        <v>1</v>
      </c>
      <c r="S189" s="51">
        <v>0</v>
      </c>
      <c r="T189" s="42">
        <f t="shared" si="189"/>
        <v>6665.7</v>
      </c>
      <c r="U189" s="67">
        <f t="shared" si="193"/>
        <v>2.69</v>
      </c>
      <c r="V189" s="51">
        <v>0.92</v>
      </c>
      <c r="W189" s="51">
        <v>2.03</v>
      </c>
      <c r="X189" s="45">
        <f t="shared" si="190"/>
        <v>2.8676</v>
      </c>
      <c r="Y189" s="52">
        <v>1.125</v>
      </c>
      <c r="Z189" s="47">
        <v>0.5</v>
      </c>
      <c r="AA189" s="54">
        <f t="shared" si="191"/>
        <v>28922.720597325</v>
      </c>
      <c r="AC189" s="68">
        <v>3921</v>
      </c>
      <c r="AD189" s="51">
        <v>1.7</v>
      </c>
      <c r="AE189" s="51">
        <v>1</v>
      </c>
      <c r="AF189" s="51">
        <v>1</v>
      </c>
      <c r="AG189" s="51">
        <v>0</v>
      </c>
      <c r="AH189" s="42">
        <f t="shared" si="172"/>
        <v>6665.7</v>
      </c>
      <c r="AI189" s="67">
        <f t="shared" si="194"/>
        <v>2.69</v>
      </c>
      <c r="AJ189" s="51">
        <v>0.92</v>
      </c>
      <c r="AK189" s="51">
        <v>2.03</v>
      </c>
      <c r="AL189" s="45">
        <f t="shared" si="174"/>
        <v>2.8676</v>
      </c>
      <c r="AM189" s="52">
        <v>1.125</v>
      </c>
      <c r="AN189" s="47">
        <v>0.5</v>
      </c>
      <c r="AO189" s="54">
        <f t="shared" si="175"/>
        <v>28922.720597325</v>
      </c>
      <c r="AQ189" s="68">
        <f t="shared" si="176"/>
        <v>4161</v>
      </c>
      <c r="AR189" s="51">
        <v>1.7</v>
      </c>
      <c r="AS189" s="51">
        <v>1</v>
      </c>
      <c r="AT189" s="51">
        <v>1</v>
      </c>
      <c r="AU189" s="51">
        <v>0</v>
      </c>
      <c r="AV189" s="42">
        <f t="shared" si="177"/>
        <v>7073.7</v>
      </c>
      <c r="AW189" s="67">
        <f t="shared" si="195"/>
        <v>2.69</v>
      </c>
      <c r="AX189" s="51">
        <v>0.92</v>
      </c>
      <c r="AY189" s="51">
        <v>2.03</v>
      </c>
      <c r="AZ189" s="45">
        <f t="shared" si="179"/>
        <v>2.8676</v>
      </c>
      <c r="BA189" s="52">
        <v>1.225</v>
      </c>
      <c r="BB189" s="47">
        <v>0.5</v>
      </c>
      <c r="BC189" s="54">
        <f t="shared" si="180"/>
        <v>33421.318710465</v>
      </c>
      <c r="BE189" s="68">
        <f t="shared" si="181"/>
        <v>4569</v>
      </c>
      <c r="BF189" s="51">
        <v>1.7</v>
      </c>
      <c r="BG189" s="51">
        <v>1</v>
      </c>
      <c r="BH189" s="51">
        <v>1</v>
      </c>
      <c r="BI189" s="51">
        <v>0</v>
      </c>
      <c r="BJ189" s="42">
        <f t="shared" si="182"/>
        <v>7767.3</v>
      </c>
      <c r="BK189" s="67">
        <f t="shared" si="196"/>
        <v>2.69</v>
      </c>
      <c r="BL189" s="51">
        <v>0.92</v>
      </c>
      <c r="BM189" s="51">
        <v>2.03</v>
      </c>
      <c r="BN189" s="45">
        <f t="shared" si="184"/>
        <v>2.8676</v>
      </c>
      <c r="BO189" s="52">
        <v>1.225</v>
      </c>
      <c r="BP189" s="47">
        <v>0.625</v>
      </c>
      <c r="BQ189" s="54">
        <f t="shared" si="185"/>
        <v>45872.9888212313</v>
      </c>
    </row>
    <row r="190" customHeight="1" spans="1:69">
      <c r="A190" s="56">
        <v>3921</v>
      </c>
      <c r="B190" s="51">
        <v>1.7</v>
      </c>
      <c r="C190" s="51">
        <v>1</v>
      </c>
      <c r="D190" s="51">
        <v>1</v>
      </c>
      <c r="E190" s="51">
        <v>0</v>
      </c>
      <c r="F190" s="42">
        <f t="shared" si="186"/>
        <v>6665.7</v>
      </c>
      <c r="G190" s="67">
        <v>2.56</v>
      </c>
      <c r="H190" s="51">
        <v>0.92</v>
      </c>
      <c r="I190" s="51">
        <v>2.03</v>
      </c>
      <c r="J190" s="45">
        <f t="shared" si="187"/>
        <v>2.8676</v>
      </c>
      <c r="K190" s="52">
        <v>1.125</v>
      </c>
      <c r="L190" s="47">
        <v>0.5</v>
      </c>
      <c r="M190" s="54">
        <f t="shared" si="188"/>
        <v>27524.9683008</v>
      </c>
      <c r="O190" s="68">
        <v>3921</v>
      </c>
      <c r="P190" s="51">
        <v>1.7</v>
      </c>
      <c r="Q190" s="51">
        <v>1</v>
      </c>
      <c r="R190" s="51">
        <v>1</v>
      </c>
      <c r="S190" s="51">
        <v>0</v>
      </c>
      <c r="T190" s="42">
        <f t="shared" si="189"/>
        <v>6665.7</v>
      </c>
      <c r="U190" s="67">
        <f t="shared" si="193"/>
        <v>2.69</v>
      </c>
      <c r="V190" s="51">
        <v>0.92</v>
      </c>
      <c r="W190" s="51">
        <v>2.03</v>
      </c>
      <c r="X190" s="45">
        <f t="shared" si="190"/>
        <v>2.8676</v>
      </c>
      <c r="Y190" s="52">
        <v>1.125</v>
      </c>
      <c r="Z190" s="47">
        <v>0.5</v>
      </c>
      <c r="AA190" s="54">
        <f t="shared" si="191"/>
        <v>28922.720597325</v>
      </c>
      <c r="AC190" s="68">
        <v>3921</v>
      </c>
      <c r="AD190" s="51">
        <v>1.7</v>
      </c>
      <c r="AE190" s="51">
        <v>1</v>
      </c>
      <c r="AF190" s="51">
        <v>1</v>
      </c>
      <c r="AG190" s="51">
        <v>0</v>
      </c>
      <c r="AH190" s="42">
        <f t="shared" si="172"/>
        <v>6665.7</v>
      </c>
      <c r="AI190" s="67">
        <f t="shared" si="194"/>
        <v>2.69</v>
      </c>
      <c r="AJ190" s="51">
        <v>0.92</v>
      </c>
      <c r="AK190" s="51">
        <v>2.03</v>
      </c>
      <c r="AL190" s="45">
        <f t="shared" si="174"/>
        <v>2.8676</v>
      </c>
      <c r="AM190" s="52">
        <v>1.125</v>
      </c>
      <c r="AN190" s="47">
        <v>0.5</v>
      </c>
      <c r="AO190" s="54">
        <f t="shared" si="175"/>
        <v>28922.720597325</v>
      </c>
      <c r="AQ190" s="68">
        <f t="shared" si="176"/>
        <v>4161</v>
      </c>
      <c r="AR190" s="51">
        <v>1.7</v>
      </c>
      <c r="AS190" s="51">
        <v>1</v>
      </c>
      <c r="AT190" s="51">
        <v>1</v>
      </c>
      <c r="AU190" s="51">
        <v>0</v>
      </c>
      <c r="AV190" s="42">
        <f t="shared" si="177"/>
        <v>7073.7</v>
      </c>
      <c r="AW190" s="67">
        <f t="shared" si="195"/>
        <v>2.69</v>
      </c>
      <c r="AX190" s="51">
        <v>0.92</v>
      </c>
      <c r="AY190" s="51">
        <v>2.03</v>
      </c>
      <c r="AZ190" s="45">
        <f t="shared" si="179"/>
        <v>2.8676</v>
      </c>
      <c r="BA190" s="52">
        <v>1.225</v>
      </c>
      <c r="BB190" s="47">
        <v>0.5</v>
      </c>
      <c r="BC190" s="54">
        <f t="shared" si="180"/>
        <v>33421.318710465</v>
      </c>
      <c r="BE190" s="68">
        <f t="shared" si="181"/>
        <v>4569</v>
      </c>
      <c r="BF190" s="51">
        <v>1.7</v>
      </c>
      <c r="BG190" s="51">
        <v>1</v>
      </c>
      <c r="BH190" s="51">
        <v>1</v>
      </c>
      <c r="BI190" s="51">
        <v>0</v>
      </c>
      <c r="BJ190" s="42">
        <f t="shared" si="182"/>
        <v>7767.3</v>
      </c>
      <c r="BK190" s="67">
        <f t="shared" si="196"/>
        <v>2.69</v>
      </c>
      <c r="BL190" s="51">
        <v>0.92</v>
      </c>
      <c r="BM190" s="51">
        <v>2.03</v>
      </c>
      <c r="BN190" s="45">
        <f t="shared" si="184"/>
        <v>2.8676</v>
      </c>
      <c r="BO190" s="52">
        <v>1.225</v>
      </c>
      <c r="BP190" s="47">
        <v>0.625</v>
      </c>
      <c r="BQ190" s="54">
        <f t="shared" si="185"/>
        <v>45872.9888212313</v>
      </c>
    </row>
    <row r="191" customHeight="1" spans="1:69">
      <c r="A191" s="57">
        <f>SUM(M167:M190)</f>
        <v>920583.696241259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O191" s="57">
        <f>SUM(AA167:AA190)</f>
        <v>968523.85932129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9"/>
      <c r="AC191" s="57">
        <f>SUM(AO167:AO190)</f>
        <v>1091718.38561229</v>
      </c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9"/>
      <c r="AQ191" s="57">
        <f>SUM(BC167:BC190)</f>
        <v>1250357.07814442</v>
      </c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  <c r="BE191" s="57">
        <f>SUM(BQ167:BQ190)</f>
        <v>1934225.29178408</v>
      </c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9"/>
    </row>
    <row r="192" customHeight="1" spans="1:69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O192" s="57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9"/>
      <c r="AC192" s="57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9"/>
      <c r="AQ192" s="57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  <c r="BE192" s="57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9"/>
    </row>
    <row r="193" customHeight="1" spans="1:69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2"/>
      <c r="O193" s="60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2"/>
      <c r="AC193" s="60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2"/>
      <c r="AQ193" s="60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2"/>
      <c r="BE193" s="60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2"/>
    </row>
    <row r="196" customHeight="1" spans="1:69">
      <c r="A196" s="2" t="s">
        <v>0</v>
      </c>
      <c r="B196" s="3"/>
      <c r="C196" s="3"/>
      <c r="D196" s="3"/>
      <c r="E196" s="4"/>
      <c r="F196" s="2" t="s">
        <v>55</v>
      </c>
      <c r="G196" s="3"/>
      <c r="H196" s="3"/>
      <c r="I196" s="3"/>
      <c r="J196" s="3"/>
      <c r="K196" s="3"/>
      <c r="L196" s="3"/>
      <c r="M196" s="4"/>
      <c r="O196" s="2" t="s">
        <v>0</v>
      </c>
      <c r="P196" s="3"/>
      <c r="Q196" s="3"/>
      <c r="R196" s="3"/>
      <c r="S196" s="4"/>
      <c r="T196" s="2" t="s">
        <v>56</v>
      </c>
      <c r="U196" s="3"/>
      <c r="V196" s="3"/>
      <c r="W196" s="3"/>
      <c r="X196" s="3"/>
      <c r="Y196" s="3"/>
      <c r="Z196" s="3"/>
      <c r="AA196" s="4"/>
      <c r="AC196" s="2" t="s">
        <v>0</v>
      </c>
      <c r="AD196" s="3"/>
      <c r="AE196" s="3"/>
      <c r="AF196" s="3"/>
      <c r="AG196" s="4"/>
      <c r="AH196" s="2" t="s">
        <v>57</v>
      </c>
      <c r="AI196" s="3"/>
      <c r="AJ196" s="3"/>
      <c r="AK196" s="3"/>
      <c r="AL196" s="3"/>
      <c r="AM196" s="3"/>
      <c r="AN196" s="3"/>
      <c r="AO196" s="4"/>
      <c r="AQ196" s="2" t="s">
        <v>0</v>
      </c>
      <c r="AR196" s="3"/>
      <c r="AS196" s="3"/>
      <c r="AT196" s="3"/>
      <c r="AU196" s="4"/>
      <c r="AV196" s="2" t="s">
        <v>58</v>
      </c>
      <c r="AW196" s="3"/>
      <c r="AX196" s="3"/>
      <c r="AY196" s="3"/>
      <c r="AZ196" s="3"/>
      <c r="BA196" s="3"/>
      <c r="BB196" s="3"/>
      <c r="BC196" s="4"/>
      <c r="BE196" s="2" t="s">
        <v>0</v>
      </c>
      <c r="BF196" s="3"/>
      <c r="BG196" s="3"/>
      <c r="BH196" s="3"/>
      <c r="BI196" s="4"/>
      <c r="BJ196" s="2" t="s">
        <v>59</v>
      </c>
      <c r="BK196" s="3"/>
      <c r="BL196" s="3"/>
      <c r="BM196" s="3"/>
      <c r="BN196" s="3"/>
      <c r="BO196" s="3"/>
      <c r="BP196" s="3"/>
      <c r="BQ196" s="4"/>
    </row>
    <row r="197" customHeight="1" spans="1:69">
      <c r="A197" s="5"/>
      <c r="B197" s="6"/>
      <c r="C197" s="6"/>
      <c r="D197" s="6"/>
      <c r="E197" s="7"/>
      <c r="F197" s="5"/>
      <c r="G197" s="6"/>
      <c r="H197" s="6"/>
      <c r="I197" s="6"/>
      <c r="J197" s="6"/>
      <c r="K197" s="6"/>
      <c r="L197" s="6"/>
      <c r="M197" s="7"/>
      <c r="O197" s="5"/>
      <c r="P197" s="6"/>
      <c r="Q197" s="6"/>
      <c r="R197" s="6"/>
      <c r="S197" s="7"/>
      <c r="T197" s="5"/>
      <c r="U197" s="6"/>
      <c r="V197" s="6"/>
      <c r="W197" s="6"/>
      <c r="X197" s="6"/>
      <c r="Y197" s="6"/>
      <c r="Z197" s="6"/>
      <c r="AA197" s="7"/>
      <c r="AC197" s="5"/>
      <c r="AD197" s="6"/>
      <c r="AE197" s="6"/>
      <c r="AF197" s="6"/>
      <c r="AG197" s="7"/>
      <c r="AH197" s="5"/>
      <c r="AI197" s="6"/>
      <c r="AJ197" s="6"/>
      <c r="AK197" s="6"/>
      <c r="AL197" s="6"/>
      <c r="AM197" s="6"/>
      <c r="AN197" s="6"/>
      <c r="AO197" s="7"/>
      <c r="AQ197" s="5"/>
      <c r="AR197" s="6"/>
      <c r="AS197" s="6"/>
      <c r="AT197" s="6"/>
      <c r="AU197" s="7"/>
      <c r="AV197" s="5"/>
      <c r="AW197" s="6"/>
      <c r="AX197" s="6"/>
      <c r="AY197" s="6"/>
      <c r="AZ197" s="6"/>
      <c r="BA197" s="6"/>
      <c r="BB197" s="6"/>
      <c r="BC197" s="7"/>
      <c r="BE197" s="5"/>
      <c r="BF197" s="6"/>
      <c r="BG197" s="6"/>
      <c r="BH197" s="6"/>
      <c r="BI197" s="7"/>
      <c r="BJ197" s="5"/>
      <c r="BK197" s="6"/>
      <c r="BL197" s="6"/>
      <c r="BM197" s="6"/>
      <c r="BN197" s="6"/>
      <c r="BO197" s="6"/>
      <c r="BP197" s="6"/>
      <c r="BQ197" s="7"/>
    </row>
    <row r="198" customHeight="1" spans="1:69">
      <c r="A198" s="8"/>
      <c r="B198" s="9"/>
      <c r="C198" s="9"/>
      <c r="D198" s="9"/>
      <c r="E198" s="10"/>
      <c r="F198" s="8"/>
      <c r="G198" s="9"/>
      <c r="H198" s="9"/>
      <c r="I198" s="9"/>
      <c r="J198" s="9"/>
      <c r="K198" s="9"/>
      <c r="L198" s="9"/>
      <c r="M198" s="10"/>
      <c r="O198" s="8"/>
      <c r="P198" s="9"/>
      <c r="Q198" s="9"/>
      <c r="R198" s="9"/>
      <c r="S198" s="10"/>
      <c r="T198" s="8"/>
      <c r="U198" s="9"/>
      <c r="V198" s="9"/>
      <c r="W198" s="9"/>
      <c r="X198" s="9"/>
      <c r="Y198" s="9"/>
      <c r="Z198" s="9"/>
      <c r="AA198" s="10"/>
      <c r="AC198" s="8"/>
      <c r="AD198" s="9"/>
      <c r="AE198" s="9"/>
      <c r="AF198" s="9"/>
      <c r="AG198" s="10"/>
      <c r="AH198" s="8"/>
      <c r="AI198" s="9"/>
      <c r="AJ198" s="9"/>
      <c r="AK198" s="9"/>
      <c r="AL198" s="9"/>
      <c r="AM198" s="9"/>
      <c r="AN198" s="9"/>
      <c r="AO198" s="10"/>
      <c r="AQ198" s="8"/>
      <c r="AR198" s="9"/>
      <c r="AS198" s="9"/>
      <c r="AT198" s="9"/>
      <c r="AU198" s="10"/>
      <c r="AV198" s="8"/>
      <c r="AW198" s="9"/>
      <c r="AX198" s="9"/>
      <c r="AY198" s="9"/>
      <c r="AZ198" s="9"/>
      <c r="BA198" s="9"/>
      <c r="BB198" s="9"/>
      <c r="BC198" s="10"/>
      <c r="BE198" s="8"/>
      <c r="BF198" s="9"/>
      <c r="BG198" s="9"/>
      <c r="BH198" s="9"/>
      <c r="BI198" s="10"/>
      <c r="BJ198" s="8"/>
      <c r="BK198" s="9"/>
      <c r="BL198" s="9"/>
      <c r="BM198" s="9"/>
      <c r="BN198" s="9"/>
      <c r="BO198" s="9"/>
      <c r="BP198" s="9"/>
      <c r="BQ198" s="10"/>
    </row>
    <row r="199" customHeight="1" spans="1:69">
      <c r="A199" s="11" t="s">
        <v>6</v>
      </c>
      <c r="B199" s="11"/>
      <c r="C199" s="12">
        <f>H199+H201</f>
        <v>9569457.48986552</v>
      </c>
      <c r="D199" s="12"/>
      <c r="E199" s="12"/>
      <c r="F199" s="13" t="s">
        <v>7</v>
      </c>
      <c r="G199" s="13"/>
      <c r="H199" s="14">
        <f>A230+A266</f>
        <v>8736036.19324346</v>
      </c>
      <c r="I199" s="14"/>
      <c r="J199" s="15">
        <f>H199/C199</f>
        <v>0.912908198034769</v>
      </c>
      <c r="K199" s="15"/>
      <c r="L199" s="16" t="s">
        <v>8</v>
      </c>
      <c r="M199" s="16"/>
      <c r="O199" s="11" t="s">
        <v>6</v>
      </c>
      <c r="P199" s="11"/>
      <c r="Q199" s="12">
        <f>V199+V201</f>
        <v>10349435.3856185</v>
      </c>
      <c r="R199" s="12"/>
      <c r="S199" s="12"/>
      <c r="T199" s="13" t="s">
        <v>7</v>
      </c>
      <c r="U199" s="13"/>
      <c r="V199" s="14">
        <f>O230+O266</f>
        <v>9468073.92591644</v>
      </c>
      <c r="W199" s="14"/>
      <c r="X199" s="15">
        <f>V199/Q199</f>
        <v>0.914839657733714</v>
      </c>
      <c r="Y199" s="15"/>
      <c r="Z199" s="16" t="s">
        <v>8</v>
      </c>
      <c r="AA199" s="16"/>
      <c r="AC199" s="11" t="s">
        <v>6</v>
      </c>
      <c r="AD199" s="11"/>
      <c r="AE199" s="12">
        <f>AJ199+AJ201</f>
        <v>10926042.444794</v>
      </c>
      <c r="AF199" s="12"/>
      <c r="AG199" s="12"/>
      <c r="AH199" s="13" t="s">
        <v>7</v>
      </c>
      <c r="AI199" s="13"/>
      <c r="AJ199" s="14">
        <f>AC230+AC266</f>
        <v>9921486.45880094</v>
      </c>
      <c r="AK199" s="14"/>
      <c r="AL199" s="15">
        <f>AJ199/AE199</f>
        <v>0.908058568226436</v>
      </c>
      <c r="AM199" s="15"/>
      <c r="AN199" s="16" t="s">
        <v>8</v>
      </c>
      <c r="AO199" s="16"/>
      <c r="AQ199" s="11" t="s">
        <v>6</v>
      </c>
      <c r="AR199" s="11"/>
      <c r="AS199" s="12">
        <f>AX199+AX201</f>
        <v>12364831.9430325</v>
      </c>
      <c r="AT199" s="12"/>
      <c r="AU199" s="12"/>
      <c r="AV199" s="13" t="s">
        <v>7</v>
      </c>
      <c r="AW199" s="13"/>
      <c r="AX199" s="14">
        <f>AQ230+AQ266</f>
        <v>11214274.8121184</v>
      </c>
      <c r="AY199" s="14"/>
      <c r="AZ199" s="15">
        <f>AX199/AS199</f>
        <v>0.906949230186476</v>
      </c>
      <c r="BA199" s="15"/>
      <c r="BB199" s="16" t="s">
        <v>8</v>
      </c>
      <c r="BC199" s="16"/>
      <c r="BE199" s="11" t="s">
        <v>6</v>
      </c>
      <c r="BF199" s="11"/>
      <c r="BG199" s="12">
        <f>BL199+BL201</f>
        <v>16631076.6389145</v>
      </c>
      <c r="BH199" s="12"/>
      <c r="BI199" s="12"/>
      <c r="BJ199" s="13" t="s">
        <v>7</v>
      </c>
      <c r="BK199" s="13"/>
      <c r="BL199" s="14">
        <f>BE230+BE266</f>
        <v>14853038.3641664</v>
      </c>
      <c r="BM199" s="14"/>
      <c r="BN199" s="15">
        <f>BL199/BG199</f>
        <v>0.893089406455641</v>
      </c>
      <c r="BO199" s="15"/>
      <c r="BP199" s="16" t="s">
        <v>8</v>
      </c>
      <c r="BQ199" s="16"/>
    </row>
    <row r="200" customHeight="1" spans="1:69">
      <c r="A200" s="11"/>
      <c r="B200" s="11"/>
      <c r="C200" s="12"/>
      <c r="D200" s="12"/>
      <c r="E200" s="12"/>
      <c r="F200" s="13"/>
      <c r="G200" s="13"/>
      <c r="H200" s="14"/>
      <c r="I200" s="14"/>
      <c r="J200" s="15"/>
      <c r="K200" s="15"/>
      <c r="L200" s="16"/>
      <c r="M200" s="16"/>
      <c r="O200" s="11"/>
      <c r="P200" s="11"/>
      <c r="Q200" s="12"/>
      <c r="R200" s="12"/>
      <c r="S200" s="12"/>
      <c r="T200" s="13"/>
      <c r="U200" s="13"/>
      <c r="V200" s="14"/>
      <c r="W200" s="14"/>
      <c r="X200" s="15"/>
      <c r="Y200" s="15"/>
      <c r="Z200" s="16"/>
      <c r="AA200" s="16"/>
      <c r="AC200" s="11"/>
      <c r="AD200" s="11"/>
      <c r="AE200" s="12"/>
      <c r="AF200" s="12"/>
      <c r="AG200" s="12"/>
      <c r="AH200" s="13"/>
      <c r="AI200" s="13"/>
      <c r="AJ200" s="14"/>
      <c r="AK200" s="14"/>
      <c r="AL200" s="15"/>
      <c r="AM200" s="15"/>
      <c r="AN200" s="16"/>
      <c r="AO200" s="16"/>
      <c r="AQ200" s="11"/>
      <c r="AR200" s="11"/>
      <c r="AS200" s="12"/>
      <c r="AT200" s="12"/>
      <c r="AU200" s="12"/>
      <c r="AV200" s="13"/>
      <c r="AW200" s="13"/>
      <c r="AX200" s="14"/>
      <c r="AY200" s="14"/>
      <c r="AZ200" s="15"/>
      <c r="BA200" s="15"/>
      <c r="BB200" s="16"/>
      <c r="BC200" s="16"/>
      <c r="BE200" s="11"/>
      <c r="BF200" s="11"/>
      <c r="BG200" s="12"/>
      <c r="BH200" s="12"/>
      <c r="BI200" s="12"/>
      <c r="BJ200" s="13"/>
      <c r="BK200" s="13"/>
      <c r="BL200" s="14"/>
      <c r="BM200" s="14"/>
      <c r="BN200" s="15"/>
      <c r="BO200" s="15"/>
      <c r="BP200" s="16"/>
      <c r="BQ200" s="16"/>
    </row>
    <row r="201" customHeight="1" spans="1:69">
      <c r="A201" s="11"/>
      <c r="B201" s="11"/>
      <c r="C201" s="12"/>
      <c r="D201" s="12"/>
      <c r="E201" s="12"/>
      <c r="F201" s="13" t="s">
        <v>9</v>
      </c>
      <c r="G201" s="13"/>
      <c r="H201" s="14">
        <f>A297</f>
        <v>833421.29662206</v>
      </c>
      <c r="I201" s="14"/>
      <c r="J201" s="15">
        <f>H201/C199</f>
        <v>0.0870918019652305</v>
      </c>
      <c r="K201" s="15"/>
      <c r="L201" s="16">
        <v>21</v>
      </c>
      <c r="M201" s="16"/>
      <c r="O201" s="11"/>
      <c r="P201" s="11"/>
      <c r="Q201" s="12"/>
      <c r="R201" s="12"/>
      <c r="S201" s="12"/>
      <c r="T201" s="13" t="s">
        <v>9</v>
      </c>
      <c r="U201" s="13"/>
      <c r="V201" s="14">
        <f>O297</f>
        <v>881361.459702089</v>
      </c>
      <c r="W201" s="14"/>
      <c r="X201" s="15">
        <f>V201/Q199</f>
        <v>0.0851603422662864</v>
      </c>
      <c r="Y201" s="15"/>
      <c r="Z201" s="16">
        <v>21</v>
      </c>
      <c r="AA201" s="16"/>
      <c r="AC201" s="11"/>
      <c r="AD201" s="11"/>
      <c r="AE201" s="12"/>
      <c r="AF201" s="12"/>
      <c r="AG201" s="12"/>
      <c r="AH201" s="13" t="s">
        <v>9</v>
      </c>
      <c r="AI201" s="13"/>
      <c r="AJ201" s="14">
        <f>AC297</f>
        <v>1004555.98599309</v>
      </c>
      <c r="AK201" s="14"/>
      <c r="AL201" s="15">
        <f>AJ201/AE199</f>
        <v>0.0919414317735635</v>
      </c>
      <c r="AM201" s="15"/>
      <c r="AN201" s="16">
        <v>21</v>
      </c>
      <c r="AO201" s="16"/>
      <c r="AQ201" s="11"/>
      <c r="AR201" s="11"/>
      <c r="AS201" s="12"/>
      <c r="AT201" s="12"/>
      <c r="AU201" s="12"/>
      <c r="AV201" s="13" t="s">
        <v>9</v>
      </c>
      <c r="AW201" s="13"/>
      <c r="AX201" s="14">
        <f>AQ297</f>
        <v>1150557.13091402</v>
      </c>
      <c r="AY201" s="14"/>
      <c r="AZ201" s="15">
        <f>AX201/AS199</f>
        <v>0.0930507698135237</v>
      </c>
      <c r="BA201" s="15"/>
      <c r="BB201" s="16">
        <v>21</v>
      </c>
      <c r="BC201" s="16"/>
      <c r="BE201" s="11"/>
      <c r="BF201" s="11"/>
      <c r="BG201" s="12"/>
      <c r="BH201" s="12"/>
      <c r="BI201" s="12"/>
      <c r="BJ201" s="13" t="s">
        <v>9</v>
      </c>
      <c r="BK201" s="13"/>
      <c r="BL201" s="14">
        <f>BE297</f>
        <v>1778038.27474808</v>
      </c>
      <c r="BM201" s="14"/>
      <c r="BN201" s="15">
        <f>BL201/BG199</f>
        <v>0.106910593544359</v>
      </c>
      <c r="BO201" s="15"/>
      <c r="BP201" s="16">
        <v>21</v>
      </c>
      <c r="BQ201" s="16"/>
    </row>
    <row r="202" customHeight="1" spans="1:69">
      <c r="A202" s="17" t="s">
        <v>10</v>
      </c>
      <c r="B202" s="17"/>
      <c r="C202" s="18">
        <f>C199/L201</f>
        <v>455688.451898358</v>
      </c>
      <c r="D202" s="18"/>
      <c r="E202" s="18"/>
      <c r="F202" s="13"/>
      <c r="G202" s="13"/>
      <c r="H202" s="14"/>
      <c r="I202" s="14"/>
      <c r="J202" s="15"/>
      <c r="K202" s="15"/>
      <c r="L202" s="16"/>
      <c r="M202" s="16"/>
      <c r="O202" s="17" t="s">
        <v>10</v>
      </c>
      <c r="P202" s="17"/>
      <c r="Q202" s="18">
        <f>Q199/Z201</f>
        <v>492830.256458025</v>
      </c>
      <c r="R202" s="18"/>
      <c r="S202" s="18"/>
      <c r="T202" s="13"/>
      <c r="U202" s="13"/>
      <c r="V202" s="14"/>
      <c r="W202" s="14"/>
      <c r="X202" s="15"/>
      <c r="Y202" s="15"/>
      <c r="Z202" s="16"/>
      <c r="AA202" s="16"/>
      <c r="AC202" s="17" t="s">
        <v>10</v>
      </c>
      <c r="AD202" s="17"/>
      <c r="AE202" s="18">
        <f>AE199/AN201</f>
        <v>520287.735466382</v>
      </c>
      <c r="AF202" s="18"/>
      <c r="AG202" s="18"/>
      <c r="AH202" s="13"/>
      <c r="AI202" s="13"/>
      <c r="AJ202" s="14"/>
      <c r="AK202" s="14"/>
      <c r="AL202" s="15"/>
      <c r="AM202" s="15"/>
      <c r="AN202" s="16"/>
      <c r="AO202" s="16"/>
      <c r="AQ202" s="17" t="s">
        <v>10</v>
      </c>
      <c r="AR202" s="17"/>
      <c r="AS202" s="18">
        <f>AS199/BB201</f>
        <v>588801.521096784</v>
      </c>
      <c r="AT202" s="18"/>
      <c r="AU202" s="18"/>
      <c r="AV202" s="13"/>
      <c r="AW202" s="13"/>
      <c r="AX202" s="14"/>
      <c r="AY202" s="14"/>
      <c r="AZ202" s="15"/>
      <c r="BA202" s="15"/>
      <c r="BB202" s="16"/>
      <c r="BC202" s="16"/>
      <c r="BE202" s="17" t="s">
        <v>10</v>
      </c>
      <c r="BF202" s="17"/>
      <c r="BG202" s="18">
        <f>BG199/BP201</f>
        <v>791956.0304245</v>
      </c>
      <c r="BH202" s="18"/>
      <c r="BI202" s="18"/>
      <c r="BJ202" s="13"/>
      <c r="BK202" s="13"/>
      <c r="BL202" s="14"/>
      <c r="BM202" s="14"/>
      <c r="BN202" s="15"/>
      <c r="BO202" s="15"/>
      <c r="BP202" s="16"/>
      <c r="BQ202" s="16"/>
    </row>
    <row r="203" customHeight="1" spans="1:69">
      <c r="A203" s="17"/>
      <c r="B203" s="17"/>
      <c r="C203" s="18"/>
      <c r="D203" s="18"/>
      <c r="E203" s="18"/>
      <c r="F203" s="13" t="s">
        <v>11</v>
      </c>
      <c r="G203" s="13"/>
      <c r="H203" s="14" t="s">
        <v>12</v>
      </c>
      <c r="I203" s="14"/>
      <c r="J203" s="15" t="s">
        <v>12</v>
      </c>
      <c r="K203" s="15"/>
      <c r="L203" s="16"/>
      <c r="M203" s="16"/>
      <c r="O203" s="17"/>
      <c r="P203" s="17"/>
      <c r="Q203" s="18"/>
      <c r="R203" s="18"/>
      <c r="S203" s="18"/>
      <c r="T203" s="13" t="s">
        <v>11</v>
      </c>
      <c r="U203" s="13"/>
      <c r="V203" s="14" t="s">
        <v>12</v>
      </c>
      <c r="W203" s="14"/>
      <c r="X203" s="15" t="s">
        <v>12</v>
      </c>
      <c r="Y203" s="15"/>
      <c r="Z203" s="16"/>
      <c r="AA203" s="16"/>
      <c r="AC203" s="17"/>
      <c r="AD203" s="17"/>
      <c r="AE203" s="18"/>
      <c r="AF203" s="18"/>
      <c r="AG203" s="18"/>
      <c r="AH203" s="13" t="s">
        <v>11</v>
      </c>
      <c r="AI203" s="13"/>
      <c r="AJ203" s="14" t="s">
        <v>12</v>
      </c>
      <c r="AK203" s="14"/>
      <c r="AL203" s="15" t="s">
        <v>12</v>
      </c>
      <c r="AM203" s="15"/>
      <c r="AN203" s="16"/>
      <c r="AO203" s="16"/>
      <c r="AQ203" s="17"/>
      <c r="AR203" s="17"/>
      <c r="AS203" s="18"/>
      <c r="AT203" s="18"/>
      <c r="AU203" s="18"/>
      <c r="AV203" s="13" t="s">
        <v>11</v>
      </c>
      <c r="AW203" s="13"/>
      <c r="AX203" s="14" t="s">
        <v>12</v>
      </c>
      <c r="AY203" s="14"/>
      <c r="AZ203" s="15" t="s">
        <v>12</v>
      </c>
      <c r="BA203" s="15"/>
      <c r="BB203" s="16"/>
      <c r="BC203" s="16"/>
      <c r="BE203" s="17"/>
      <c r="BF203" s="17"/>
      <c r="BG203" s="18"/>
      <c r="BH203" s="18"/>
      <c r="BI203" s="18"/>
      <c r="BJ203" s="13" t="s">
        <v>11</v>
      </c>
      <c r="BK203" s="13"/>
      <c r="BL203" s="14" t="s">
        <v>12</v>
      </c>
      <c r="BM203" s="14"/>
      <c r="BN203" s="15" t="s">
        <v>12</v>
      </c>
      <c r="BO203" s="15"/>
      <c r="BP203" s="16"/>
      <c r="BQ203" s="16"/>
    </row>
    <row r="204" customHeight="1" spans="1:69">
      <c r="A204" s="19"/>
      <c r="B204" s="19"/>
      <c r="C204" s="20"/>
      <c r="D204" s="20"/>
      <c r="E204" s="20"/>
      <c r="F204" s="21"/>
      <c r="G204" s="21"/>
      <c r="H204" s="22"/>
      <c r="I204" s="22"/>
      <c r="J204" s="23"/>
      <c r="K204" s="23"/>
      <c r="L204" s="24"/>
      <c r="M204" s="24"/>
      <c r="O204" s="19"/>
      <c r="P204" s="19"/>
      <c r="Q204" s="20"/>
      <c r="R204" s="20"/>
      <c r="S204" s="20"/>
      <c r="T204" s="21"/>
      <c r="U204" s="21"/>
      <c r="V204" s="22"/>
      <c r="W204" s="22"/>
      <c r="X204" s="23"/>
      <c r="Y204" s="23"/>
      <c r="Z204" s="24"/>
      <c r="AA204" s="24"/>
      <c r="AC204" s="19"/>
      <c r="AD204" s="19"/>
      <c r="AE204" s="20"/>
      <c r="AF204" s="20"/>
      <c r="AG204" s="20"/>
      <c r="AH204" s="21"/>
      <c r="AI204" s="21"/>
      <c r="AJ204" s="22"/>
      <c r="AK204" s="22"/>
      <c r="AL204" s="23"/>
      <c r="AM204" s="23"/>
      <c r="AN204" s="24"/>
      <c r="AO204" s="24"/>
      <c r="AQ204" s="19"/>
      <c r="AR204" s="19"/>
      <c r="AS204" s="20"/>
      <c r="AT204" s="20"/>
      <c r="AU204" s="20"/>
      <c r="AV204" s="21"/>
      <c r="AW204" s="21"/>
      <c r="AX204" s="22"/>
      <c r="AY204" s="22"/>
      <c r="AZ204" s="23"/>
      <c r="BA204" s="23"/>
      <c r="BB204" s="24"/>
      <c r="BC204" s="24"/>
      <c r="BE204" s="19"/>
      <c r="BF204" s="19"/>
      <c r="BG204" s="20"/>
      <c r="BH204" s="20"/>
      <c r="BI204" s="20"/>
      <c r="BJ204" s="21"/>
      <c r="BK204" s="21"/>
      <c r="BL204" s="22"/>
      <c r="BM204" s="22"/>
      <c r="BN204" s="23"/>
      <c r="BO204" s="23"/>
      <c r="BP204" s="24"/>
      <c r="BQ204" s="24"/>
    </row>
    <row r="205" customHeight="1" spans="1:69">
      <c r="A205" s="25" t="s">
        <v>13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O205" s="25" t="s">
        <v>13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C205" s="25" t="s">
        <v>13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7"/>
      <c r="AQ205" s="25" t="s">
        <v>13</v>
      </c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7"/>
      <c r="BE205" s="25" t="s">
        <v>13</v>
      </c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7"/>
    </row>
    <row r="206" customHeight="1" spans="1:69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30"/>
      <c r="AC206" s="28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Q206" s="28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30"/>
      <c r="BE206" s="28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30"/>
    </row>
    <row r="207" customHeight="1" spans="1:69">
      <c r="A207" s="31" t="s">
        <v>14</v>
      </c>
      <c r="B207" s="32"/>
      <c r="C207" s="32"/>
      <c r="D207" s="32"/>
      <c r="E207" s="32"/>
      <c r="F207" s="33"/>
      <c r="G207" s="34" t="s">
        <v>15</v>
      </c>
      <c r="H207" s="35"/>
      <c r="I207" s="35"/>
      <c r="J207" s="36"/>
      <c r="K207" s="37" t="s">
        <v>16</v>
      </c>
      <c r="L207" s="38"/>
      <c r="M207" s="39" t="s">
        <v>17</v>
      </c>
      <c r="O207" s="31" t="s">
        <v>14</v>
      </c>
      <c r="P207" s="32"/>
      <c r="Q207" s="32"/>
      <c r="R207" s="32"/>
      <c r="S207" s="32"/>
      <c r="T207" s="33"/>
      <c r="U207" s="34" t="s">
        <v>15</v>
      </c>
      <c r="V207" s="35"/>
      <c r="W207" s="35"/>
      <c r="X207" s="36"/>
      <c r="Y207" s="37" t="s">
        <v>16</v>
      </c>
      <c r="Z207" s="38"/>
      <c r="AA207" s="39" t="s">
        <v>17</v>
      </c>
      <c r="AC207" s="31" t="s">
        <v>14</v>
      </c>
      <c r="AD207" s="32"/>
      <c r="AE207" s="32"/>
      <c r="AF207" s="32"/>
      <c r="AG207" s="32"/>
      <c r="AH207" s="33"/>
      <c r="AI207" s="34" t="s">
        <v>15</v>
      </c>
      <c r="AJ207" s="35"/>
      <c r="AK207" s="35"/>
      <c r="AL207" s="36"/>
      <c r="AM207" s="37" t="s">
        <v>16</v>
      </c>
      <c r="AN207" s="38"/>
      <c r="AO207" s="39" t="s">
        <v>17</v>
      </c>
      <c r="AQ207" s="31" t="s">
        <v>14</v>
      </c>
      <c r="AR207" s="32"/>
      <c r="AS207" s="32"/>
      <c r="AT207" s="32"/>
      <c r="AU207" s="32"/>
      <c r="AV207" s="33"/>
      <c r="AW207" s="34" t="s">
        <v>15</v>
      </c>
      <c r="AX207" s="35"/>
      <c r="AY207" s="35"/>
      <c r="AZ207" s="36"/>
      <c r="BA207" s="37" t="s">
        <v>16</v>
      </c>
      <c r="BB207" s="38"/>
      <c r="BC207" s="39" t="s">
        <v>17</v>
      </c>
      <c r="BE207" s="31" t="s">
        <v>14</v>
      </c>
      <c r="BF207" s="32"/>
      <c r="BG207" s="32"/>
      <c r="BH207" s="32"/>
      <c r="BI207" s="32"/>
      <c r="BJ207" s="33"/>
      <c r="BK207" s="34" t="s">
        <v>15</v>
      </c>
      <c r="BL207" s="35"/>
      <c r="BM207" s="35"/>
      <c r="BN207" s="36"/>
      <c r="BO207" s="37" t="s">
        <v>16</v>
      </c>
      <c r="BP207" s="38"/>
      <c r="BQ207" s="39" t="s">
        <v>17</v>
      </c>
    </row>
    <row r="208" customHeight="1" spans="1:69">
      <c r="A208" s="40" t="s">
        <v>18</v>
      </c>
      <c r="B208" s="41" t="s">
        <v>19</v>
      </c>
      <c r="C208" s="41" t="s">
        <v>20</v>
      </c>
      <c r="D208" s="41" t="s">
        <v>21</v>
      </c>
      <c r="E208" s="41" t="s">
        <v>22</v>
      </c>
      <c r="F208" s="42" t="s">
        <v>14</v>
      </c>
      <c r="G208" s="43" t="s">
        <v>23</v>
      </c>
      <c r="H208" s="44" t="s">
        <v>24</v>
      </c>
      <c r="I208" s="44" t="s">
        <v>25</v>
      </c>
      <c r="J208" s="45" t="s">
        <v>26</v>
      </c>
      <c r="K208" s="46" t="s">
        <v>27</v>
      </c>
      <c r="L208" s="47" t="s">
        <v>28</v>
      </c>
      <c r="M208" s="48"/>
      <c r="O208" s="40" t="s">
        <v>18</v>
      </c>
      <c r="P208" s="41" t="s">
        <v>19</v>
      </c>
      <c r="Q208" s="41" t="s">
        <v>20</v>
      </c>
      <c r="R208" s="41" t="s">
        <v>21</v>
      </c>
      <c r="S208" s="41" t="s">
        <v>22</v>
      </c>
      <c r="T208" s="42" t="s">
        <v>14</v>
      </c>
      <c r="U208" s="43" t="s">
        <v>23</v>
      </c>
      <c r="V208" s="44" t="s">
        <v>24</v>
      </c>
      <c r="W208" s="44" t="s">
        <v>25</v>
      </c>
      <c r="X208" s="45" t="s">
        <v>26</v>
      </c>
      <c r="Y208" s="46" t="s">
        <v>27</v>
      </c>
      <c r="Z208" s="47" t="s">
        <v>28</v>
      </c>
      <c r="AA208" s="48"/>
      <c r="AC208" s="40" t="s">
        <v>18</v>
      </c>
      <c r="AD208" s="41" t="s">
        <v>19</v>
      </c>
      <c r="AE208" s="41" t="s">
        <v>20</v>
      </c>
      <c r="AF208" s="41" t="s">
        <v>21</v>
      </c>
      <c r="AG208" s="41" t="s">
        <v>22</v>
      </c>
      <c r="AH208" s="42" t="s">
        <v>14</v>
      </c>
      <c r="AI208" s="43" t="s">
        <v>23</v>
      </c>
      <c r="AJ208" s="44" t="s">
        <v>24</v>
      </c>
      <c r="AK208" s="44" t="s">
        <v>25</v>
      </c>
      <c r="AL208" s="45" t="s">
        <v>26</v>
      </c>
      <c r="AM208" s="46" t="s">
        <v>27</v>
      </c>
      <c r="AN208" s="47" t="s">
        <v>28</v>
      </c>
      <c r="AO208" s="48"/>
      <c r="AQ208" s="40" t="s">
        <v>18</v>
      </c>
      <c r="AR208" s="41" t="s">
        <v>19</v>
      </c>
      <c r="AS208" s="41" t="s">
        <v>20</v>
      </c>
      <c r="AT208" s="41" t="s">
        <v>21</v>
      </c>
      <c r="AU208" s="41" t="s">
        <v>22</v>
      </c>
      <c r="AV208" s="42" t="s">
        <v>14</v>
      </c>
      <c r="AW208" s="43" t="s">
        <v>23</v>
      </c>
      <c r="AX208" s="44" t="s">
        <v>24</v>
      </c>
      <c r="AY208" s="44" t="s">
        <v>25</v>
      </c>
      <c r="AZ208" s="45" t="s">
        <v>26</v>
      </c>
      <c r="BA208" s="46" t="s">
        <v>27</v>
      </c>
      <c r="BB208" s="47" t="s">
        <v>28</v>
      </c>
      <c r="BC208" s="48"/>
      <c r="BE208" s="40" t="s">
        <v>18</v>
      </c>
      <c r="BF208" s="41" t="s">
        <v>19</v>
      </c>
      <c r="BG208" s="41" t="s">
        <v>20</v>
      </c>
      <c r="BH208" s="41" t="s">
        <v>21</v>
      </c>
      <c r="BI208" s="41" t="s">
        <v>22</v>
      </c>
      <c r="BJ208" s="42" t="s">
        <v>14</v>
      </c>
      <c r="BK208" s="43" t="s">
        <v>23</v>
      </c>
      <c r="BL208" s="44" t="s">
        <v>24</v>
      </c>
      <c r="BM208" s="44" t="s">
        <v>25</v>
      </c>
      <c r="BN208" s="45" t="s">
        <v>26</v>
      </c>
      <c r="BO208" s="46" t="s">
        <v>27</v>
      </c>
      <c r="BP208" s="47" t="s">
        <v>28</v>
      </c>
      <c r="BQ208" s="48"/>
    </row>
    <row r="209" customHeight="1" spans="1:69">
      <c r="A209" s="65">
        <v>5224</v>
      </c>
      <c r="B209" s="55">
        <v>3.74</v>
      </c>
      <c r="C209" s="51">
        <v>2.2</v>
      </c>
      <c r="D209" s="51">
        <v>2</v>
      </c>
      <c r="E209" s="66">
        <f t="shared" ref="E209:E219" si="197">3921*0.6</f>
        <v>2352.6</v>
      </c>
      <c r="F209" s="42">
        <f t="shared" ref="F209:F229" si="198">A209*B209*C209*D209+E209</f>
        <v>88318.744</v>
      </c>
      <c r="G209" s="52">
        <v>3.25</v>
      </c>
      <c r="H209" s="51">
        <v>0.98</v>
      </c>
      <c r="I209" s="51">
        <v>3.27</v>
      </c>
      <c r="J209" s="45">
        <f t="shared" ref="J209:J229" si="199">H209*I209+1</f>
        <v>4.2046</v>
      </c>
      <c r="K209" s="53">
        <v>1.325</v>
      </c>
      <c r="L209" s="47">
        <v>0.5</v>
      </c>
      <c r="M209" s="54">
        <f t="shared" ref="M209:M229" si="200">F209*G209*J209*K209*L209</f>
        <v>799552.183795105</v>
      </c>
      <c r="O209" s="65">
        <v>5224</v>
      </c>
      <c r="P209" s="55">
        <v>3.74</v>
      </c>
      <c r="Q209" s="51">
        <v>2.2</v>
      </c>
      <c r="R209" s="51">
        <v>2</v>
      </c>
      <c r="S209" s="66">
        <f t="shared" ref="S209:S219" si="201">3921*0.6</f>
        <v>2352.6</v>
      </c>
      <c r="T209" s="42">
        <f t="shared" ref="T209:T229" si="202">O209*P209*Q209*R209+S209</f>
        <v>88318.744</v>
      </c>
      <c r="U209" s="52">
        <f t="shared" ref="U209:U229" si="203">3.25+0.26</f>
        <v>3.51</v>
      </c>
      <c r="V209" s="51">
        <v>0.98</v>
      </c>
      <c r="W209" s="51">
        <v>3.27</v>
      </c>
      <c r="X209" s="45">
        <f t="shared" ref="X209:X229" si="204">V209*W209+1</f>
        <v>4.2046</v>
      </c>
      <c r="Y209" s="53">
        <v>1.325</v>
      </c>
      <c r="Z209" s="47">
        <v>0.5</v>
      </c>
      <c r="AA209" s="54">
        <f t="shared" ref="AA209:AA229" si="205">T209*U209*X209*Y209*Z209</f>
        <v>863516.358498714</v>
      </c>
      <c r="AC209" s="65">
        <v>5224</v>
      </c>
      <c r="AD209" s="55">
        <v>3.74</v>
      </c>
      <c r="AE209" s="51">
        <v>2.2</v>
      </c>
      <c r="AF209" s="51">
        <v>2</v>
      </c>
      <c r="AG209" s="66">
        <f t="shared" ref="AG209:AG219" si="206">3921*0.6</f>
        <v>2352.6</v>
      </c>
      <c r="AH209" s="42">
        <f t="shared" ref="AH209:AH229" si="207">AC209*AD209*AE209*AF209+AG209</f>
        <v>88318.744</v>
      </c>
      <c r="AI209" s="52">
        <f t="shared" ref="AI209:AI229" si="208">3.25+0.26</f>
        <v>3.51</v>
      </c>
      <c r="AJ209" s="51">
        <v>0.98</v>
      </c>
      <c r="AK209" s="51">
        <v>3.27</v>
      </c>
      <c r="AL209" s="45">
        <f t="shared" ref="AL209:AL229" si="209">AJ209*AK209+1</f>
        <v>4.2046</v>
      </c>
      <c r="AM209" s="53">
        <v>1.325</v>
      </c>
      <c r="AN209" s="47">
        <v>0.5</v>
      </c>
      <c r="AO209" s="54">
        <f t="shared" ref="AO209:AO229" si="210">AH209*AI209*AL209*AM209*AN209</f>
        <v>863516.358498714</v>
      </c>
      <c r="AQ209" s="65">
        <f t="shared" ref="AQ209:AQ224" si="211">5224+240</f>
        <v>5464</v>
      </c>
      <c r="AR209" s="55">
        <v>3.74</v>
      </c>
      <c r="AS209" s="51">
        <v>2.2</v>
      </c>
      <c r="AT209" s="51">
        <v>2</v>
      </c>
      <c r="AU209" s="66">
        <f t="shared" ref="AU209:AU219" si="212">4161*0.6</f>
        <v>2496.6</v>
      </c>
      <c r="AV209" s="42">
        <f t="shared" ref="AV209:AV229" si="213">AQ209*AR209*AS209*AT209+AU209</f>
        <v>92412.184</v>
      </c>
      <c r="AW209" s="52">
        <f t="shared" ref="AW209:AW229" si="214">3.25+0.26</f>
        <v>3.51</v>
      </c>
      <c r="AX209" s="51">
        <v>0.98</v>
      </c>
      <c r="AY209" s="51">
        <v>3.27</v>
      </c>
      <c r="AZ209" s="45">
        <f t="shared" ref="AZ209:AZ229" si="215">AX209*AY209+1</f>
        <v>4.2046</v>
      </c>
      <c r="BA209" s="53">
        <v>1.425</v>
      </c>
      <c r="BB209" s="47">
        <v>0.5</v>
      </c>
      <c r="BC209" s="54">
        <f t="shared" ref="BC209:BC229" si="216">AV209*AW209*AZ209*BA209*BB209</f>
        <v>971730.658851241</v>
      </c>
      <c r="BE209" s="65">
        <f t="shared" ref="BE209:BE224" si="217">5224+240+108</f>
        <v>5572</v>
      </c>
      <c r="BF209" s="55">
        <v>3.74</v>
      </c>
      <c r="BG209" s="51">
        <v>2.2</v>
      </c>
      <c r="BH209" s="51">
        <v>2</v>
      </c>
      <c r="BI209" s="51">
        <f t="shared" ref="BI209:BI212" si="218">5968*0.7+4569*0.6</f>
        <v>6919</v>
      </c>
      <c r="BJ209" s="42">
        <f t="shared" ref="BJ209:BJ229" si="219">BE209*BF209*BG209*BH209+BI209</f>
        <v>98611.832</v>
      </c>
      <c r="BK209" s="52">
        <f t="shared" ref="BK209:BK229" si="220">3.25+0.26</f>
        <v>3.51</v>
      </c>
      <c r="BL209" s="51">
        <v>0.98</v>
      </c>
      <c r="BM209" s="51">
        <v>3.27</v>
      </c>
      <c r="BN209" s="45">
        <f t="shared" ref="BN209:BN229" si="221">BL209*BM209+1</f>
        <v>4.2046</v>
      </c>
      <c r="BO209" s="53">
        <v>1.425</v>
      </c>
      <c r="BP209" s="47">
        <v>0.625</v>
      </c>
      <c r="BQ209" s="54">
        <f t="shared" ref="BQ209:BQ229" si="222">BJ209*BK209*BN209*BO209*BP209</f>
        <v>1296151.33432903</v>
      </c>
    </row>
    <row r="210" customHeight="1" spans="1:69">
      <c r="A210" s="65">
        <v>5224</v>
      </c>
      <c r="B210" s="41">
        <v>1.99</v>
      </c>
      <c r="C210" s="51">
        <v>2.2</v>
      </c>
      <c r="D210" s="51">
        <v>1</v>
      </c>
      <c r="E210" s="66">
        <f t="shared" si="197"/>
        <v>2352.6</v>
      </c>
      <c r="F210" s="42">
        <f t="shared" si="198"/>
        <v>25223.272</v>
      </c>
      <c r="G210" s="52">
        <v>3.25</v>
      </c>
      <c r="H210" s="51">
        <v>0.98</v>
      </c>
      <c r="I210" s="51">
        <v>3.27</v>
      </c>
      <c r="J210" s="45">
        <f t="shared" si="199"/>
        <v>4.2046</v>
      </c>
      <c r="K210" s="53">
        <v>1.325</v>
      </c>
      <c r="L210" s="47">
        <v>0.5</v>
      </c>
      <c r="M210" s="54">
        <f t="shared" si="200"/>
        <v>228347.022349615</v>
      </c>
      <c r="O210" s="65">
        <v>5224</v>
      </c>
      <c r="P210" s="41">
        <v>1.99</v>
      </c>
      <c r="Q210" s="51">
        <v>2.2</v>
      </c>
      <c r="R210" s="51">
        <v>1</v>
      </c>
      <c r="S210" s="66">
        <f t="shared" si="201"/>
        <v>2352.6</v>
      </c>
      <c r="T210" s="42">
        <f t="shared" si="202"/>
        <v>25223.272</v>
      </c>
      <c r="U210" s="52">
        <f t="shared" si="203"/>
        <v>3.51</v>
      </c>
      <c r="V210" s="51">
        <v>0.98</v>
      </c>
      <c r="W210" s="51">
        <v>3.27</v>
      </c>
      <c r="X210" s="45">
        <f t="shared" si="204"/>
        <v>4.2046</v>
      </c>
      <c r="Y210" s="53">
        <v>1.325</v>
      </c>
      <c r="Z210" s="47">
        <v>0.5</v>
      </c>
      <c r="AA210" s="54">
        <f t="shared" si="205"/>
        <v>246614.784137584</v>
      </c>
      <c r="AC210" s="65">
        <v>5224</v>
      </c>
      <c r="AD210" s="41">
        <v>1.99</v>
      </c>
      <c r="AE210" s="51">
        <v>2.2</v>
      </c>
      <c r="AF210" s="51">
        <v>1</v>
      </c>
      <c r="AG210" s="66">
        <f t="shared" si="206"/>
        <v>2352.6</v>
      </c>
      <c r="AH210" s="42">
        <f t="shared" si="207"/>
        <v>25223.272</v>
      </c>
      <c r="AI210" s="52">
        <f t="shared" si="208"/>
        <v>3.51</v>
      </c>
      <c r="AJ210" s="51">
        <v>0.98</v>
      </c>
      <c r="AK210" s="51">
        <v>3.27</v>
      </c>
      <c r="AL210" s="45">
        <f t="shared" si="209"/>
        <v>4.2046</v>
      </c>
      <c r="AM210" s="53">
        <v>1.325</v>
      </c>
      <c r="AN210" s="47">
        <v>0.5</v>
      </c>
      <c r="AO210" s="54">
        <f t="shared" si="210"/>
        <v>246614.784137584</v>
      </c>
      <c r="AQ210" s="65">
        <f t="shared" si="211"/>
        <v>5464</v>
      </c>
      <c r="AR210" s="41">
        <v>1.99</v>
      </c>
      <c r="AS210" s="51">
        <v>2.2</v>
      </c>
      <c r="AT210" s="51">
        <v>1</v>
      </c>
      <c r="AU210" s="66">
        <f t="shared" si="212"/>
        <v>2496.6</v>
      </c>
      <c r="AV210" s="42">
        <f t="shared" si="213"/>
        <v>26417.992</v>
      </c>
      <c r="AW210" s="52">
        <f t="shared" si="214"/>
        <v>3.51</v>
      </c>
      <c r="AX210" s="51">
        <v>0.98</v>
      </c>
      <c r="AY210" s="51">
        <v>3.27</v>
      </c>
      <c r="AZ210" s="45">
        <f t="shared" si="215"/>
        <v>4.2046</v>
      </c>
      <c r="BA210" s="53">
        <v>1.425</v>
      </c>
      <c r="BB210" s="47">
        <v>0.5</v>
      </c>
      <c r="BC210" s="54">
        <f t="shared" si="216"/>
        <v>277789.915361018</v>
      </c>
      <c r="BE210" s="65">
        <f t="shared" si="217"/>
        <v>5572</v>
      </c>
      <c r="BF210" s="41">
        <v>1.99</v>
      </c>
      <c r="BG210" s="51">
        <v>2.2</v>
      </c>
      <c r="BH210" s="51">
        <v>1</v>
      </c>
      <c r="BI210" s="51">
        <f t="shared" si="218"/>
        <v>6919</v>
      </c>
      <c r="BJ210" s="42">
        <f t="shared" si="219"/>
        <v>31313.216</v>
      </c>
      <c r="BK210" s="52">
        <f t="shared" si="220"/>
        <v>3.51</v>
      </c>
      <c r="BL210" s="51">
        <v>0.98</v>
      </c>
      <c r="BM210" s="51">
        <v>3.27</v>
      </c>
      <c r="BN210" s="45">
        <f t="shared" si="221"/>
        <v>4.2046</v>
      </c>
      <c r="BO210" s="53">
        <v>1.425</v>
      </c>
      <c r="BP210" s="47">
        <v>0.625</v>
      </c>
      <c r="BQ210" s="54">
        <f t="shared" si="222"/>
        <v>411580.090110618</v>
      </c>
    </row>
    <row r="211" customHeight="1" spans="1:69">
      <c r="A211" s="65">
        <v>5224</v>
      </c>
      <c r="B211" s="41">
        <v>1.99</v>
      </c>
      <c r="C211" s="51">
        <v>2.2</v>
      </c>
      <c r="D211" s="51">
        <v>1</v>
      </c>
      <c r="E211" s="66">
        <f t="shared" si="197"/>
        <v>2352.6</v>
      </c>
      <c r="F211" s="42">
        <f t="shared" si="198"/>
        <v>25223.272</v>
      </c>
      <c r="G211" s="52">
        <v>3.25</v>
      </c>
      <c r="H211" s="51">
        <v>0.98</v>
      </c>
      <c r="I211" s="51">
        <v>3.27</v>
      </c>
      <c r="J211" s="45">
        <f t="shared" si="199"/>
        <v>4.2046</v>
      </c>
      <c r="K211" s="53">
        <v>1.325</v>
      </c>
      <c r="L211" s="47">
        <v>0.5</v>
      </c>
      <c r="M211" s="54">
        <f t="shared" si="200"/>
        <v>228347.022349615</v>
      </c>
      <c r="O211" s="65">
        <v>5224</v>
      </c>
      <c r="P211" s="41">
        <v>1.99</v>
      </c>
      <c r="Q211" s="51">
        <v>2.2</v>
      </c>
      <c r="R211" s="51">
        <v>1</v>
      </c>
      <c r="S211" s="66">
        <f t="shared" si="201"/>
        <v>2352.6</v>
      </c>
      <c r="T211" s="42">
        <f t="shared" si="202"/>
        <v>25223.272</v>
      </c>
      <c r="U211" s="52">
        <f t="shared" si="203"/>
        <v>3.51</v>
      </c>
      <c r="V211" s="51">
        <v>0.98</v>
      </c>
      <c r="W211" s="51">
        <v>3.27</v>
      </c>
      <c r="X211" s="45">
        <f t="shared" si="204"/>
        <v>4.2046</v>
      </c>
      <c r="Y211" s="53">
        <v>1.325</v>
      </c>
      <c r="Z211" s="47">
        <v>0.5</v>
      </c>
      <c r="AA211" s="54">
        <f t="shared" si="205"/>
        <v>246614.784137584</v>
      </c>
      <c r="AC211" s="65">
        <v>5224</v>
      </c>
      <c r="AD211" s="41">
        <v>1.99</v>
      </c>
      <c r="AE211" s="51">
        <v>2.2</v>
      </c>
      <c r="AF211" s="51">
        <v>1</v>
      </c>
      <c r="AG211" s="66">
        <f t="shared" si="206"/>
        <v>2352.6</v>
      </c>
      <c r="AH211" s="42">
        <f t="shared" si="207"/>
        <v>25223.272</v>
      </c>
      <c r="AI211" s="52">
        <f t="shared" si="208"/>
        <v>3.51</v>
      </c>
      <c r="AJ211" s="51">
        <v>0.98</v>
      </c>
      <c r="AK211" s="51">
        <v>3.27</v>
      </c>
      <c r="AL211" s="45">
        <f t="shared" si="209"/>
        <v>4.2046</v>
      </c>
      <c r="AM211" s="53">
        <v>1.325</v>
      </c>
      <c r="AN211" s="47">
        <v>0.5</v>
      </c>
      <c r="AO211" s="54">
        <f t="shared" si="210"/>
        <v>246614.784137584</v>
      </c>
      <c r="AQ211" s="65">
        <f t="shared" si="211"/>
        <v>5464</v>
      </c>
      <c r="AR211" s="41">
        <v>1.99</v>
      </c>
      <c r="AS211" s="51">
        <v>2.2</v>
      </c>
      <c r="AT211" s="51">
        <v>1</v>
      </c>
      <c r="AU211" s="66">
        <f t="shared" si="212"/>
        <v>2496.6</v>
      </c>
      <c r="AV211" s="42">
        <f t="shared" si="213"/>
        <v>26417.992</v>
      </c>
      <c r="AW211" s="52">
        <f t="shared" si="214"/>
        <v>3.51</v>
      </c>
      <c r="AX211" s="51">
        <v>0.98</v>
      </c>
      <c r="AY211" s="51">
        <v>3.27</v>
      </c>
      <c r="AZ211" s="45">
        <f t="shared" si="215"/>
        <v>4.2046</v>
      </c>
      <c r="BA211" s="53">
        <v>1.425</v>
      </c>
      <c r="BB211" s="47">
        <v>0.5</v>
      </c>
      <c r="BC211" s="54">
        <f t="shared" si="216"/>
        <v>277789.915361018</v>
      </c>
      <c r="BE211" s="65">
        <f t="shared" si="217"/>
        <v>5572</v>
      </c>
      <c r="BF211" s="41">
        <v>1.99</v>
      </c>
      <c r="BG211" s="51">
        <v>2.2</v>
      </c>
      <c r="BH211" s="51">
        <v>1</v>
      </c>
      <c r="BI211" s="51">
        <f t="shared" si="218"/>
        <v>6919</v>
      </c>
      <c r="BJ211" s="42">
        <f t="shared" si="219"/>
        <v>31313.216</v>
      </c>
      <c r="BK211" s="52">
        <f t="shared" si="220"/>
        <v>3.51</v>
      </c>
      <c r="BL211" s="51">
        <v>0.98</v>
      </c>
      <c r="BM211" s="51">
        <v>3.27</v>
      </c>
      <c r="BN211" s="45">
        <f t="shared" si="221"/>
        <v>4.2046</v>
      </c>
      <c r="BO211" s="53">
        <v>1.425</v>
      </c>
      <c r="BP211" s="47">
        <v>0.625</v>
      </c>
      <c r="BQ211" s="54">
        <f t="shared" si="222"/>
        <v>411580.090110618</v>
      </c>
    </row>
    <row r="212" customHeight="1" spans="1:69">
      <c r="A212" s="65">
        <v>5224</v>
      </c>
      <c r="B212" s="50">
        <v>1.96</v>
      </c>
      <c r="C212" s="51">
        <v>2.2</v>
      </c>
      <c r="D212" s="51">
        <v>1</v>
      </c>
      <c r="E212" s="66">
        <f t="shared" si="197"/>
        <v>2352.6</v>
      </c>
      <c r="F212" s="42">
        <f t="shared" si="198"/>
        <v>24878.488</v>
      </c>
      <c r="G212" s="52">
        <v>3.25</v>
      </c>
      <c r="H212" s="51">
        <v>0.98</v>
      </c>
      <c r="I212" s="51">
        <v>3.27</v>
      </c>
      <c r="J212" s="45">
        <f t="shared" si="199"/>
        <v>4.2046</v>
      </c>
      <c r="K212" s="53">
        <v>1.325</v>
      </c>
      <c r="L212" s="47">
        <v>0.5</v>
      </c>
      <c r="M212" s="54">
        <f t="shared" si="200"/>
        <v>225225.682669585</v>
      </c>
      <c r="O212" s="65">
        <v>5224</v>
      </c>
      <c r="P212" s="50">
        <v>1.96</v>
      </c>
      <c r="Q212" s="51">
        <v>2.2</v>
      </c>
      <c r="R212" s="51">
        <v>1</v>
      </c>
      <c r="S212" s="66">
        <f t="shared" si="201"/>
        <v>2352.6</v>
      </c>
      <c r="T212" s="42">
        <f t="shared" si="202"/>
        <v>24878.488</v>
      </c>
      <c r="U212" s="52">
        <f t="shared" si="203"/>
        <v>3.51</v>
      </c>
      <c r="V212" s="51">
        <v>0.98</v>
      </c>
      <c r="W212" s="51">
        <v>3.27</v>
      </c>
      <c r="X212" s="45">
        <f t="shared" si="204"/>
        <v>4.2046</v>
      </c>
      <c r="Y212" s="53">
        <v>1.325</v>
      </c>
      <c r="Z212" s="47">
        <v>0.5</v>
      </c>
      <c r="AA212" s="54">
        <f t="shared" si="205"/>
        <v>243243.737283152</v>
      </c>
      <c r="AC212" s="65">
        <v>5224</v>
      </c>
      <c r="AD212" s="50">
        <v>1.96</v>
      </c>
      <c r="AE212" s="51">
        <v>2.2</v>
      </c>
      <c r="AF212" s="51">
        <v>1</v>
      </c>
      <c r="AG212" s="66">
        <f t="shared" si="206"/>
        <v>2352.6</v>
      </c>
      <c r="AH212" s="42">
        <f t="shared" si="207"/>
        <v>24878.488</v>
      </c>
      <c r="AI212" s="52">
        <f t="shared" si="208"/>
        <v>3.51</v>
      </c>
      <c r="AJ212" s="51">
        <v>0.98</v>
      </c>
      <c r="AK212" s="51">
        <v>3.27</v>
      </c>
      <c r="AL212" s="45">
        <f t="shared" si="209"/>
        <v>4.2046</v>
      </c>
      <c r="AM212" s="53">
        <v>1.325</v>
      </c>
      <c r="AN212" s="47">
        <v>0.5</v>
      </c>
      <c r="AO212" s="54">
        <f t="shared" si="210"/>
        <v>243243.737283152</v>
      </c>
      <c r="AQ212" s="65">
        <f t="shared" si="211"/>
        <v>5464</v>
      </c>
      <c r="AR212" s="50">
        <v>1.96</v>
      </c>
      <c r="AS212" s="51">
        <v>2.2</v>
      </c>
      <c r="AT212" s="51">
        <v>1</v>
      </c>
      <c r="AU212" s="66">
        <f t="shared" si="212"/>
        <v>2496.6</v>
      </c>
      <c r="AV212" s="42">
        <f t="shared" si="213"/>
        <v>26057.368</v>
      </c>
      <c r="AW212" s="52">
        <f t="shared" si="214"/>
        <v>3.51</v>
      </c>
      <c r="AX212" s="51">
        <v>0.98</v>
      </c>
      <c r="AY212" s="51">
        <v>3.27</v>
      </c>
      <c r="AZ212" s="45">
        <f t="shared" si="215"/>
        <v>4.2046</v>
      </c>
      <c r="BA212" s="53">
        <v>1.425</v>
      </c>
      <c r="BB212" s="47">
        <v>0.5</v>
      </c>
      <c r="BC212" s="54">
        <f t="shared" si="216"/>
        <v>273997.889440306</v>
      </c>
      <c r="BE212" s="65">
        <f t="shared" si="217"/>
        <v>5572</v>
      </c>
      <c r="BF212" s="50">
        <v>1.96</v>
      </c>
      <c r="BG212" s="51">
        <v>2.2</v>
      </c>
      <c r="BH212" s="51">
        <v>1</v>
      </c>
      <c r="BI212" s="51">
        <f t="shared" si="218"/>
        <v>6919</v>
      </c>
      <c r="BJ212" s="42">
        <f t="shared" si="219"/>
        <v>30945.464</v>
      </c>
      <c r="BK212" s="52">
        <f t="shared" si="220"/>
        <v>3.51</v>
      </c>
      <c r="BL212" s="51">
        <v>0.98</v>
      </c>
      <c r="BM212" s="51">
        <v>3.27</v>
      </c>
      <c r="BN212" s="45">
        <f t="shared" si="221"/>
        <v>4.2046</v>
      </c>
      <c r="BO212" s="53">
        <v>1.425</v>
      </c>
      <c r="BP212" s="47">
        <v>0.625</v>
      </c>
      <c r="BQ212" s="54">
        <f t="shared" si="222"/>
        <v>406746.367464616</v>
      </c>
    </row>
    <row r="213" customHeight="1" spans="1:69">
      <c r="A213" s="65">
        <v>5224</v>
      </c>
      <c r="B213" s="50">
        <v>1.33</v>
      </c>
      <c r="C213" s="51">
        <v>2.2</v>
      </c>
      <c r="D213" s="51">
        <v>1</v>
      </c>
      <c r="E213" s="66">
        <f t="shared" si="197"/>
        <v>2352.6</v>
      </c>
      <c r="F213" s="42">
        <f t="shared" si="198"/>
        <v>17638.024</v>
      </c>
      <c r="G213" s="52">
        <v>3.25</v>
      </c>
      <c r="H213" s="51">
        <v>0.98</v>
      </c>
      <c r="I213" s="51">
        <v>3.27</v>
      </c>
      <c r="J213" s="45">
        <f t="shared" si="199"/>
        <v>4.2046</v>
      </c>
      <c r="K213" s="53">
        <v>1.325</v>
      </c>
      <c r="L213" s="47">
        <v>0.5</v>
      </c>
      <c r="M213" s="54">
        <f t="shared" si="200"/>
        <v>159677.549388955</v>
      </c>
      <c r="O213" s="65">
        <v>5224</v>
      </c>
      <c r="P213" s="50">
        <v>1.33</v>
      </c>
      <c r="Q213" s="51">
        <v>2.2</v>
      </c>
      <c r="R213" s="51">
        <v>1</v>
      </c>
      <c r="S213" s="66">
        <f t="shared" si="201"/>
        <v>2352.6</v>
      </c>
      <c r="T213" s="42">
        <f t="shared" si="202"/>
        <v>17638.024</v>
      </c>
      <c r="U213" s="52">
        <f t="shared" si="203"/>
        <v>3.51</v>
      </c>
      <c r="V213" s="51">
        <v>0.98</v>
      </c>
      <c r="W213" s="51">
        <v>3.27</v>
      </c>
      <c r="X213" s="45">
        <f t="shared" si="204"/>
        <v>4.2046</v>
      </c>
      <c r="Y213" s="53">
        <v>1.325</v>
      </c>
      <c r="Z213" s="47">
        <v>0.5</v>
      </c>
      <c r="AA213" s="54">
        <f t="shared" si="205"/>
        <v>172451.753340071</v>
      </c>
      <c r="AC213" s="65">
        <v>5224</v>
      </c>
      <c r="AD213" s="50">
        <v>1.33</v>
      </c>
      <c r="AE213" s="51">
        <v>2.2</v>
      </c>
      <c r="AF213" s="51">
        <v>1</v>
      </c>
      <c r="AG213" s="66">
        <f t="shared" si="206"/>
        <v>2352.6</v>
      </c>
      <c r="AH213" s="42">
        <f t="shared" si="207"/>
        <v>17638.024</v>
      </c>
      <c r="AI213" s="52">
        <f t="shared" si="208"/>
        <v>3.51</v>
      </c>
      <c r="AJ213" s="51">
        <v>0.98</v>
      </c>
      <c r="AK213" s="51">
        <v>3.27</v>
      </c>
      <c r="AL213" s="45">
        <f t="shared" si="209"/>
        <v>4.2046</v>
      </c>
      <c r="AM213" s="53">
        <v>1.325</v>
      </c>
      <c r="AN213" s="47">
        <v>0.5</v>
      </c>
      <c r="AO213" s="54">
        <f t="shared" si="210"/>
        <v>172451.753340071</v>
      </c>
      <c r="AQ213" s="65">
        <f t="shared" si="211"/>
        <v>5464</v>
      </c>
      <c r="AR213" s="50">
        <v>1.33</v>
      </c>
      <c r="AS213" s="51">
        <v>2.2</v>
      </c>
      <c r="AT213" s="51">
        <v>1</v>
      </c>
      <c r="AU213" s="66">
        <f t="shared" si="212"/>
        <v>2496.6</v>
      </c>
      <c r="AV213" s="42">
        <f t="shared" si="213"/>
        <v>18484.264</v>
      </c>
      <c r="AW213" s="52">
        <f t="shared" si="214"/>
        <v>3.51</v>
      </c>
      <c r="AX213" s="51">
        <v>0.98</v>
      </c>
      <c r="AY213" s="51">
        <v>3.27</v>
      </c>
      <c r="AZ213" s="45">
        <f t="shared" si="215"/>
        <v>4.2046</v>
      </c>
      <c r="BA213" s="53">
        <v>1.425</v>
      </c>
      <c r="BB213" s="47">
        <v>0.5</v>
      </c>
      <c r="BC213" s="54">
        <f t="shared" si="216"/>
        <v>194365.345105363</v>
      </c>
      <c r="BE213" s="65">
        <f t="shared" si="217"/>
        <v>5572</v>
      </c>
      <c r="BF213" s="50">
        <v>1.33</v>
      </c>
      <c r="BG213" s="51">
        <v>2.2</v>
      </c>
      <c r="BH213" s="51">
        <v>1</v>
      </c>
      <c r="BI213" s="51">
        <f t="shared" ref="BI213:BI219" si="223">4569*0.6</f>
        <v>2741.4</v>
      </c>
      <c r="BJ213" s="42">
        <f t="shared" si="219"/>
        <v>19045.072</v>
      </c>
      <c r="BK213" s="52">
        <f t="shared" si="220"/>
        <v>3.51</v>
      </c>
      <c r="BL213" s="51">
        <v>0.98</v>
      </c>
      <c r="BM213" s="51">
        <v>3.27</v>
      </c>
      <c r="BN213" s="45">
        <f t="shared" si="221"/>
        <v>4.2046</v>
      </c>
      <c r="BO213" s="53">
        <v>1.425</v>
      </c>
      <c r="BP213" s="47">
        <v>0.625</v>
      </c>
      <c r="BQ213" s="54">
        <f t="shared" si="222"/>
        <v>250327.927030019</v>
      </c>
    </row>
    <row r="214" customHeight="1" spans="1:69">
      <c r="A214" s="65">
        <v>5224</v>
      </c>
      <c r="B214" s="50">
        <v>1.8</v>
      </c>
      <c r="C214" s="51">
        <v>2.2</v>
      </c>
      <c r="D214" s="51">
        <v>1</v>
      </c>
      <c r="E214" s="66">
        <f t="shared" si="197"/>
        <v>2352.6</v>
      </c>
      <c r="F214" s="42">
        <f t="shared" si="198"/>
        <v>23039.64</v>
      </c>
      <c r="G214" s="52">
        <v>3.25</v>
      </c>
      <c r="H214" s="51">
        <v>0.98</v>
      </c>
      <c r="I214" s="51">
        <v>3.27</v>
      </c>
      <c r="J214" s="45">
        <f t="shared" si="199"/>
        <v>4.2046</v>
      </c>
      <c r="K214" s="53">
        <v>1.325</v>
      </c>
      <c r="L214" s="47">
        <v>0.5</v>
      </c>
      <c r="M214" s="54">
        <f t="shared" si="200"/>
        <v>208578.537709425</v>
      </c>
      <c r="O214" s="65">
        <v>5224</v>
      </c>
      <c r="P214" s="50">
        <v>1.8</v>
      </c>
      <c r="Q214" s="51">
        <v>2.2</v>
      </c>
      <c r="R214" s="51">
        <v>1</v>
      </c>
      <c r="S214" s="66">
        <f t="shared" si="201"/>
        <v>2352.6</v>
      </c>
      <c r="T214" s="42">
        <f t="shared" si="202"/>
        <v>23039.64</v>
      </c>
      <c r="U214" s="52">
        <f t="shared" si="203"/>
        <v>3.51</v>
      </c>
      <c r="V214" s="51">
        <v>0.98</v>
      </c>
      <c r="W214" s="51">
        <v>3.27</v>
      </c>
      <c r="X214" s="45">
        <f t="shared" si="204"/>
        <v>4.2046</v>
      </c>
      <c r="Y214" s="53">
        <v>1.325</v>
      </c>
      <c r="Z214" s="47">
        <v>0.5</v>
      </c>
      <c r="AA214" s="54">
        <f t="shared" si="205"/>
        <v>225264.820726179</v>
      </c>
      <c r="AC214" s="65">
        <v>5224</v>
      </c>
      <c r="AD214" s="50">
        <v>1.8</v>
      </c>
      <c r="AE214" s="51">
        <v>2.2</v>
      </c>
      <c r="AF214" s="51">
        <v>1</v>
      </c>
      <c r="AG214" s="66">
        <f t="shared" si="206"/>
        <v>2352.6</v>
      </c>
      <c r="AH214" s="42">
        <f t="shared" si="207"/>
        <v>23039.64</v>
      </c>
      <c r="AI214" s="52">
        <f t="shared" si="208"/>
        <v>3.51</v>
      </c>
      <c r="AJ214" s="51">
        <v>0.98</v>
      </c>
      <c r="AK214" s="51">
        <v>3.27</v>
      </c>
      <c r="AL214" s="45">
        <f t="shared" si="209"/>
        <v>4.2046</v>
      </c>
      <c r="AM214" s="53">
        <v>1.325</v>
      </c>
      <c r="AN214" s="47">
        <v>0.5</v>
      </c>
      <c r="AO214" s="54">
        <f t="shared" si="210"/>
        <v>225264.820726179</v>
      </c>
      <c r="AQ214" s="65">
        <f t="shared" si="211"/>
        <v>5464</v>
      </c>
      <c r="AR214" s="50">
        <v>1.8</v>
      </c>
      <c r="AS214" s="51">
        <v>2.2</v>
      </c>
      <c r="AT214" s="51">
        <v>1</v>
      </c>
      <c r="AU214" s="66">
        <f t="shared" si="212"/>
        <v>2496.6</v>
      </c>
      <c r="AV214" s="42">
        <f t="shared" si="213"/>
        <v>24134.04</v>
      </c>
      <c r="AW214" s="52">
        <f t="shared" si="214"/>
        <v>3.51</v>
      </c>
      <c r="AX214" s="51">
        <v>0.98</v>
      </c>
      <c r="AY214" s="51">
        <v>3.27</v>
      </c>
      <c r="AZ214" s="45">
        <f t="shared" si="215"/>
        <v>4.2046</v>
      </c>
      <c r="BA214" s="53">
        <v>1.425</v>
      </c>
      <c r="BB214" s="47">
        <v>0.5</v>
      </c>
      <c r="BC214" s="54">
        <f t="shared" si="216"/>
        <v>253773.751196511</v>
      </c>
      <c r="BE214" s="65">
        <f t="shared" si="217"/>
        <v>5572</v>
      </c>
      <c r="BF214" s="50">
        <v>1.8</v>
      </c>
      <c r="BG214" s="51">
        <v>2.2</v>
      </c>
      <c r="BH214" s="51">
        <v>1</v>
      </c>
      <c r="BI214" s="51">
        <f t="shared" si="223"/>
        <v>2741.4</v>
      </c>
      <c r="BJ214" s="42">
        <f t="shared" si="219"/>
        <v>24806.52</v>
      </c>
      <c r="BK214" s="52">
        <f t="shared" si="220"/>
        <v>3.51</v>
      </c>
      <c r="BL214" s="51">
        <v>0.98</v>
      </c>
      <c r="BM214" s="51">
        <v>3.27</v>
      </c>
      <c r="BN214" s="45">
        <f t="shared" si="221"/>
        <v>4.2046</v>
      </c>
      <c r="BO214" s="53">
        <v>1.425</v>
      </c>
      <c r="BP214" s="47">
        <v>0.625</v>
      </c>
      <c r="BQ214" s="54">
        <f t="shared" si="222"/>
        <v>326056.248484054</v>
      </c>
    </row>
    <row r="215" customHeight="1" spans="1:69">
      <c r="A215" s="65">
        <v>5224</v>
      </c>
      <c r="B215" s="50">
        <v>1.66</v>
      </c>
      <c r="C215" s="51">
        <v>2.2</v>
      </c>
      <c r="D215" s="51">
        <v>1</v>
      </c>
      <c r="E215" s="66">
        <f t="shared" si="197"/>
        <v>2352.6</v>
      </c>
      <c r="F215" s="42">
        <f t="shared" si="198"/>
        <v>21430.648</v>
      </c>
      <c r="G215" s="52">
        <v>3.25</v>
      </c>
      <c r="H215" s="51">
        <v>0.98</v>
      </c>
      <c r="I215" s="51">
        <v>3.27</v>
      </c>
      <c r="J215" s="45">
        <f t="shared" si="199"/>
        <v>4.2046</v>
      </c>
      <c r="K215" s="53">
        <v>1.325</v>
      </c>
      <c r="L215" s="47">
        <v>0.5</v>
      </c>
      <c r="M215" s="54">
        <f t="shared" si="200"/>
        <v>194012.285869285</v>
      </c>
      <c r="O215" s="65">
        <v>5224</v>
      </c>
      <c r="P215" s="50">
        <v>1.66</v>
      </c>
      <c r="Q215" s="51">
        <v>2.2</v>
      </c>
      <c r="R215" s="51">
        <v>1</v>
      </c>
      <c r="S215" s="66">
        <f t="shared" si="201"/>
        <v>2352.6</v>
      </c>
      <c r="T215" s="42">
        <f t="shared" si="202"/>
        <v>21430.648</v>
      </c>
      <c r="U215" s="52">
        <f t="shared" si="203"/>
        <v>3.51</v>
      </c>
      <c r="V215" s="51">
        <v>0.98</v>
      </c>
      <c r="W215" s="51">
        <v>3.27</v>
      </c>
      <c r="X215" s="45">
        <f t="shared" si="204"/>
        <v>4.2046</v>
      </c>
      <c r="Y215" s="53">
        <v>1.325</v>
      </c>
      <c r="Z215" s="47">
        <v>0.5</v>
      </c>
      <c r="AA215" s="54">
        <f t="shared" si="205"/>
        <v>209533.268738828</v>
      </c>
      <c r="AC215" s="65">
        <v>5224</v>
      </c>
      <c r="AD215" s="50">
        <v>1.66</v>
      </c>
      <c r="AE215" s="51">
        <v>2.2</v>
      </c>
      <c r="AF215" s="51">
        <v>1</v>
      </c>
      <c r="AG215" s="66">
        <f t="shared" si="206"/>
        <v>2352.6</v>
      </c>
      <c r="AH215" s="42">
        <f t="shared" si="207"/>
        <v>21430.648</v>
      </c>
      <c r="AI215" s="52">
        <f t="shared" si="208"/>
        <v>3.51</v>
      </c>
      <c r="AJ215" s="51">
        <v>0.98</v>
      </c>
      <c r="AK215" s="51">
        <v>3.27</v>
      </c>
      <c r="AL215" s="45">
        <f t="shared" si="209"/>
        <v>4.2046</v>
      </c>
      <c r="AM215" s="53">
        <v>1.325</v>
      </c>
      <c r="AN215" s="47">
        <v>0.5</v>
      </c>
      <c r="AO215" s="54">
        <f t="shared" si="210"/>
        <v>209533.268738828</v>
      </c>
      <c r="AQ215" s="65">
        <f t="shared" si="211"/>
        <v>5464</v>
      </c>
      <c r="AR215" s="50">
        <v>1.66</v>
      </c>
      <c r="AS215" s="51">
        <v>2.2</v>
      </c>
      <c r="AT215" s="51">
        <v>1</v>
      </c>
      <c r="AU215" s="66">
        <f t="shared" si="212"/>
        <v>2496.6</v>
      </c>
      <c r="AV215" s="42">
        <f t="shared" si="213"/>
        <v>22451.128</v>
      </c>
      <c r="AW215" s="52">
        <f t="shared" si="214"/>
        <v>3.51</v>
      </c>
      <c r="AX215" s="51">
        <v>0.98</v>
      </c>
      <c r="AY215" s="51">
        <v>3.27</v>
      </c>
      <c r="AZ215" s="45">
        <f t="shared" si="215"/>
        <v>4.2046</v>
      </c>
      <c r="BA215" s="53">
        <v>1.425</v>
      </c>
      <c r="BB215" s="47">
        <v>0.5</v>
      </c>
      <c r="BC215" s="54">
        <f t="shared" si="216"/>
        <v>236077.63023319</v>
      </c>
      <c r="BE215" s="65">
        <f t="shared" si="217"/>
        <v>5572</v>
      </c>
      <c r="BF215" s="50">
        <v>1.66</v>
      </c>
      <c r="BG215" s="51">
        <v>2.2</v>
      </c>
      <c r="BH215" s="51">
        <v>1</v>
      </c>
      <c r="BI215" s="51">
        <f t="shared" si="223"/>
        <v>2741.4</v>
      </c>
      <c r="BJ215" s="42">
        <f t="shared" si="219"/>
        <v>23090.344</v>
      </c>
      <c r="BK215" s="52">
        <f t="shared" si="220"/>
        <v>3.51</v>
      </c>
      <c r="BL215" s="51">
        <v>0.98</v>
      </c>
      <c r="BM215" s="51">
        <v>3.27</v>
      </c>
      <c r="BN215" s="45">
        <f t="shared" si="221"/>
        <v>4.2046</v>
      </c>
      <c r="BO215" s="53">
        <v>1.425</v>
      </c>
      <c r="BP215" s="47">
        <v>0.625</v>
      </c>
      <c r="BQ215" s="54">
        <f t="shared" si="222"/>
        <v>303498.876136043</v>
      </c>
    </row>
    <row r="216" customHeight="1" spans="1:69">
      <c r="A216" s="65">
        <v>5224</v>
      </c>
      <c r="B216" s="50">
        <v>2.09</v>
      </c>
      <c r="C216" s="51">
        <v>2.2</v>
      </c>
      <c r="D216" s="51">
        <v>1</v>
      </c>
      <c r="E216" s="66">
        <f t="shared" si="197"/>
        <v>2352.6</v>
      </c>
      <c r="F216" s="42">
        <f t="shared" si="198"/>
        <v>26372.552</v>
      </c>
      <c r="G216" s="52">
        <v>3.25</v>
      </c>
      <c r="H216" s="51">
        <v>0.98</v>
      </c>
      <c r="I216" s="51">
        <v>3.27</v>
      </c>
      <c r="J216" s="45">
        <f t="shared" si="199"/>
        <v>4.2046</v>
      </c>
      <c r="K216" s="53">
        <v>1.325</v>
      </c>
      <c r="L216" s="47">
        <v>0.5</v>
      </c>
      <c r="M216" s="54">
        <f t="shared" si="200"/>
        <v>238751.487949715</v>
      </c>
      <c r="O216" s="65">
        <v>5224</v>
      </c>
      <c r="P216" s="50">
        <v>2.09</v>
      </c>
      <c r="Q216" s="51">
        <v>2.2</v>
      </c>
      <c r="R216" s="51">
        <v>1</v>
      </c>
      <c r="S216" s="66">
        <f t="shared" si="201"/>
        <v>2352.6</v>
      </c>
      <c r="T216" s="42">
        <f t="shared" si="202"/>
        <v>26372.552</v>
      </c>
      <c r="U216" s="52">
        <f t="shared" si="203"/>
        <v>3.51</v>
      </c>
      <c r="V216" s="51">
        <v>0.98</v>
      </c>
      <c r="W216" s="51">
        <v>3.27</v>
      </c>
      <c r="X216" s="45">
        <f t="shared" si="204"/>
        <v>4.2046</v>
      </c>
      <c r="Y216" s="53">
        <v>1.325</v>
      </c>
      <c r="Z216" s="47">
        <v>0.5</v>
      </c>
      <c r="AA216" s="54">
        <f t="shared" si="205"/>
        <v>257851.606985692</v>
      </c>
      <c r="AC216" s="65">
        <v>5224</v>
      </c>
      <c r="AD216" s="50">
        <v>2.09</v>
      </c>
      <c r="AE216" s="51">
        <v>2.2</v>
      </c>
      <c r="AF216" s="51">
        <v>1</v>
      </c>
      <c r="AG216" s="66">
        <f t="shared" si="206"/>
        <v>2352.6</v>
      </c>
      <c r="AH216" s="42">
        <f t="shared" si="207"/>
        <v>26372.552</v>
      </c>
      <c r="AI216" s="52">
        <f t="shared" si="208"/>
        <v>3.51</v>
      </c>
      <c r="AJ216" s="51">
        <v>0.98</v>
      </c>
      <c r="AK216" s="51">
        <v>3.27</v>
      </c>
      <c r="AL216" s="45">
        <f t="shared" si="209"/>
        <v>4.2046</v>
      </c>
      <c r="AM216" s="53">
        <v>1.325</v>
      </c>
      <c r="AN216" s="47">
        <v>0.5</v>
      </c>
      <c r="AO216" s="54">
        <f t="shared" si="210"/>
        <v>257851.606985692</v>
      </c>
      <c r="AQ216" s="65">
        <f t="shared" si="211"/>
        <v>5464</v>
      </c>
      <c r="AR216" s="50">
        <v>2.09</v>
      </c>
      <c r="AS216" s="51">
        <v>2.2</v>
      </c>
      <c r="AT216" s="51">
        <v>1</v>
      </c>
      <c r="AU216" s="66">
        <f t="shared" si="212"/>
        <v>2496.6</v>
      </c>
      <c r="AV216" s="42">
        <f t="shared" si="213"/>
        <v>27620.072</v>
      </c>
      <c r="AW216" s="52">
        <f t="shared" si="214"/>
        <v>3.51</v>
      </c>
      <c r="AX216" s="51">
        <v>0.98</v>
      </c>
      <c r="AY216" s="51">
        <v>3.27</v>
      </c>
      <c r="AZ216" s="45">
        <f t="shared" si="215"/>
        <v>4.2046</v>
      </c>
      <c r="BA216" s="53">
        <v>1.425</v>
      </c>
      <c r="BB216" s="47">
        <v>0.5</v>
      </c>
      <c r="BC216" s="54">
        <f t="shared" si="216"/>
        <v>290430.00176339</v>
      </c>
      <c r="BE216" s="65">
        <f t="shared" si="217"/>
        <v>5572</v>
      </c>
      <c r="BF216" s="50">
        <v>2.09</v>
      </c>
      <c r="BG216" s="51">
        <v>2.2</v>
      </c>
      <c r="BH216" s="51">
        <v>1</v>
      </c>
      <c r="BI216" s="51">
        <f t="shared" si="223"/>
        <v>2741.4</v>
      </c>
      <c r="BJ216" s="42">
        <f t="shared" si="219"/>
        <v>28361.456</v>
      </c>
      <c r="BK216" s="52">
        <f t="shared" si="220"/>
        <v>3.51</v>
      </c>
      <c r="BL216" s="51">
        <v>0.98</v>
      </c>
      <c r="BM216" s="51">
        <v>3.27</v>
      </c>
      <c r="BN216" s="45">
        <f t="shared" si="221"/>
        <v>4.2046</v>
      </c>
      <c r="BO216" s="53">
        <v>1.425</v>
      </c>
      <c r="BP216" s="47">
        <v>0.625</v>
      </c>
      <c r="BQ216" s="54">
        <f t="shared" si="222"/>
        <v>372782.234062076</v>
      </c>
    </row>
    <row r="217" customHeight="1" spans="1:69">
      <c r="A217" s="65">
        <v>5224</v>
      </c>
      <c r="B217" s="55">
        <v>3.74</v>
      </c>
      <c r="C217" s="51">
        <v>2.2</v>
      </c>
      <c r="D217" s="51">
        <v>1</v>
      </c>
      <c r="E217" s="66">
        <f t="shared" si="197"/>
        <v>2352.6</v>
      </c>
      <c r="F217" s="42">
        <f t="shared" si="198"/>
        <v>45335.672</v>
      </c>
      <c r="G217" s="52">
        <v>3.25</v>
      </c>
      <c r="H217" s="51">
        <v>0.98</v>
      </c>
      <c r="I217" s="51">
        <v>3.27</v>
      </c>
      <c r="J217" s="45">
        <f t="shared" si="199"/>
        <v>4.2046</v>
      </c>
      <c r="K217" s="53">
        <v>1.325</v>
      </c>
      <c r="L217" s="47">
        <v>0.5</v>
      </c>
      <c r="M217" s="54">
        <f t="shared" si="200"/>
        <v>410425.170351365</v>
      </c>
      <c r="O217" s="65">
        <v>5224</v>
      </c>
      <c r="P217" s="55">
        <v>3.74</v>
      </c>
      <c r="Q217" s="51">
        <v>2.2</v>
      </c>
      <c r="R217" s="51">
        <v>1</v>
      </c>
      <c r="S217" s="66">
        <f t="shared" si="201"/>
        <v>2352.6</v>
      </c>
      <c r="T217" s="42">
        <f t="shared" si="202"/>
        <v>45335.672</v>
      </c>
      <c r="U217" s="52">
        <f t="shared" si="203"/>
        <v>3.51</v>
      </c>
      <c r="V217" s="51">
        <v>0.98</v>
      </c>
      <c r="W217" s="51">
        <v>3.27</v>
      </c>
      <c r="X217" s="45">
        <f t="shared" si="204"/>
        <v>4.2046</v>
      </c>
      <c r="Y217" s="53">
        <v>1.325</v>
      </c>
      <c r="Z217" s="47">
        <v>0.5</v>
      </c>
      <c r="AA217" s="54">
        <f t="shared" si="205"/>
        <v>443259.183979474</v>
      </c>
      <c r="AC217" s="65">
        <v>5224</v>
      </c>
      <c r="AD217" s="55">
        <v>3.74</v>
      </c>
      <c r="AE217" s="51">
        <v>2.2</v>
      </c>
      <c r="AF217" s="51">
        <v>1</v>
      </c>
      <c r="AG217" s="66">
        <f t="shared" si="206"/>
        <v>2352.6</v>
      </c>
      <c r="AH217" s="42">
        <f t="shared" si="207"/>
        <v>45335.672</v>
      </c>
      <c r="AI217" s="52">
        <f t="shared" si="208"/>
        <v>3.51</v>
      </c>
      <c r="AJ217" s="51">
        <v>0.98</v>
      </c>
      <c r="AK217" s="51">
        <v>3.27</v>
      </c>
      <c r="AL217" s="45">
        <f t="shared" si="209"/>
        <v>4.2046</v>
      </c>
      <c r="AM217" s="53">
        <v>1.325</v>
      </c>
      <c r="AN217" s="47">
        <v>0.5</v>
      </c>
      <c r="AO217" s="54">
        <f t="shared" si="210"/>
        <v>443259.183979474</v>
      </c>
      <c r="AQ217" s="65">
        <f t="shared" si="211"/>
        <v>5464</v>
      </c>
      <c r="AR217" s="55">
        <v>3.74</v>
      </c>
      <c r="AS217" s="51">
        <v>2.2</v>
      </c>
      <c r="AT217" s="51">
        <v>1</v>
      </c>
      <c r="AU217" s="66">
        <f t="shared" si="212"/>
        <v>2496.6</v>
      </c>
      <c r="AV217" s="42">
        <f t="shared" si="213"/>
        <v>47454.392</v>
      </c>
      <c r="AW217" s="52">
        <f t="shared" si="214"/>
        <v>3.51</v>
      </c>
      <c r="AX217" s="51">
        <v>0.98</v>
      </c>
      <c r="AY217" s="51">
        <v>3.27</v>
      </c>
      <c r="AZ217" s="45">
        <f t="shared" si="215"/>
        <v>4.2046</v>
      </c>
      <c r="BA217" s="53">
        <v>1.425</v>
      </c>
      <c r="BB217" s="47">
        <v>0.5</v>
      </c>
      <c r="BC217" s="54">
        <f t="shared" si="216"/>
        <v>498991.427402528</v>
      </c>
      <c r="BE217" s="65">
        <f t="shared" si="217"/>
        <v>5572</v>
      </c>
      <c r="BF217" s="55">
        <v>3.74</v>
      </c>
      <c r="BG217" s="51">
        <v>2.2</v>
      </c>
      <c r="BH217" s="51">
        <v>1</v>
      </c>
      <c r="BI217" s="51">
        <f t="shared" si="223"/>
        <v>2741.4</v>
      </c>
      <c r="BJ217" s="42">
        <f t="shared" si="219"/>
        <v>48587.816</v>
      </c>
      <c r="BK217" s="52">
        <f t="shared" si="220"/>
        <v>3.51</v>
      </c>
      <c r="BL217" s="51">
        <v>0.98</v>
      </c>
      <c r="BM217" s="51">
        <v>3.27</v>
      </c>
      <c r="BN217" s="45">
        <f t="shared" si="221"/>
        <v>4.2046</v>
      </c>
      <c r="BO217" s="53">
        <v>1.425</v>
      </c>
      <c r="BP217" s="47">
        <v>0.625</v>
      </c>
      <c r="BQ217" s="54">
        <f t="shared" si="222"/>
        <v>638636.979592199</v>
      </c>
    </row>
    <row r="218" customHeight="1" spans="1:69">
      <c r="A218" s="65">
        <v>5224</v>
      </c>
      <c r="B218" s="41">
        <v>1.99</v>
      </c>
      <c r="C218" s="51">
        <v>2.2</v>
      </c>
      <c r="D218" s="51">
        <v>1</v>
      </c>
      <c r="E218" s="66">
        <f t="shared" si="197"/>
        <v>2352.6</v>
      </c>
      <c r="F218" s="42">
        <f t="shared" si="198"/>
        <v>25223.272</v>
      </c>
      <c r="G218" s="52">
        <v>3.25</v>
      </c>
      <c r="H218" s="51">
        <v>0.98</v>
      </c>
      <c r="I218" s="51">
        <v>3.27</v>
      </c>
      <c r="J218" s="45">
        <f t="shared" si="199"/>
        <v>4.2046</v>
      </c>
      <c r="K218" s="53">
        <v>1.325</v>
      </c>
      <c r="L218" s="47">
        <v>0.5</v>
      </c>
      <c r="M218" s="54">
        <f t="shared" si="200"/>
        <v>228347.022349615</v>
      </c>
      <c r="O218" s="65">
        <v>5224</v>
      </c>
      <c r="P218" s="41">
        <v>1.99</v>
      </c>
      <c r="Q218" s="51">
        <v>2.2</v>
      </c>
      <c r="R218" s="51">
        <v>1</v>
      </c>
      <c r="S218" s="66">
        <f t="shared" si="201"/>
        <v>2352.6</v>
      </c>
      <c r="T218" s="42">
        <f t="shared" si="202"/>
        <v>25223.272</v>
      </c>
      <c r="U218" s="52">
        <f t="shared" si="203"/>
        <v>3.51</v>
      </c>
      <c r="V218" s="51">
        <v>0.98</v>
      </c>
      <c r="W218" s="51">
        <v>3.27</v>
      </c>
      <c r="X218" s="45">
        <f t="shared" si="204"/>
        <v>4.2046</v>
      </c>
      <c r="Y218" s="53">
        <v>1.325</v>
      </c>
      <c r="Z218" s="47">
        <v>0.5</v>
      </c>
      <c r="AA218" s="54">
        <f t="shared" si="205"/>
        <v>246614.784137584</v>
      </c>
      <c r="AC218" s="65">
        <v>5224</v>
      </c>
      <c r="AD218" s="41">
        <v>1.99</v>
      </c>
      <c r="AE218" s="51">
        <v>2.2</v>
      </c>
      <c r="AF218" s="51">
        <v>1</v>
      </c>
      <c r="AG218" s="66">
        <f t="shared" si="206"/>
        <v>2352.6</v>
      </c>
      <c r="AH218" s="42">
        <f t="shared" si="207"/>
        <v>25223.272</v>
      </c>
      <c r="AI218" s="52">
        <f t="shared" si="208"/>
        <v>3.51</v>
      </c>
      <c r="AJ218" s="51">
        <v>0.98</v>
      </c>
      <c r="AK218" s="51">
        <v>3.27</v>
      </c>
      <c r="AL218" s="45">
        <f t="shared" si="209"/>
        <v>4.2046</v>
      </c>
      <c r="AM218" s="53">
        <v>1.325</v>
      </c>
      <c r="AN218" s="47">
        <v>0.5</v>
      </c>
      <c r="AO218" s="54">
        <f t="shared" si="210"/>
        <v>246614.784137584</v>
      </c>
      <c r="AQ218" s="65">
        <f t="shared" si="211"/>
        <v>5464</v>
      </c>
      <c r="AR218" s="41">
        <v>1.99</v>
      </c>
      <c r="AS218" s="51">
        <v>2.2</v>
      </c>
      <c r="AT218" s="51">
        <v>1</v>
      </c>
      <c r="AU218" s="66">
        <f t="shared" si="212"/>
        <v>2496.6</v>
      </c>
      <c r="AV218" s="42">
        <f t="shared" si="213"/>
        <v>26417.992</v>
      </c>
      <c r="AW218" s="52">
        <f t="shared" si="214"/>
        <v>3.51</v>
      </c>
      <c r="AX218" s="51">
        <v>0.98</v>
      </c>
      <c r="AY218" s="51">
        <v>3.27</v>
      </c>
      <c r="AZ218" s="45">
        <f t="shared" si="215"/>
        <v>4.2046</v>
      </c>
      <c r="BA218" s="53">
        <v>1.425</v>
      </c>
      <c r="BB218" s="47">
        <v>0.5</v>
      </c>
      <c r="BC218" s="54">
        <f t="shared" si="216"/>
        <v>277789.915361018</v>
      </c>
      <c r="BE218" s="65">
        <f t="shared" si="217"/>
        <v>5572</v>
      </c>
      <c r="BF218" s="41">
        <v>1.99</v>
      </c>
      <c r="BG218" s="51">
        <v>2.2</v>
      </c>
      <c r="BH218" s="51">
        <v>1</v>
      </c>
      <c r="BI218" s="51">
        <f t="shared" si="223"/>
        <v>2741.4</v>
      </c>
      <c r="BJ218" s="42">
        <f t="shared" si="219"/>
        <v>27135.616</v>
      </c>
      <c r="BK218" s="52">
        <f t="shared" si="220"/>
        <v>3.51</v>
      </c>
      <c r="BL218" s="51">
        <v>0.98</v>
      </c>
      <c r="BM218" s="51">
        <v>3.27</v>
      </c>
      <c r="BN218" s="45">
        <f t="shared" si="221"/>
        <v>4.2046</v>
      </c>
      <c r="BO218" s="53">
        <v>1.425</v>
      </c>
      <c r="BP218" s="47">
        <v>0.625</v>
      </c>
      <c r="BQ218" s="54">
        <f t="shared" si="222"/>
        <v>356669.825242068</v>
      </c>
    </row>
    <row r="219" customHeight="1" spans="1:69">
      <c r="A219" s="65">
        <v>5224</v>
      </c>
      <c r="B219" s="41">
        <v>1.99</v>
      </c>
      <c r="C219" s="51">
        <v>2.2</v>
      </c>
      <c r="D219" s="51">
        <v>1</v>
      </c>
      <c r="E219" s="66">
        <f t="shared" si="197"/>
        <v>2352.6</v>
      </c>
      <c r="F219" s="42">
        <f t="shared" si="198"/>
        <v>25223.272</v>
      </c>
      <c r="G219" s="52">
        <v>3.25</v>
      </c>
      <c r="H219" s="51">
        <v>0.98</v>
      </c>
      <c r="I219" s="51">
        <v>3.27</v>
      </c>
      <c r="J219" s="45">
        <f t="shared" si="199"/>
        <v>4.2046</v>
      </c>
      <c r="K219" s="53">
        <v>1.325</v>
      </c>
      <c r="L219" s="47">
        <v>0.5</v>
      </c>
      <c r="M219" s="54">
        <f t="shared" si="200"/>
        <v>228347.022349615</v>
      </c>
      <c r="O219" s="65">
        <v>5224</v>
      </c>
      <c r="P219" s="41">
        <v>1.99</v>
      </c>
      <c r="Q219" s="51">
        <v>2.2</v>
      </c>
      <c r="R219" s="51">
        <v>1</v>
      </c>
      <c r="S219" s="66">
        <f t="shared" si="201"/>
        <v>2352.6</v>
      </c>
      <c r="T219" s="42">
        <f t="shared" si="202"/>
        <v>25223.272</v>
      </c>
      <c r="U219" s="52">
        <f t="shared" si="203"/>
        <v>3.51</v>
      </c>
      <c r="V219" s="51">
        <v>0.98</v>
      </c>
      <c r="W219" s="51">
        <v>3.27</v>
      </c>
      <c r="X219" s="45">
        <f t="shared" si="204"/>
        <v>4.2046</v>
      </c>
      <c r="Y219" s="53">
        <v>1.325</v>
      </c>
      <c r="Z219" s="47">
        <v>0.5</v>
      </c>
      <c r="AA219" s="54">
        <f t="shared" si="205"/>
        <v>246614.784137584</v>
      </c>
      <c r="AC219" s="65">
        <v>5224</v>
      </c>
      <c r="AD219" s="41">
        <v>1.99</v>
      </c>
      <c r="AE219" s="51">
        <v>2.2</v>
      </c>
      <c r="AF219" s="51">
        <v>1</v>
      </c>
      <c r="AG219" s="66">
        <f t="shared" si="206"/>
        <v>2352.6</v>
      </c>
      <c r="AH219" s="42">
        <f t="shared" si="207"/>
        <v>25223.272</v>
      </c>
      <c r="AI219" s="52">
        <f t="shared" si="208"/>
        <v>3.51</v>
      </c>
      <c r="AJ219" s="51">
        <v>0.98</v>
      </c>
      <c r="AK219" s="51">
        <v>3.27</v>
      </c>
      <c r="AL219" s="45">
        <f t="shared" si="209"/>
        <v>4.2046</v>
      </c>
      <c r="AM219" s="53">
        <v>1.325</v>
      </c>
      <c r="AN219" s="47">
        <v>0.5</v>
      </c>
      <c r="AO219" s="54">
        <f t="shared" si="210"/>
        <v>246614.784137584</v>
      </c>
      <c r="AQ219" s="65">
        <f t="shared" si="211"/>
        <v>5464</v>
      </c>
      <c r="AR219" s="41">
        <v>1.99</v>
      </c>
      <c r="AS219" s="51">
        <v>2.2</v>
      </c>
      <c r="AT219" s="51">
        <v>1</v>
      </c>
      <c r="AU219" s="66">
        <f t="shared" si="212"/>
        <v>2496.6</v>
      </c>
      <c r="AV219" s="42">
        <f t="shared" si="213"/>
        <v>26417.992</v>
      </c>
      <c r="AW219" s="52">
        <f t="shared" si="214"/>
        <v>3.51</v>
      </c>
      <c r="AX219" s="51">
        <v>0.98</v>
      </c>
      <c r="AY219" s="51">
        <v>3.27</v>
      </c>
      <c r="AZ219" s="45">
        <f t="shared" si="215"/>
        <v>4.2046</v>
      </c>
      <c r="BA219" s="53">
        <v>1.425</v>
      </c>
      <c r="BB219" s="47">
        <v>0.5</v>
      </c>
      <c r="BC219" s="54">
        <f t="shared" si="216"/>
        <v>277789.915361018</v>
      </c>
      <c r="BE219" s="65">
        <f t="shared" si="217"/>
        <v>5572</v>
      </c>
      <c r="BF219" s="41">
        <v>1.99</v>
      </c>
      <c r="BG219" s="51">
        <v>2.2</v>
      </c>
      <c r="BH219" s="51">
        <v>1</v>
      </c>
      <c r="BI219" s="51">
        <f t="shared" si="223"/>
        <v>2741.4</v>
      </c>
      <c r="BJ219" s="42">
        <f t="shared" si="219"/>
        <v>27135.616</v>
      </c>
      <c r="BK219" s="52">
        <f t="shared" si="220"/>
        <v>3.51</v>
      </c>
      <c r="BL219" s="51">
        <v>0.98</v>
      </c>
      <c r="BM219" s="51">
        <v>3.27</v>
      </c>
      <c r="BN219" s="45">
        <f t="shared" si="221"/>
        <v>4.2046</v>
      </c>
      <c r="BO219" s="53">
        <v>1.425</v>
      </c>
      <c r="BP219" s="47">
        <v>0.625</v>
      </c>
      <c r="BQ219" s="54">
        <f t="shared" si="222"/>
        <v>356669.825242068</v>
      </c>
    </row>
    <row r="220" customHeight="1" spans="1:69">
      <c r="A220" s="65">
        <v>5224</v>
      </c>
      <c r="B220" s="50">
        <v>1.96</v>
      </c>
      <c r="C220" s="51">
        <v>2.2</v>
      </c>
      <c r="D220" s="51">
        <v>1</v>
      </c>
      <c r="E220" s="51">
        <v>0</v>
      </c>
      <c r="F220" s="42">
        <f t="shared" si="198"/>
        <v>22525.888</v>
      </c>
      <c r="G220" s="52">
        <v>3.25</v>
      </c>
      <c r="H220" s="51">
        <v>0.98</v>
      </c>
      <c r="I220" s="51">
        <v>3.27</v>
      </c>
      <c r="J220" s="45">
        <f t="shared" si="199"/>
        <v>4.2046</v>
      </c>
      <c r="K220" s="53">
        <v>1.325</v>
      </c>
      <c r="L220" s="47">
        <v>0.5</v>
      </c>
      <c r="M220" s="54">
        <f t="shared" si="200"/>
        <v>203927.52576196</v>
      </c>
      <c r="O220" s="65">
        <v>5224</v>
      </c>
      <c r="P220" s="50">
        <v>1.96</v>
      </c>
      <c r="Q220" s="51">
        <v>2.2</v>
      </c>
      <c r="R220" s="51">
        <v>1</v>
      </c>
      <c r="S220" s="51">
        <v>0</v>
      </c>
      <c r="T220" s="42">
        <f t="shared" si="202"/>
        <v>22525.888</v>
      </c>
      <c r="U220" s="52">
        <f t="shared" si="203"/>
        <v>3.51</v>
      </c>
      <c r="V220" s="51">
        <v>0.98</v>
      </c>
      <c r="W220" s="51">
        <v>3.27</v>
      </c>
      <c r="X220" s="45">
        <f t="shared" si="204"/>
        <v>4.2046</v>
      </c>
      <c r="Y220" s="53">
        <v>1.325</v>
      </c>
      <c r="Z220" s="47">
        <v>0.5</v>
      </c>
      <c r="AA220" s="54">
        <f t="shared" si="205"/>
        <v>220241.727822917</v>
      </c>
      <c r="AC220" s="65">
        <v>5224</v>
      </c>
      <c r="AD220" s="50">
        <v>1.96</v>
      </c>
      <c r="AE220" s="51">
        <v>2.2</v>
      </c>
      <c r="AF220" s="51">
        <v>1</v>
      </c>
      <c r="AG220" s="51">
        <v>0</v>
      </c>
      <c r="AH220" s="42">
        <f t="shared" si="207"/>
        <v>22525.888</v>
      </c>
      <c r="AI220" s="52">
        <f t="shared" si="208"/>
        <v>3.51</v>
      </c>
      <c r="AJ220" s="51">
        <v>0.98</v>
      </c>
      <c r="AK220" s="51">
        <v>3.27</v>
      </c>
      <c r="AL220" s="45">
        <f t="shared" si="209"/>
        <v>4.2046</v>
      </c>
      <c r="AM220" s="53">
        <v>1.325</v>
      </c>
      <c r="AN220" s="47">
        <v>0.5</v>
      </c>
      <c r="AO220" s="54">
        <f t="shared" si="210"/>
        <v>220241.727822917</v>
      </c>
      <c r="AQ220" s="65">
        <f t="shared" si="211"/>
        <v>5464</v>
      </c>
      <c r="AR220" s="50">
        <v>1.96</v>
      </c>
      <c r="AS220" s="51">
        <v>2.2</v>
      </c>
      <c r="AT220" s="51">
        <v>1</v>
      </c>
      <c r="AU220" s="51">
        <v>0</v>
      </c>
      <c r="AV220" s="42">
        <f t="shared" si="213"/>
        <v>23560.768</v>
      </c>
      <c r="AW220" s="52">
        <f t="shared" si="214"/>
        <v>3.51</v>
      </c>
      <c r="AX220" s="51">
        <v>0.98</v>
      </c>
      <c r="AY220" s="51">
        <v>3.27</v>
      </c>
      <c r="AZ220" s="45">
        <f t="shared" si="215"/>
        <v>4.2046</v>
      </c>
      <c r="BA220" s="53">
        <v>1.425</v>
      </c>
      <c r="BB220" s="47">
        <v>0.5</v>
      </c>
      <c r="BC220" s="54">
        <f t="shared" si="216"/>
        <v>247745.693486491</v>
      </c>
      <c r="BE220" s="65">
        <f t="shared" si="217"/>
        <v>5572</v>
      </c>
      <c r="BF220" s="50">
        <v>1.96</v>
      </c>
      <c r="BG220" s="51">
        <v>2.2</v>
      </c>
      <c r="BH220" s="51">
        <v>1</v>
      </c>
      <c r="BI220" s="51">
        <v>0</v>
      </c>
      <c r="BJ220" s="42">
        <f t="shared" si="219"/>
        <v>24026.464</v>
      </c>
      <c r="BK220" s="52">
        <f t="shared" si="220"/>
        <v>3.51</v>
      </c>
      <c r="BL220" s="51">
        <v>0.98</v>
      </c>
      <c r="BM220" s="51">
        <v>3.27</v>
      </c>
      <c r="BN220" s="45">
        <f t="shared" si="221"/>
        <v>4.2046</v>
      </c>
      <c r="BO220" s="53">
        <v>1.425</v>
      </c>
      <c r="BP220" s="47">
        <v>0.625</v>
      </c>
      <c r="BQ220" s="54">
        <f t="shared" si="222"/>
        <v>315803.212872147</v>
      </c>
    </row>
    <row r="221" customHeight="1" spans="1:69">
      <c r="A221" s="65">
        <v>5224</v>
      </c>
      <c r="B221" s="50">
        <v>1.33</v>
      </c>
      <c r="C221" s="51">
        <v>2.2</v>
      </c>
      <c r="D221" s="51">
        <v>1</v>
      </c>
      <c r="E221" s="51">
        <v>0</v>
      </c>
      <c r="F221" s="42">
        <f t="shared" si="198"/>
        <v>15285.424</v>
      </c>
      <c r="G221" s="52">
        <v>3.25</v>
      </c>
      <c r="H221" s="51">
        <v>0.98</v>
      </c>
      <c r="I221" s="51">
        <v>3.27</v>
      </c>
      <c r="J221" s="45">
        <f t="shared" si="199"/>
        <v>4.2046</v>
      </c>
      <c r="K221" s="53">
        <v>1.325</v>
      </c>
      <c r="L221" s="47">
        <v>0.5</v>
      </c>
      <c r="M221" s="54">
        <f t="shared" si="200"/>
        <v>138379.39248133</v>
      </c>
      <c r="O221" s="65">
        <v>5224</v>
      </c>
      <c r="P221" s="50">
        <v>1.33</v>
      </c>
      <c r="Q221" s="51">
        <v>2.2</v>
      </c>
      <c r="R221" s="51">
        <v>1</v>
      </c>
      <c r="S221" s="51">
        <v>0</v>
      </c>
      <c r="T221" s="42">
        <f t="shared" si="202"/>
        <v>15285.424</v>
      </c>
      <c r="U221" s="52">
        <f t="shared" si="203"/>
        <v>3.51</v>
      </c>
      <c r="V221" s="51">
        <v>0.98</v>
      </c>
      <c r="W221" s="51">
        <v>3.27</v>
      </c>
      <c r="X221" s="45">
        <f t="shared" si="204"/>
        <v>4.2046</v>
      </c>
      <c r="Y221" s="53">
        <v>1.325</v>
      </c>
      <c r="Z221" s="47">
        <v>0.5</v>
      </c>
      <c r="AA221" s="54">
        <f t="shared" si="205"/>
        <v>149449.743879836</v>
      </c>
      <c r="AC221" s="65">
        <v>5224</v>
      </c>
      <c r="AD221" s="50">
        <v>1.33</v>
      </c>
      <c r="AE221" s="51">
        <v>2.2</v>
      </c>
      <c r="AF221" s="51">
        <v>1</v>
      </c>
      <c r="AG221" s="51">
        <v>0</v>
      </c>
      <c r="AH221" s="42">
        <f t="shared" si="207"/>
        <v>15285.424</v>
      </c>
      <c r="AI221" s="52">
        <f t="shared" si="208"/>
        <v>3.51</v>
      </c>
      <c r="AJ221" s="51">
        <v>0.98</v>
      </c>
      <c r="AK221" s="51">
        <v>3.27</v>
      </c>
      <c r="AL221" s="45">
        <f t="shared" si="209"/>
        <v>4.2046</v>
      </c>
      <c r="AM221" s="53">
        <v>1.325</v>
      </c>
      <c r="AN221" s="47">
        <v>0.5</v>
      </c>
      <c r="AO221" s="54">
        <f t="shared" si="210"/>
        <v>149449.743879836</v>
      </c>
      <c r="AQ221" s="65">
        <f t="shared" si="211"/>
        <v>5464</v>
      </c>
      <c r="AR221" s="50">
        <v>1.33</v>
      </c>
      <c r="AS221" s="51">
        <v>2.2</v>
      </c>
      <c r="AT221" s="51">
        <v>1</v>
      </c>
      <c r="AU221" s="51">
        <v>0</v>
      </c>
      <c r="AV221" s="42">
        <f t="shared" si="213"/>
        <v>15987.664</v>
      </c>
      <c r="AW221" s="52">
        <f t="shared" si="214"/>
        <v>3.51</v>
      </c>
      <c r="AX221" s="51">
        <v>0.98</v>
      </c>
      <c r="AY221" s="51">
        <v>3.27</v>
      </c>
      <c r="AZ221" s="45">
        <f t="shared" si="215"/>
        <v>4.2046</v>
      </c>
      <c r="BA221" s="53">
        <v>1.425</v>
      </c>
      <c r="BB221" s="47">
        <v>0.5</v>
      </c>
      <c r="BC221" s="54">
        <f t="shared" si="216"/>
        <v>168113.149151548</v>
      </c>
      <c r="BE221" s="65">
        <f t="shared" si="217"/>
        <v>5572</v>
      </c>
      <c r="BF221" s="50">
        <v>1.33</v>
      </c>
      <c r="BG221" s="51">
        <v>2.2</v>
      </c>
      <c r="BH221" s="51">
        <v>1</v>
      </c>
      <c r="BI221" s="51">
        <v>0</v>
      </c>
      <c r="BJ221" s="42">
        <f t="shared" si="219"/>
        <v>16303.672</v>
      </c>
      <c r="BK221" s="52">
        <f t="shared" si="220"/>
        <v>3.51</v>
      </c>
      <c r="BL221" s="51">
        <v>0.98</v>
      </c>
      <c r="BM221" s="51">
        <v>3.27</v>
      </c>
      <c r="BN221" s="45">
        <f t="shared" si="221"/>
        <v>4.2046</v>
      </c>
      <c r="BO221" s="53">
        <v>1.425</v>
      </c>
      <c r="BP221" s="47">
        <v>0.625</v>
      </c>
      <c r="BQ221" s="54">
        <f t="shared" si="222"/>
        <v>214295.0373061</v>
      </c>
    </row>
    <row r="222" customHeight="1" spans="1:69">
      <c r="A222" s="65">
        <v>5224</v>
      </c>
      <c r="B222" s="50">
        <v>1.8</v>
      </c>
      <c r="C222" s="51">
        <v>2.2</v>
      </c>
      <c r="D222" s="51">
        <v>1</v>
      </c>
      <c r="E222" s="51">
        <v>0</v>
      </c>
      <c r="F222" s="42">
        <f t="shared" si="198"/>
        <v>20687.04</v>
      </c>
      <c r="G222" s="52">
        <v>3.25</v>
      </c>
      <c r="H222" s="51">
        <v>0.98</v>
      </c>
      <c r="I222" s="51">
        <v>3.27</v>
      </c>
      <c r="J222" s="45">
        <f t="shared" si="199"/>
        <v>4.2046</v>
      </c>
      <c r="K222" s="53">
        <v>1.325</v>
      </c>
      <c r="L222" s="47">
        <v>0.5</v>
      </c>
      <c r="M222" s="54">
        <f t="shared" si="200"/>
        <v>187280.3808018</v>
      </c>
      <c r="O222" s="65">
        <v>5224</v>
      </c>
      <c r="P222" s="50">
        <v>1.8</v>
      </c>
      <c r="Q222" s="51">
        <v>2.2</v>
      </c>
      <c r="R222" s="51">
        <v>1</v>
      </c>
      <c r="S222" s="51">
        <v>0</v>
      </c>
      <c r="T222" s="42">
        <f t="shared" si="202"/>
        <v>20687.04</v>
      </c>
      <c r="U222" s="52">
        <f t="shared" si="203"/>
        <v>3.51</v>
      </c>
      <c r="V222" s="51">
        <v>0.98</v>
      </c>
      <c r="W222" s="51">
        <v>3.27</v>
      </c>
      <c r="X222" s="45">
        <f t="shared" si="204"/>
        <v>4.2046</v>
      </c>
      <c r="Y222" s="53">
        <v>1.325</v>
      </c>
      <c r="Z222" s="47">
        <v>0.5</v>
      </c>
      <c r="AA222" s="54">
        <f t="shared" si="205"/>
        <v>202262.811265944</v>
      </c>
      <c r="AC222" s="65">
        <v>5224</v>
      </c>
      <c r="AD222" s="50">
        <v>1.8</v>
      </c>
      <c r="AE222" s="51">
        <v>2.2</v>
      </c>
      <c r="AF222" s="51">
        <v>1</v>
      </c>
      <c r="AG222" s="51">
        <v>0</v>
      </c>
      <c r="AH222" s="42">
        <f t="shared" si="207"/>
        <v>20687.04</v>
      </c>
      <c r="AI222" s="52">
        <f t="shared" si="208"/>
        <v>3.51</v>
      </c>
      <c r="AJ222" s="51">
        <v>0.98</v>
      </c>
      <c r="AK222" s="51">
        <v>3.27</v>
      </c>
      <c r="AL222" s="45">
        <f t="shared" si="209"/>
        <v>4.2046</v>
      </c>
      <c r="AM222" s="53">
        <v>1.325</v>
      </c>
      <c r="AN222" s="47">
        <v>0.5</v>
      </c>
      <c r="AO222" s="54">
        <f t="shared" si="210"/>
        <v>202262.811265944</v>
      </c>
      <c r="AQ222" s="65">
        <f t="shared" si="211"/>
        <v>5464</v>
      </c>
      <c r="AR222" s="50">
        <v>1.8</v>
      </c>
      <c r="AS222" s="51">
        <v>2.2</v>
      </c>
      <c r="AT222" s="51">
        <v>1</v>
      </c>
      <c r="AU222" s="51">
        <v>0</v>
      </c>
      <c r="AV222" s="42">
        <f t="shared" si="213"/>
        <v>21637.44</v>
      </c>
      <c r="AW222" s="52">
        <f t="shared" si="214"/>
        <v>3.51</v>
      </c>
      <c r="AX222" s="51">
        <v>0.98</v>
      </c>
      <c r="AY222" s="51">
        <v>3.27</v>
      </c>
      <c r="AZ222" s="45">
        <f t="shared" si="215"/>
        <v>4.2046</v>
      </c>
      <c r="BA222" s="53">
        <v>1.425</v>
      </c>
      <c r="BB222" s="47">
        <v>0.5</v>
      </c>
      <c r="BC222" s="54">
        <f t="shared" si="216"/>
        <v>227521.555242696</v>
      </c>
      <c r="BE222" s="65">
        <f t="shared" si="217"/>
        <v>5572</v>
      </c>
      <c r="BF222" s="50">
        <v>1.8</v>
      </c>
      <c r="BG222" s="51">
        <v>2.2</v>
      </c>
      <c r="BH222" s="51">
        <v>1</v>
      </c>
      <c r="BI222" s="51">
        <v>0</v>
      </c>
      <c r="BJ222" s="42">
        <f t="shared" si="219"/>
        <v>22065.12</v>
      </c>
      <c r="BK222" s="52">
        <f t="shared" si="220"/>
        <v>3.51</v>
      </c>
      <c r="BL222" s="51">
        <v>0.98</v>
      </c>
      <c r="BM222" s="51">
        <v>3.27</v>
      </c>
      <c r="BN222" s="45">
        <f t="shared" si="221"/>
        <v>4.2046</v>
      </c>
      <c r="BO222" s="53">
        <v>1.425</v>
      </c>
      <c r="BP222" s="47">
        <v>0.625</v>
      </c>
      <c r="BQ222" s="54">
        <f t="shared" si="222"/>
        <v>290023.358760135</v>
      </c>
    </row>
    <row r="223" customHeight="1" spans="1:69">
      <c r="A223" s="65">
        <v>5224</v>
      </c>
      <c r="B223" s="50">
        <v>1.66</v>
      </c>
      <c r="C223" s="51">
        <v>2.2</v>
      </c>
      <c r="D223" s="51">
        <v>1</v>
      </c>
      <c r="E223" s="51">
        <v>0</v>
      </c>
      <c r="F223" s="42">
        <f t="shared" si="198"/>
        <v>19078.048</v>
      </c>
      <c r="G223" s="52">
        <v>3.25</v>
      </c>
      <c r="H223" s="51">
        <v>0.98</v>
      </c>
      <c r="I223" s="51">
        <v>3.27</v>
      </c>
      <c r="J223" s="45">
        <f t="shared" si="199"/>
        <v>4.2046</v>
      </c>
      <c r="K223" s="53">
        <v>1.325</v>
      </c>
      <c r="L223" s="47">
        <v>0.5</v>
      </c>
      <c r="M223" s="54">
        <f t="shared" si="200"/>
        <v>172714.12896166</v>
      </c>
      <c r="O223" s="65">
        <v>5224</v>
      </c>
      <c r="P223" s="50">
        <v>1.66</v>
      </c>
      <c r="Q223" s="51">
        <v>2.2</v>
      </c>
      <c r="R223" s="51">
        <v>1</v>
      </c>
      <c r="S223" s="51">
        <v>0</v>
      </c>
      <c r="T223" s="42">
        <f t="shared" si="202"/>
        <v>19078.048</v>
      </c>
      <c r="U223" s="52">
        <f t="shared" si="203"/>
        <v>3.51</v>
      </c>
      <c r="V223" s="51">
        <v>0.98</v>
      </c>
      <c r="W223" s="51">
        <v>3.27</v>
      </c>
      <c r="X223" s="45">
        <f t="shared" si="204"/>
        <v>4.2046</v>
      </c>
      <c r="Y223" s="53">
        <v>1.325</v>
      </c>
      <c r="Z223" s="47">
        <v>0.5</v>
      </c>
      <c r="AA223" s="54">
        <f t="shared" si="205"/>
        <v>186531.259278593</v>
      </c>
      <c r="AC223" s="65">
        <v>5224</v>
      </c>
      <c r="AD223" s="50">
        <v>1.66</v>
      </c>
      <c r="AE223" s="51">
        <v>2.2</v>
      </c>
      <c r="AF223" s="51">
        <v>1</v>
      </c>
      <c r="AG223" s="51">
        <v>0</v>
      </c>
      <c r="AH223" s="42">
        <f t="shared" si="207"/>
        <v>19078.048</v>
      </c>
      <c r="AI223" s="52">
        <f t="shared" si="208"/>
        <v>3.51</v>
      </c>
      <c r="AJ223" s="51">
        <v>0.98</v>
      </c>
      <c r="AK223" s="51">
        <v>3.27</v>
      </c>
      <c r="AL223" s="45">
        <f t="shared" si="209"/>
        <v>4.2046</v>
      </c>
      <c r="AM223" s="53">
        <v>1.325</v>
      </c>
      <c r="AN223" s="47">
        <v>0.5</v>
      </c>
      <c r="AO223" s="54">
        <f t="shared" si="210"/>
        <v>186531.259278593</v>
      </c>
      <c r="AQ223" s="65">
        <f t="shared" si="211"/>
        <v>5464</v>
      </c>
      <c r="AR223" s="50">
        <v>1.66</v>
      </c>
      <c r="AS223" s="51">
        <v>2.2</v>
      </c>
      <c r="AT223" s="51">
        <v>1</v>
      </c>
      <c r="AU223" s="51">
        <v>0</v>
      </c>
      <c r="AV223" s="42">
        <f t="shared" si="213"/>
        <v>19954.528</v>
      </c>
      <c r="AW223" s="52">
        <f t="shared" si="214"/>
        <v>3.51</v>
      </c>
      <c r="AX223" s="51">
        <v>0.98</v>
      </c>
      <c r="AY223" s="51">
        <v>3.27</v>
      </c>
      <c r="AZ223" s="45">
        <f t="shared" si="215"/>
        <v>4.2046</v>
      </c>
      <c r="BA223" s="53">
        <v>1.425</v>
      </c>
      <c r="BB223" s="47">
        <v>0.5</v>
      </c>
      <c r="BC223" s="54">
        <f t="shared" si="216"/>
        <v>209825.434279375</v>
      </c>
      <c r="BE223" s="65">
        <f t="shared" si="217"/>
        <v>5572</v>
      </c>
      <c r="BF223" s="50">
        <v>1.66</v>
      </c>
      <c r="BG223" s="51">
        <v>2.2</v>
      </c>
      <c r="BH223" s="51">
        <v>1</v>
      </c>
      <c r="BI223" s="51">
        <v>0</v>
      </c>
      <c r="BJ223" s="42">
        <f t="shared" si="219"/>
        <v>20348.944</v>
      </c>
      <c r="BK223" s="52">
        <f t="shared" si="220"/>
        <v>3.51</v>
      </c>
      <c r="BL223" s="51">
        <v>0.98</v>
      </c>
      <c r="BM223" s="51">
        <v>3.27</v>
      </c>
      <c r="BN223" s="45">
        <f t="shared" si="221"/>
        <v>4.2046</v>
      </c>
      <c r="BO223" s="53">
        <v>1.425</v>
      </c>
      <c r="BP223" s="47">
        <v>0.625</v>
      </c>
      <c r="BQ223" s="54">
        <f t="shared" si="222"/>
        <v>267465.986412125</v>
      </c>
    </row>
    <row r="224" customHeight="1" spans="1:69">
      <c r="A224" s="65">
        <v>5224</v>
      </c>
      <c r="B224" s="50">
        <v>2.09</v>
      </c>
      <c r="C224" s="51">
        <v>2.2</v>
      </c>
      <c r="D224" s="51">
        <v>1</v>
      </c>
      <c r="E224" s="51">
        <v>0</v>
      </c>
      <c r="F224" s="42">
        <f t="shared" si="198"/>
        <v>24019.952</v>
      </c>
      <c r="G224" s="52">
        <v>3.25</v>
      </c>
      <c r="H224" s="51">
        <v>0.98</v>
      </c>
      <c r="I224" s="51">
        <v>3.27</v>
      </c>
      <c r="J224" s="45">
        <f t="shared" si="199"/>
        <v>4.2046</v>
      </c>
      <c r="K224" s="53">
        <v>1.325</v>
      </c>
      <c r="L224" s="47">
        <v>0.5</v>
      </c>
      <c r="M224" s="54">
        <f t="shared" si="200"/>
        <v>217453.33104209</v>
      </c>
      <c r="O224" s="65">
        <v>5224</v>
      </c>
      <c r="P224" s="50">
        <v>2.09</v>
      </c>
      <c r="Q224" s="51">
        <v>2.2</v>
      </c>
      <c r="R224" s="51">
        <v>1</v>
      </c>
      <c r="S224" s="51">
        <v>0</v>
      </c>
      <c r="T224" s="42">
        <f t="shared" si="202"/>
        <v>24019.952</v>
      </c>
      <c r="U224" s="52">
        <f t="shared" si="203"/>
        <v>3.51</v>
      </c>
      <c r="V224" s="51">
        <v>0.98</v>
      </c>
      <c r="W224" s="51">
        <v>3.27</v>
      </c>
      <c r="X224" s="45">
        <f t="shared" si="204"/>
        <v>4.2046</v>
      </c>
      <c r="Y224" s="53">
        <v>1.325</v>
      </c>
      <c r="Z224" s="47">
        <v>0.5</v>
      </c>
      <c r="AA224" s="54">
        <f t="shared" si="205"/>
        <v>234849.597525457</v>
      </c>
      <c r="AC224" s="65">
        <v>5224</v>
      </c>
      <c r="AD224" s="50">
        <v>2.09</v>
      </c>
      <c r="AE224" s="51">
        <v>2.2</v>
      </c>
      <c r="AF224" s="51">
        <v>1</v>
      </c>
      <c r="AG224" s="51">
        <v>0</v>
      </c>
      <c r="AH224" s="42">
        <f t="shared" si="207"/>
        <v>24019.952</v>
      </c>
      <c r="AI224" s="52">
        <f t="shared" si="208"/>
        <v>3.51</v>
      </c>
      <c r="AJ224" s="51">
        <v>0.98</v>
      </c>
      <c r="AK224" s="51">
        <v>3.27</v>
      </c>
      <c r="AL224" s="45">
        <f t="shared" si="209"/>
        <v>4.2046</v>
      </c>
      <c r="AM224" s="53">
        <v>1.325</v>
      </c>
      <c r="AN224" s="47">
        <v>0.5</v>
      </c>
      <c r="AO224" s="54">
        <f t="shared" si="210"/>
        <v>234849.597525457</v>
      </c>
      <c r="AQ224" s="65">
        <f t="shared" si="211"/>
        <v>5464</v>
      </c>
      <c r="AR224" s="50">
        <v>2.09</v>
      </c>
      <c r="AS224" s="51">
        <v>2.2</v>
      </c>
      <c r="AT224" s="51">
        <v>1</v>
      </c>
      <c r="AU224" s="51">
        <v>0</v>
      </c>
      <c r="AV224" s="42">
        <f t="shared" si="213"/>
        <v>25123.472</v>
      </c>
      <c r="AW224" s="52">
        <f t="shared" si="214"/>
        <v>3.51</v>
      </c>
      <c r="AX224" s="51">
        <v>0.98</v>
      </c>
      <c r="AY224" s="51">
        <v>3.27</v>
      </c>
      <c r="AZ224" s="45">
        <f t="shared" si="215"/>
        <v>4.2046</v>
      </c>
      <c r="BA224" s="53">
        <v>1.425</v>
      </c>
      <c r="BB224" s="47">
        <v>0.5</v>
      </c>
      <c r="BC224" s="54">
        <f t="shared" si="216"/>
        <v>264177.805809575</v>
      </c>
      <c r="BE224" s="65">
        <f t="shared" si="217"/>
        <v>5572</v>
      </c>
      <c r="BF224" s="50">
        <v>2.09</v>
      </c>
      <c r="BG224" s="51">
        <v>2.2</v>
      </c>
      <c r="BH224" s="51">
        <v>1</v>
      </c>
      <c r="BI224" s="51">
        <v>0</v>
      </c>
      <c r="BJ224" s="42">
        <f t="shared" si="219"/>
        <v>25620.056</v>
      </c>
      <c r="BK224" s="52">
        <f t="shared" si="220"/>
        <v>3.51</v>
      </c>
      <c r="BL224" s="51">
        <v>0.98</v>
      </c>
      <c r="BM224" s="51">
        <v>3.27</v>
      </c>
      <c r="BN224" s="45">
        <f t="shared" si="221"/>
        <v>4.2046</v>
      </c>
      <c r="BO224" s="53">
        <v>1.425</v>
      </c>
      <c r="BP224" s="47">
        <v>0.625</v>
      </c>
      <c r="BQ224" s="54">
        <f t="shared" si="222"/>
        <v>336749.344338157</v>
      </c>
    </row>
    <row r="225" customHeight="1" spans="1:69">
      <c r="A225" s="68">
        <v>4763</v>
      </c>
      <c r="B225" s="55">
        <v>3.74</v>
      </c>
      <c r="C225" s="51">
        <v>2.2</v>
      </c>
      <c r="D225" s="51">
        <v>1</v>
      </c>
      <c r="E225" s="51">
        <v>0</v>
      </c>
      <c r="F225" s="42">
        <f t="shared" si="198"/>
        <v>39189.964</v>
      </c>
      <c r="G225" s="52">
        <v>3.25</v>
      </c>
      <c r="H225" s="51">
        <v>0.98</v>
      </c>
      <c r="I225" s="51">
        <v>3.27</v>
      </c>
      <c r="J225" s="45">
        <f t="shared" si="199"/>
        <v>4.2046</v>
      </c>
      <c r="K225" s="52">
        <v>1.125</v>
      </c>
      <c r="L225" s="47">
        <v>0.5</v>
      </c>
      <c r="M225" s="54">
        <f t="shared" si="200"/>
        <v>301235.005441013</v>
      </c>
      <c r="O225" s="68">
        <v>4763</v>
      </c>
      <c r="P225" s="55">
        <v>3.74</v>
      </c>
      <c r="Q225" s="51">
        <v>2.2</v>
      </c>
      <c r="R225" s="51">
        <v>1</v>
      </c>
      <c r="S225" s="51">
        <v>0</v>
      </c>
      <c r="T225" s="42">
        <f t="shared" si="202"/>
        <v>39189.964</v>
      </c>
      <c r="U225" s="52">
        <f t="shared" si="203"/>
        <v>3.51</v>
      </c>
      <c r="V225" s="51">
        <v>0.98</v>
      </c>
      <c r="W225" s="51">
        <v>3.27</v>
      </c>
      <c r="X225" s="45">
        <f t="shared" si="204"/>
        <v>4.2046</v>
      </c>
      <c r="Y225" s="52">
        <v>1.125</v>
      </c>
      <c r="Z225" s="47">
        <v>0.5</v>
      </c>
      <c r="AA225" s="54">
        <f t="shared" si="205"/>
        <v>325333.805876294</v>
      </c>
      <c r="AC225" s="68">
        <v>4763</v>
      </c>
      <c r="AD225" s="55">
        <v>3.74</v>
      </c>
      <c r="AE225" s="51">
        <v>2.2</v>
      </c>
      <c r="AF225" s="51">
        <v>1</v>
      </c>
      <c r="AG225" s="51">
        <v>0</v>
      </c>
      <c r="AH225" s="42">
        <f t="shared" si="207"/>
        <v>39189.964</v>
      </c>
      <c r="AI225" s="52">
        <f t="shared" si="208"/>
        <v>3.51</v>
      </c>
      <c r="AJ225" s="51">
        <v>0.98</v>
      </c>
      <c r="AK225" s="51">
        <v>3.27</v>
      </c>
      <c r="AL225" s="45">
        <f t="shared" si="209"/>
        <v>4.2046</v>
      </c>
      <c r="AM225" s="52">
        <v>1.125</v>
      </c>
      <c r="AN225" s="47">
        <v>0.5</v>
      </c>
      <c r="AO225" s="54">
        <f t="shared" si="210"/>
        <v>325333.805876294</v>
      </c>
      <c r="AQ225" s="68">
        <f>4763+240</f>
        <v>5003</v>
      </c>
      <c r="AR225" s="55">
        <v>3.74</v>
      </c>
      <c r="AS225" s="51">
        <v>2.2</v>
      </c>
      <c r="AT225" s="51">
        <v>1</v>
      </c>
      <c r="AU225" s="51">
        <v>0</v>
      </c>
      <c r="AV225" s="42">
        <f t="shared" si="213"/>
        <v>41164.684</v>
      </c>
      <c r="AW225" s="52">
        <f t="shared" si="214"/>
        <v>3.51</v>
      </c>
      <c r="AX225" s="51">
        <v>0.98</v>
      </c>
      <c r="AY225" s="51">
        <v>3.27</v>
      </c>
      <c r="AZ225" s="45">
        <f t="shared" si="215"/>
        <v>4.2046</v>
      </c>
      <c r="BA225" s="52">
        <v>1.225</v>
      </c>
      <c r="BB225" s="47">
        <v>0.5</v>
      </c>
      <c r="BC225" s="54">
        <f t="shared" si="216"/>
        <v>372102.580115967</v>
      </c>
      <c r="BE225" s="68">
        <f>4763+240+108</f>
        <v>5111</v>
      </c>
      <c r="BF225" s="55">
        <v>3.74</v>
      </c>
      <c r="BG225" s="51">
        <v>2.2</v>
      </c>
      <c r="BH225" s="51">
        <v>1</v>
      </c>
      <c r="BI225" s="51">
        <v>0</v>
      </c>
      <c r="BJ225" s="42">
        <f t="shared" si="219"/>
        <v>42053.308</v>
      </c>
      <c r="BK225" s="52">
        <f t="shared" si="220"/>
        <v>3.51</v>
      </c>
      <c r="BL225" s="51">
        <v>0.98</v>
      </c>
      <c r="BM225" s="51">
        <v>3.27</v>
      </c>
      <c r="BN225" s="45">
        <f t="shared" si="221"/>
        <v>4.2046</v>
      </c>
      <c r="BO225" s="52">
        <v>1.225</v>
      </c>
      <c r="BP225" s="47">
        <v>0.625</v>
      </c>
      <c r="BQ225" s="54">
        <f t="shared" si="222"/>
        <v>475168.97036096</v>
      </c>
    </row>
    <row r="226" customHeight="1" spans="1:69">
      <c r="A226" s="68">
        <v>4763</v>
      </c>
      <c r="B226" s="41">
        <v>1.99</v>
      </c>
      <c r="C226" s="51">
        <v>2.2</v>
      </c>
      <c r="D226" s="51">
        <v>1</v>
      </c>
      <c r="E226" s="51">
        <v>0</v>
      </c>
      <c r="F226" s="42">
        <f t="shared" si="198"/>
        <v>20852.414</v>
      </c>
      <c r="G226" s="52">
        <v>3.25</v>
      </c>
      <c r="H226" s="51">
        <v>0.98</v>
      </c>
      <c r="I226" s="51">
        <v>3.27</v>
      </c>
      <c r="J226" s="45">
        <f t="shared" si="199"/>
        <v>4.2046</v>
      </c>
      <c r="K226" s="52">
        <v>1.125</v>
      </c>
      <c r="L226" s="47">
        <v>0.5</v>
      </c>
      <c r="M226" s="54">
        <f t="shared" si="200"/>
        <v>160282.797012731</v>
      </c>
      <c r="O226" s="68">
        <v>4763</v>
      </c>
      <c r="P226" s="41">
        <v>1.99</v>
      </c>
      <c r="Q226" s="51">
        <v>2.2</v>
      </c>
      <c r="R226" s="51">
        <v>1</v>
      </c>
      <c r="S226" s="51">
        <v>0</v>
      </c>
      <c r="T226" s="42">
        <f t="shared" si="202"/>
        <v>20852.414</v>
      </c>
      <c r="U226" s="52">
        <f t="shared" si="203"/>
        <v>3.51</v>
      </c>
      <c r="V226" s="51">
        <v>0.98</v>
      </c>
      <c r="W226" s="51">
        <v>3.27</v>
      </c>
      <c r="X226" s="45">
        <f t="shared" si="204"/>
        <v>4.2046</v>
      </c>
      <c r="Y226" s="52">
        <v>1.125</v>
      </c>
      <c r="Z226" s="47">
        <v>0.5</v>
      </c>
      <c r="AA226" s="54">
        <f t="shared" si="205"/>
        <v>173105.42077375</v>
      </c>
      <c r="AC226" s="68">
        <v>4763</v>
      </c>
      <c r="AD226" s="41">
        <v>1.99</v>
      </c>
      <c r="AE226" s="51">
        <v>2.2</v>
      </c>
      <c r="AF226" s="51">
        <v>1</v>
      </c>
      <c r="AG226" s="51">
        <v>0</v>
      </c>
      <c r="AH226" s="42">
        <f t="shared" si="207"/>
        <v>20852.414</v>
      </c>
      <c r="AI226" s="52">
        <f t="shared" si="208"/>
        <v>3.51</v>
      </c>
      <c r="AJ226" s="51">
        <v>0.98</v>
      </c>
      <c r="AK226" s="51">
        <v>3.27</v>
      </c>
      <c r="AL226" s="45">
        <f t="shared" si="209"/>
        <v>4.2046</v>
      </c>
      <c r="AM226" s="52">
        <v>1.125</v>
      </c>
      <c r="AN226" s="47">
        <v>0.5</v>
      </c>
      <c r="AO226" s="54">
        <f t="shared" si="210"/>
        <v>173105.42077375</v>
      </c>
      <c r="AQ226" s="68">
        <f>4763+240</f>
        <v>5003</v>
      </c>
      <c r="AR226" s="41">
        <v>1.99</v>
      </c>
      <c r="AS226" s="51">
        <v>2.2</v>
      </c>
      <c r="AT226" s="51">
        <v>1</v>
      </c>
      <c r="AU226" s="51">
        <v>0</v>
      </c>
      <c r="AV226" s="42">
        <f t="shared" si="213"/>
        <v>21903.134</v>
      </c>
      <c r="AW226" s="52">
        <f t="shared" si="214"/>
        <v>3.51</v>
      </c>
      <c r="AX226" s="51">
        <v>0.98</v>
      </c>
      <c r="AY226" s="51">
        <v>3.27</v>
      </c>
      <c r="AZ226" s="45">
        <f t="shared" si="215"/>
        <v>4.2046</v>
      </c>
      <c r="BA226" s="52">
        <v>1.225</v>
      </c>
      <c r="BB226" s="47">
        <v>0.5</v>
      </c>
      <c r="BC226" s="54">
        <f t="shared" si="216"/>
        <v>197990.410275608</v>
      </c>
      <c r="BE226" s="68">
        <f>4763+240+108</f>
        <v>5111</v>
      </c>
      <c r="BF226" s="41">
        <v>1.99</v>
      </c>
      <c r="BG226" s="51">
        <v>2.2</v>
      </c>
      <c r="BH226" s="51">
        <v>1</v>
      </c>
      <c r="BI226" s="51">
        <v>0</v>
      </c>
      <c r="BJ226" s="42">
        <f t="shared" si="219"/>
        <v>22375.958</v>
      </c>
      <c r="BK226" s="52">
        <f t="shared" si="220"/>
        <v>3.51</v>
      </c>
      <c r="BL226" s="51">
        <v>0.98</v>
      </c>
      <c r="BM226" s="51">
        <v>3.27</v>
      </c>
      <c r="BN226" s="45">
        <f t="shared" si="221"/>
        <v>4.2046</v>
      </c>
      <c r="BO226" s="52">
        <v>1.225</v>
      </c>
      <c r="BP226" s="47">
        <v>0.625</v>
      </c>
      <c r="BQ226" s="54">
        <f t="shared" si="222"/>
        <v>252830.548400618</v>
      </c>
    </row>
    <row r="227" customHeight="1" spans="1:69">
      <c r="A227" s="68">
        <v>4763</v>
      </c>
      <c r="B227" s="41">
        <v>1.99</v>
      </c>
      <c r="C227" s="51">
        <v>2.2</v>
      </c>
      <c r="D227" s="51">
        <v>1</v>
      </c>
      <c r="E227" s="51">
        <v>0</v>
      </c>
      <c r="F227" s="42">
        <f t="shared" si="198"/>
        <v>20852.414</v>
      </c>
      <c r="G227" s="52">
        <v>3.25</v>
      </c>
      <c r="H227" s="51">
        <v>0.98</v>
      </c>
      <c r="I227" s="51">
        <v>3.27</v>
      </c>
      <c r="J227" s="45">
        <f t="shared" si="199"/>
        <v>4.2046</v>
      </c>
      <c r="K227" s="52">
        <v>1.125</v>
      </c>
      <c r="L227" s="47">
        <v>0.5</v>
      </c>
      <c r="M227" s="54">
        <f t="shared" si="200"/>
        <v>160282.797012731</v>
      </c>
      <c r="O227" s="68">
        <v>4763</v>
      </c>
      <c r="P227" s="41">
        <v>1.99</v>
      </c>
      <c r="Q227" s="51">
        <v>2.2</v>
      </c>
      <c r="R227" s="51">
        <v>1</v>
      </c>
      <c r="S227" s="51">
        <v>0</v>
      </c>
      <c r="T227" s="42">
        <f t="shared" si="202"/>
        <v>20852.414</v>
      </c>
      <c r="U227" s="52">
        <f t="shared" si="203"/>
        <v>3.51</v>
      </c>
      <c r="V227" s="51">
        <v>0.98</v>
      </c>
      <c r="W227" s="51">
        <v>3.27</v>
      </c>
      <c r="X227" s="45">
        <f t="shared" si="204"/>
        <v>4.2046</v>
      </c>
      <c r="Y227" s="52">
        <v>1.125</v>
      </c>
      <c r="Z227" s="47">
        <v>0.5</v>
      </c>
      <c r="AA227" s="54">
        <f t="shared" si="205"/>
        <v>173105.42077375</v>
      </c>
      <c r="AC227" s="68">
        <v>4763</v>
      </c>
      <c r="AD227" s="41">
        <v>1.99</v>
      </c>
      <c r="AE227" s="51">
        <v>2.2</v>
      </c>
      <c r="AF227" s="51">
        <v>1</v>
      </c>
      <c r="AG227" s="51">
        <v>0</v>
      </c>
      <c r="AH227" s="42">
        <f t="shared" si="207"/>
        <v>20852.414</v>
      </c>
      <c r="AI227" s="52">
        <f t="shared" si="208"/>
        <v>3.51</v>
      </c>
      <c r="AJ227" s="51">
        <v>0.98</v>
      </c>
      <c r="AK227" s="51">
        <v>3.27</v>
      </c>
      <c r="AL227" s="45">
        <f t="shared" si="209"/>
        <v>4.2046</v>
      </c>
      <c r="AM227" s="52">
        <v>1.125</v>
      </c>
      <c r="AN227" s="47">
        <v>0.5</v>
      </c>
      <c r="AO227" s="54">
        <f t="shared" si="210"/>
        <v>173105.42077375</v>
      </c>
      <c r="AQ227" s="68">
        <f>4763+240</f>
        <v>5003</v>
      </c>
      <c r="AR227" s="41">
        <v>1.99</v>
      </c>
      <c r="AS227" s="51">
        <v>2.2</v>
      </c>
      <c r="AT227" s="51">
        <v>1</v>
      </c>
      <c r="AU227" s="51">
        <v>0</v>
      </c>
      <c r="AV227" s="42">
        <f t="shared" si="213"/>
        <v>21903.134</v>
      </c>
      <c r="AW227" s="52">
        <f t="shared" si="214"/>
        <v>3.51</v>
      </c>
      <c r="AX227" s="51">
        <v>0.98</v>
      </c>
      <c r="AY227" s="51">
        <v>3.27</v>
      </c>
      <c r="AZ227" s="45">
        <f t="shared" si="215"/>
        <v>4.2046</v>
      </c>
      <c r="BA227" s="52">
        <v>1.225</v>
      </c>
      <c r="BB227" s="47">
        <v>0.5</v>
      </c>
      <c r="BC227" s="54">
        <f t="shared" si="216"/>
        <v>197990.410275608</v>
      </c>
      <c r="BE227" s="68">
        <f>4763+240+108</f>
        <v>5111</v>
      </c>
      <c r="BF227" s="41">
        <v>1.99</v>
      </c>
      <c r="BG227" s="51">
        <v>2.2</v>
      </c>
      <c r="BH227" s="51">
        <v>1</v>
      </c>
      <c r="BI227" s="51">
        <v>0</v>
      </c>
      <c r="BJ227" s="42">
        <f t="shared" si="219"/>
        <v>22375.958</v>
      </c>
      <c r="BK227" s="52">
        <f t="shared" si="220"/>
        <v>3.51</v>
      </c>
      <c r="BL227" s="51">
        <v>0.98</v>
      </c>
      <c r="BM227" s="51">
        <v>3.27</v>
      </c>
      <c r="BN227" s="45">
        <f t="shared" si="221"/>
        <v>4.2046</v>
      </c>
      <c r="BO227" s="52">
        <v>1.225</v>
      </c>
      <c r="BP227" s="47">
        <v>0.625</v>
      </c>
      <c r="BQ227" s="54">
        <f t="shared" si="222"/>
        <v>252830.548400618</v>
      </c>
    </row>
    <row r="228" customHeight="1" spans="1:69">
      <c r="A228" s="68">
        <v>4763</v>
      </c>
      <c r="B228" s="50">
        <v>1.96</v>
      </c>
      <c r="C228" s="51">
        <v>2.2</v>
      </c>
      <c r="D228" s="51">
        <v>1</v>
      </c>
      <c r="E228" s="51">
        <v>0</v>
      </c>
      <c r="F228" s="42">
        <f t="shared" si="198"/>
        <v>20538.056</v>
      </c>
      <c r="G228" s="52">
        <v>3.25</v>
      </c>
      <c r="H228" s="51">
        <v>0.98</v>
      </c>
      <c r="I228" s="51">
        <v>3.27</v>
      </c>
      <c r="J228" s="45">
        <f t="shared" si="199"/>
        <v>4.2046</v>
      </c>
      <c r="K228" s="52">
        <v>1.125</v>
      </c>
      <c r="L228" s="47">
        <v>0.5</v>
      </c>
      <c r="M228" s="54">
        <f t="shared" si="200"/>
        <v>157866.473439675</v>
      </c>
      <c r="O228" s="68">
        <v>4763</v>
      </c>
      <c r="P228" s="50">
        <v>1.96</v>
      </c>
      <c r="Q228" s="51">
        <v>2.2</v>
      </c>
      <c r="R228" s="51">
        <v>1</v>
      </c>
      <c r="S228" s="51">
        <v>0</v>
      </c>
      <c r="T228" s="42">
        <f t="shared" si="202"/>
        <v>20538.056</v>
      </c>
      <c r="U228" s="52">
        <f t="shared" si="203"/>
        <v>3.51</v>
      </c>
      <c r="V228" s="51">
        <v>0.98</v>
      </c>
      <c r="W228" s="51">
        <v>3.27</v>
      </c>
      <c r="X228" s="45">
        <f t="shared" si="204"/>
        <v>4.2046</v>
      </c>
      <c r="Y228" s="52">
        <v>1.125</v>
      </c>
      <c r="Z228" s="47">
        <v>0.5</v>
      </c>
      <c r="AA228" s="54">
        <f t="shared" si="205"/>
        <v>170495.791314849</v>
      </c>
      <c r="AC228" s="68">
        <v>4763</v>
      </c>
      <c r="AD228" s="50">
        <v>1.96</v>
      </c>
      <c r="AE228" s="51">
        <v>2.2</v>
      </c>
      <c r="AF228" s="51">
        <v>1</v>
      </c>
      <c r="AG228" s="51">
        <v>0</v>
      </c>
      <c r="AH228" s="42">
        <f t="shared" si="207"/>
        <v>20538.056</v>
      </c>
      <c r="AI228" s="52">
        <f t="shared" si="208"/>
        <v>3.51</v>
      </c>
      <c r="AJ228" s="51">
        <v>0.98</v>
      </c>
      <c r="AK228" s="51">
        <v>3.27</v>
      </c>
      <c r="AL228" s="45">
        <f t="shared" si="209"/>
        <v>4.2046</v>
      </c>
      <c r="AM228" s="52">
        <v>1.125</v>
      </c>
      <c r="AN228" s="47">
        <v>0.5</v>
      </c>
      <c r="AO228" s="54">
        <f t="shared" si="210"/>
        <v>170495.791314849</v>
      </c>
      <c r="AQ228" s="68">
        <f>4763+240</f>
        <v>5003</v>
      </c>
      <c r="AR228" s="50">
        <v>1.96</v>
      </c>
      <c r="AS228" s="51">
        <v>2.2</v>
      </c>
      <c r="AT228" s="51">
        <v>1</v>
      </c>
      <c r="AU228" s="51">
        <v>0</v>
      </c>
      <c r="AV228" s="42">
        <f t="shared" si="213"/>
        <v>21572.936</v>
      </c>
      <c r="AW228" s="52">
        <f t="shared" si="214"/>
        <v>3.51</v>
      </c>
      <c r="AX228" s="51">
        <v>0.98</v>
      </c>
      <c r="AY228" s="51">
        <v>3.27</v>
      </c>
      <c r="AZ228" s="45">
        <f t="shared" si="215"/>
        <v>4.2046</v>
      </c>
      <c r="BA228" s="52">
        <v>1.225</v>
      </c>
      <c r="BB228" s="47">
        <v>0.5</v>
      </c>
      <c r="BC228" s="54">
        <f t="shared" si="216"/>
        <v>195005.630221202</v>
      </c>
      <c r="BE228" s="68">
        <f>4763+240+108</f>
        <v>5111</v>
      </c>
      <c r="BF228" s="50">
        <v>1.96</v>
      </c>
      <c r="BG228" s="51">
        <v>2.2</v>
      </c>
      <c r="BH228" s="51">
        <v>1</v>
      </c>
      <c r="BI228" s="51">
        <v>0</v>
      </c>
      <c r="BJ228" s="42">
        <f t="shared" si="219"/>
        <v>22038.632</v>
      </c>
      <c r="BK228" s="52">
        <f t="shared" si="220"/>
        <v>3.51</v>
      </c>
      <c r="BL228" s="51">
        <v>0.98</v>
      </c>
      <c r="BM228" s="51">
        <v>3.27</v>
      </c>
      <c r="BN228" s="45">
        <f t="shared" si="221"/>
        <v>4.2046</v>
      </c>
      <c r="BO228" s="52">
        <v>1.225</v>
      </c>
      <c r="BP228" s="47">
        <v>0.625</v>
      </c>
      <c r="BQ228" s="54">
        <f t="shared" si="222"/>
        <v>249019.032595583</v>
      </c>
    </row>
    <row r="229" customHeight="1" spans="1:69">
      <c r="A229" s="68">
        <v>4763</v>
      </c>
      <c r="B229" s="50">
        <v>1.33</v>
      </c>
      <c r="C229" s="51">
        <v>2.2</v>
      </c>
      <c r="D229" s="51">
        <v>1</v>
      </c>
      <c r="E229" s="51">
        <v>0</v>
      </c>
      <c r="F229" s="42">
        <f t="shared" si="198"/>
        <v>13936.538</v>
      </c>
      <c r="G229" s="52">
        <v>3.25</v>
      </c>
      <c r="H229" s="51">
        <v>0.98</v>
      </c>
      <c r="I229" s="51">
        <v>3.27</v>
      </c>
      <c r="J229" s="45">
        <f t="shared" si="199"/>
        <v>4.2046</v>
      </c>
      <c r="K229" s="52">
        <v>1.125</v>
      </c>
      <c r="L229" s="47">
        <v>0.5</v>
      </c>
      <c r="M229" s="54">
        <f t="shared" si="200"/>
        <v>107123.678405494</v>
      </c>
      <c r="O229" s="68">
        <v>4763</v>
      </c>
      <c r="P229" s="50">
        <v>1.33</v>
      </c>
      <c r="Q229" s="51">
        <v>2.2</v>
      </c>
      <c r="R229" s="51">
        <v>1</v>
      </c>
      <c r="S229" s="51">
        <v>0</v>
      </c>
      <c r="T229" s="42">
        <f t="shared" si="202"/>
        <v>13936.538</v>
      </c>
      <c r="U229" s="52">
        <f t="shared" si="203"/>
        <v>3.51</v>
      </c>
      <c r="V229" s="51">
        <v>0.98</v>
      </c>
      <c r="W229" s="51">
        <v>3.27</v>
      </c>
      <c r="X229" s="45">
        <f t="shared" si="204"/>
        <v>4.2046</v>
      </c>
      <c r="Y229" s="52">
        <v>1.125</v>
      </c>
      <c r="Z229" s="47">
        <v>0.5</v>
      </c>
      <c r="AA229" s="54">
        <f t="shared" si="205"/>
        <v>115693.572677933</v>
      </c>
      <c r="AC229" s="68">
        <v>4763</v>
      </c>
      <c r="AD229" s="50">
        <v>1.33</v>
      </c>
      <c r="AE229" s="51">
        <v>2.2</v>
      </c>
      <c r="AF229" s="51">
        <v>1</v>
      </c>
      <c r="AG229" s="51">
        <v>0</v>
      </c>
      <c r="AH229" s="42">
        <f t="shared" si="207"/>
        <v>13936.538</v>
      </c>
      <c r="AI229" s="52">
        <f t="shared" si="208"/>
        <v>3.51</v>
      </c>
      <c r="AJ229" s="51">
        <v>0.98</v>
      </c>
      <c r="AK229" s="51">
        <v>3.27</v>
      </c>
      <c r="AL229" s="45">
        <f t="shared" si="209"/>
        <v>4.2046</v>
      </c>
      <c r="AM229" s="52">
        <v>1.125</v>
      </c>
      <c r="AN229" s="47">
        <v>0.5</v>
      </c>
      <c r="AO229" s="54">
        <f t="shared" si="210"/>
        <v>115693.572677933</v>
      </c>
      <c r="AQ229" s="68">
        <f>4763+240</f>
        <v>5003</v>
      </c>
      <c r="AR229" s="50">
        <v>1.33</v>
      </c>
      <c r="AS229" s="51">
        <v>2.2</v>
      </c>
      <c r="AT229" s="51">
        <v>1</v>
      </c>
      <c r="AU229" s="51">
        <v>0</v>
      </c>
      <c r="AV229" s="42">
        <f t="shared" si="213"/>
        <v>14638.778</v>
      </c>
      <c r="AW229" s="52">
        <f t="shared" si="214"/>
        <v>3.51</v>
      </c>
      <c r="AX229" s="51">
        <v>0.98</v>
      </c>
      <c r="AY229" s="51">
        <v>3.27</v>
      </c>
      <c r="AZ229" s="45">
        <f t="shared" si="215"/>
        <v>4.2046</v>
      </c>
      <c r="BA229" s="52">
        <v>1.225</v>
      </c>
      <c r="BB229" s="47">
        <v>0.5</v>
      </c>
      <c r="BC229" s="54">
        <f t="shared" si="216"/>
        <v>132325.249078673</v>
      </c>
      <c r="BE229" s="68">
        <f>4763+240+108</f>
        <v>5111</v>
      </c>
      <c r="BF229" s="50">
        <v>1.33</v>
      </c>
      <c r="BG229" s="51">
        <v>2.2</v>
      </c>
      <c r="BH229" s="51">
        <v>1</v>
      </c>
      <c r="BI229" s="51">
        <v>0</v>
      </c>
      <c r="BJ229" s="42">
        <f t="shared" si="219"/>
        <v>14954.786</v>
      </c>
      <c r="BK229" s="52">
        <f t="shared" si="220"/>
        <v>3.51</v>
      </c>
      <c r="BL229" s="51">
        <v>0.98</v>
      </c>
      <c r="BM229" s="51">
        <v>3.27</v>
      </c>
      <c r="BN229" s="45">
        <f t="shared" si="221"/>
        <v>4.2046</v>
      </c>
      <c r="BO229" s="52">
        <v>1.225</v>
      </c>
      <c r="BP229" s="47">
        <v>0.625</v>
      </c>
      <c r="BQ229" s="54">
        <f t="shared" si="222"/>
        <v>168977.20068986</v>
      </c>
    </row>
    <row r="230" customHeight="1" spans="1:69">
      <c r="A230" s="57">
        <f>SUM(M209:M229)</f>
        <v>4956156.49749238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O230" s="57">
        <f>SUM(AA209:AA229)</f>
        <v>5352649.01729177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9"/>
      <c r="AC230" s="57">
        <f>SUM(AO209:AO229)</f>
        <v>5352649.01729177</v>
      </c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Q230" s="57">
        <f>SUM(BC209:BC229)</f>
        <v>6043324.28337334</v>
      </c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  <c r="BE230" s="57">
        <f>SUM(BQ209:BQ229)</f>
        <v>7953863.03793971</v>
      </c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9"/>
    </row>
    <row r="231" customHeight="1" spans="1:69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O231" s="57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9"/>
      <c r="AC231" s="57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Q231" s="57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  <c r="BE231" s="57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9"/>
    </row>
    <row r="232" customHeight="1" spans="1:69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2"/>
      <c r="O232" s="60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2"/>
      <c r="AC232" s="60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2"/>
      <c r="AQ232" s="60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2"/>
      <c r="BE232" s="60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2"/>
    </row>
    <row r="233" customHeight="1" spans="1:69">
      <c r="A233" s="25" t="s">
        <v>29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O233" s="25" t="s">
        <v>29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C233" s="25" t="s">
        <v>29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7"/>
      <c r="AQ233" s="25" t="s">
        <v>29</v>
      </c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7"/>
      <c r="BE233" s="25" t="s">
        <v>29</v>
      </c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7"/>
    </row>
    <row r="234" customHeight="1" spans="1:69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30"/>
      <c r="AC234" s="28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30"/>
      <c r="AQ234" s="28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30"/>
      <c r="BE234" s="28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30"/>
    </row>
    <row r="235" customHeight="1" spans="1:69">
      <c r="A235" s="31" t="s">
        <v>14</v>
      </c>
      <c r="B235" s="32"/>
      <c r="C235" s="32"/>
      <c r="D235" s="32"/>
      <c r="E235" s="32"/>
      <c r="F235" s="33"/>
      <c r="G235" s="34" t="s">
        <v>15</v>
      </c>
      <c r="H235" s="35"/>
      <c r="I235" s="35"/>
      <c r="J235" s="36"/>
      <c r="K235" s="37" t="s">
        <v>16</v>
      </c>
      <c r="L235" s="38"/>
      <c r="M235" s="39" t="s">
        <v>17</v>
      </c>
      <c r="O235" s="31" t="s">
        <v>14</v>
      </c>
      <c r="P235" s="32"/>
      <c r="Q235" s="32"/>
      <c r="R235" s="32"/>
      <c r="S235" s="32"/>
      <c r="T235" s="33"/>
      <c r="U235" s="34" t="s">
        <v>15</v>
      </c>
      <c r="V235" s="35"/>
      <c r="W235" s="35"/>
      <c r="X235" s="36"/>
      <c r="Y235" s="37" t="s">
        <v>16</v>
      </c>
      <c r="Z235" s="38"/>
      <c r="AA235" s="39" t="s">
        <v>17</v>
      </c>
      <c r="AC235" s="31" t="s">
        <v>14</v>
      </c>
      <c r="AD235" s="32"/>
      <c r="AE235" s="32"/>
      <c r="AF235" s="32"/>
      <c r="AG235" s="32"/>
      <c r="AH235" s="33"/>
      <c r="AI235" s="34" t="s">
        <v>15</v>
      </c>
      <c r="AJ235" s="35"/>
      <c r="AK235" s="35"/>
      <c r="AL235" s="36"/>
      <c r="AM235" s="37" t="s">
        <v>16</v>
      </c>
      <c r="AN235" s="38"/>
      <c r="AO235" s="39" t="s">
        <v>17</v>
      </c>
      <c r="AQ235" s="31" t="s">
        <v>14</v>
      </c>
      <c r="AR235" s="32"/>
      <c r="AS235" s="32"/>
      <c r="AT235" s="32"/>
      <c r="AU235" s="32"/>
      <c r="AV235" s="33"/>
      <c r="AW235" s="34" t="s">
        <v>15</v>
      </c>
      <c r="AX235" s="35"/>
      <c r="AY235" s="35"/>
      <c r="AZ235" s="36"/>
      <c r="BA235" s="37" t="s">
        <v>16</v>
      </c>
      <c r="BB235" s="38"/>
      <c r="BC235" s="39" t="s">
        <v>17</v>
      </c>
      <c r="BE235" s="31" t="s">
        <v>14</v>
      </c>
      <c r="BF235" s="32"/>
      <c r="BG235" s="32"/>
      <c r="BH235" s="32"/>
      <c r="BI235" s="32"/>
      <c r="BJ235" s="33"/>
      <c r="BK235" s="34" t="s">
        <v>15</v>
      </c>
      <c r="BL235" s="35"/>
      <c r="BM235" s="35"/>
      <c r="BN235" s="36"/>
      <c r="BO235" s="37" t="s">
        <v>16</v>
      </c>
      <c r="BP235" s="38"/>
      <c r="BQ235" s="39" t="s">
        <v>17</v>
      </c>
    </row>
    <row r="236" customHeight="1" spans="1:69">
      <c r="A236" s="40" t="s">
        <v>18</v>
      </c>
      <c r="B236" s="41" t="s">
        <v>19</v>
      </c>
      <c r="C236" s="41" t="s">
        <v>20</v>
      </c>
      <c r="D236" s="41" t="s">
        <v>21</v>
      </c>
      <c r="E236" s="41" t="s">
        <v>22</v>
      </c>
      <c r="F236" s="42" t="s">
        <v>14</v>
      </c>
      <c r="G236" s="43" t="s">
        <v>23</v>
      </c>
      <c r="H236" s="44" t="s">
        <v>24</v>
      </c>
      <c r="I236" s="44" t="s">
        <v>25</v>
      </c>
      <c r="J236" s="45" t="s">
        <v>26</v>
      </c>
      <c r="K236" s="46" t="s">
        <v>27</v>
      </c>
      <c r="L236" s="47" t="s">
        <v>28</v>
      </c>
      <c r="M236" s="48"/>
      <c r="O236" s="40" t="s">
        <v>18</v>
      </c>
      <c r="P236" s="41" t="s">
        <v>19</v>
      </c>
      <c r="Q236" s="41" t="s">
        <v>20</v>
      </c>
      <c r="R236" s="41" t="s">
        <v>21</v>
      </c>
      <c r="S236" s="41" t="s">
        <v>22</v>
      </c>
      <c r="T236" s="42" t="s">
        <v>14</v>
      </c>
      <c r="U236" s="43" t="s">
        <v>23</v>
      </c>
      <c r="V236" s="44" t="s">
        <v>24</v>
      </c>
      <c r="W236" s="44" t="s">
        <v>25</v>
      </c>
      <c r="X236" s="45" t="s">
        <v>26</v>
      </c>
      <c r="Y236" s="46" t="s">
        <v>27</v>
      </c>
      <c r="Z236" s="47" t="s">
        <v>28</v>
      </c>
      <c r="AA236" s="48"/>
      <c r="AC236" s="40" t="s">
        <v>18</v>
      </c>
      <c r="AD236" s="41" t="s">
        <v>19</v>
      </c>
      <c r="AE236" s="41" t="s">
        <v>20</v>
      </c>
      <c r="AF236" s="41" t="s">
        <v>21</v>
      </c>
      <c r="AG236" s="41" t="s">
        <v>22</v>
      </c>
      <c r="AH236" s="42" t="s">
        <v>14</v>
      </c>
      <c r="AI236" s="43" t="s">
        <v>23</v>
      </c>
      <c r="AJ236" s="44" t="s">
        <v>24</v>
      </c>
      <c r="AK236" s="44" t="s">
        <v>25</v>
      </c>
      <c r="AL236" s="45" t="s">
        <v>26</v>
      </c>
      <c r="AM236" s="46" t="s">
        <v>27</v>
      </c>
      <c r="AN236" s="47" t="s">
        <v>28</v>
      </c>
      <c r="AO236" s="48"/>
      <c r="AQ236" s="40" t="s">
        <v>18</v>
      </c>
      <c r="AR236" s="41" t="s">
        <v>19</v>
      </c>
      <c r="AS236" s="41" t="s">
        <v>20</v>
      </c>
      <c r="AT236" s="41" t="s">
        <v>21</v>
      </c>
      <c r="AU236" s="41" t="s">
        <v>22</v>
      </c>
      <c r="AV236" s="42" t="s">
        <v>14</v>
      </c>
      <c r="AW236" s="43" t="s">
        <v>23</v>
      </c>
      <c r="AX236" s="44" t="s">
        <v>24</v>
      </c>
      <c r="AY236" s="44" t="s">
        <v>25</v>
      </c>
      <c r="AZ236" s="45" t="s">
        <v>26</v>
      </c>
      <c r="BA236" s="46" t="s">
        <v>27</v>
      </c>
      <c r="BB236" s="47" t="s">
        <v>28</v>
      </c>
      <c r="BC236" s="48"/>
      <c r="BE236" s="40" t="s">
        <v>18</v>
      </c>
      <c r="BF236" s="41" t="s">
        <v>19</v>
      </c>
      <c r="BG236" s="41" t="s">
        <v>20</v>
      </c>
      <c r="BH236" s="41" t="s">
        <v>21</v>
      </c>
      <c r="BI236" s="41" t="s">
        <v>22</v>
      </c>
      <c r="BJ236" s="42" t="s">
        <v>14</v>
      </c>
      <c r="BK236" s="43" t="s">
        <v>23</v>
      </c>
      <c r="BL236" s="44" t="s">
        <v>24</v>
      </c>
      <c r="BM236" s="44" t="s">
        <v>25</v>
      </c>
      <c r="BN236" s="45" t="s">
        <v>26</v>
      </c>
      <c r="BO236" s="46" t="s">
        <v>27</v>
      </c>
      <c r="BP236" s="47" t="s">
        <v>28</v>
      </c>
      <c r="BQ236" s="48"/>
    </row>
    <row r="237" customHeight="1" spans="1:69">
      <c r="A237" s="65">
        <v>5224</v>
      </c>
      <c r="B237" s="63">
        <v>2</v>
      </c>
      <c r="C237" s="51">
        <v>1</v>
      </c>
      <c r="D237" s="51">
        <v>1</v>
      </c>
      <c r="E237" s="51">
        <f t="shared" ref="E237:E241" si="224">5292*1.5</f>
        <v>7938</v>
      </c>
      <c r="F237" s="42">
        <f t="shared" ref="F237:F241" si="225">A237*B237*C237*D237+E237</f>
        <v>18386</v>
      </c>
      <c r="G237" s="64">
        <v>2.15</v>
      </c>
      <c r="H237" s="51">
        <v>0.98</v>
      </c>
      <c r="I237" s="51">
        <v>3.27</v>
      </c>
      <c r="J237" s="45">
        <f t="shared" ref="J237:J241" si="226">H237*I237+1</f>
        <v>4.2046</v>
      </c>
      <c r="K237" s="52">
        <v>1.125</v>
      </c>
      <c r="L237" s="47">
        <v>0.5</v>
      </c>
      <c r="M237" s="54">
        <f t="shared" ref="M237:M241" si="227">F237*G237*J237*K237*L237</f>
        <v>93491.67236625</v>
      </c>
      <c r="O237" s="65">
        <v>5224</v>
      </c>
      <c r="P237" s="63">
        <v>2</v>
      </c>
      <c r="Q237" s="51">
        <v>1</v>
      </c>
      <c r="R237" s="51">
        <v>1</v>
      </c>
      <c r="S237" s="51">
        <f t="shared" ref="S237:S241" si="228">5620*1.5</f>
        <v>8430</v>
      </c>
      <c r="T237" s="42">
        <f t="shared" ref="T237:T241" si="229">O237*P237*Q237*R237+S237</f>
        <v>18878</v>
      </c>
      <c r="U237" s="64">
        <f t="shared" ref="U237:U241" si="230">2.15+0.26</f>
        <v>2.41</v>
      </c>
      <c r="V237" s="51">
        <v>0.98</v>
      </c>
      <c r="W237" s="51">
        <v>3.27</v>
      </c>
      <c r="X237" s="45">
        <f t="shared" ref="X237:X241" si="231">V237*W237+1</f>
        <v>4.2046</v>
      </c>
      <c r="Y237" s="52">
        <v>1.125</v>
      </c>
      <c r="Z237" s="47">
        <v>0.5</v>
      </c>
      <c r="AA237" s="54">
        <f t="shared" ref="AA237:AA241" si="232">T237*U237*X237*Y237*Z237</f>
        <v>107601.97359825</v>
      </c>
      <c r="AC237" s="65">
        <v>5224</v>
      </c>
      <c r="AD237" s="63">
        <v>2</v>
      </c>
      <c r="AE237" s="51">
        <v>1</v>
      </c>
      <c r="AF237" s="51">
        <v>1</v>
      </c>
      <c r="AG237" s="51">
        <f t="shared" ref="AG237:AG243" si="233">5620*1.5</f>
        <v>8430</v>
      </c>
      <c r="AH237" s="42">
        <f t="shared" ref="AH237:AH265" si="234">AC237*AD237*AE237*AF237+AG237</f>
        <v>18878</v>
      </c>
      <c r="AI237" s="64">
        <f t="shared" ref="AI237:AI243" si="235">2.15+0.26</f>
        <v>2.41</v>
      </c>
      <c r="AJ237" s="51">
        <v>0.98</v>
      </c>
      <c r="AK237" s="51">
        <v>3.27</v>
      </c>
      <c r="AL237" s="45">
        <f t="shared" ref="AL237:AL265" si="236">AJ237*AK237+1</f>
        <v>4.2046</v>
      </c>
      <c r="AM237" s="52">
        <v>1.125</v>
      </c>
      <c r="AN237" s="47">
        <v>0.5</v>
      </c>
      <c r="AO237" s="54">
        <f t="shared" ref="AO237:AO265" si="237">AH237*AI237*AL237*AM237*AN237</f>
        <v>107601.97359825</v>
      </c>
      <c r="AQ237" s="65">
        <f t="shared" ref="AQ237:AQ260" si="238">5224+240</f>
        <v>5464</v>
      </c>
      <c r="AR237" s="63">
        <v>2</v>
      </c>
      <c r="AS237" s="51">
        <v>1</v>
      </c>
      <c r="AT237" s="51">
        <v>1</v>
      </c>
      <c r="AU237" s="51">
        <f t="shared" ref="AU237:AU243" si="239">5620*1.5</f>
        <v>8430</v>
      </c>
      <c r="AV237" s="42">
        <f t="shared" ref="AV237:AV265" si="240">AQ237*AR237*AS237*AT237+AU237</f>
        <v>19358</v>
      </c>
      <c r="AW237" s="64">
        <f t="shared" ref="AW237:AW243" si="241">2.15+0.26</f>
        <v>2.41</v>
      </c>
      <c r="AX237" s="51">
        <v>0.98</v>
      </c>
      <c r="AY237" s="51">
        <v>3.27</v>
      </c>
      <c r="AZ237" s="45">
        <f t="shared" ref="AZ237:AZ265" si="242">AX237*AY237+1</f>
        <v>4.2046</v>
      </c>
      <c r="BA237" s="52">
        <v>1.225</v>
      </c>
      <c r="BB237" s="47">
        <v>0.5</v>
      </c>
      <c r="BC237" s="54">
        <f t="shared" ref="BC237:BC265" si="243">AV237*AW237*AZ237*BA237*BB237</f>
        <v>120145.72075765</v>
      </c>
      <c r="BE237" s="65">
        <f t="shared" ref="BE237:BE260" si="244">5224+240+108</f>
        <v>5572</v>
      </c>
      <c r="BF237" s="63">
        <v>2.36</v>
      </c>
      <c r="BG237" s="51">
        <v>1</v>
      </c>
      <c r="BH237" s="51">
        <v>1</v>
      </c>
      <c r="BI237" s="51">
        <f t="shared" ref="BI237:BI243" si="245">5968*1.5</f>
        <v>8952</v>
      </c>
      <c r="BJ237" s="42">
        <f t="shared" ref="BJ237:BJ265" si="246">BE237*BF237*BG237*BH237+BI237</f>
        <v>22101.92</v>
      </c>
      <c r="BK237" s="64">
        <f t="shared" ref="BK237:BK243" si="247">2.15+0.26</f>
        <v>2.41</v>
      </c>
      <c r="BL237" s="51">
        <v>0.98</v>
      </c>
      <c r="BM237" s="51">
        <v>3.27</v>
      </c>
      <c r="BN237" s="45">
        <f t="shared" ref="BN237:BN265" si="248">BL237*BM237+1</f>
        <v>4.2046</v>
      </c>
      <c r="BO237" s="52">
        <v>1.225</v>
      </c>
      <c r="BP237" s="47">
        <v>0.625</v>
      </c>
      <c r="BQ237" s="54">
        <f t="shared" ref="BQ237:BQ265" si="249">BJ237*BK237*BN237*BO237*BP237</f>
        <v>171469.877345795</v>
      </c>
    </row>
    <row r="238" customHeight="1" spans="1:69">
      <c r="A238" s="65">
        <v>5224</v>
      </c>
      <c r="B238" s="63">
        <v>2</v>
      </c>
      <c r="C238" s="51">
        <v>1</v>
      </c>
      <c r="D238" s="51">
        <v>1</v>
      </c>
      <c r="E238" s="51">
        <f t="shared" si="224"/>
        <v>7938</v>
      </c>
      <c r="F238" s="42">
        <f t="shared" si="225"/>
        <v>18386</v>
      </c>
      <c r="G238" s="64">
        <v>2.15</v>
      </c>
      <c r="H238" s="51">
        <v>0.98</v>
      </c>
      <c r="I238" s="51">
        <v>3.27</v>
      </c>
      <c r="J238" s="45">
        <f t="shared" si="226"/>
        <v>4.2046</v>
      </c>
      <c r="K238" s="52">
        <v>1.125</v>
      </c>
      <c r="L238" s="47">
        <v>0.5</v>
      </c>
      <c r="M238" s="54">
        <f t="shared" si="227"/>
        <v>93491.67236625</v>
      </c>
      <c r="O238" s="65">
        <v>5224</v>
      </c>
      <c r="P238" s="63">
        <v>2</v>
      </c>
      <c r="Q238" s="51">
        <v>1</v>
      </c>
      <c r="R238" s="51">
        <v>1</v>
      </c>
      <c r="S238" s="51">
        <f t="shared" si="228"/>
        <v>8430</v>
      </c>
      <c r="T238" s="42">
        <f t="shared" si="229"/>
        <v>18878</v>
      </c>
      <c r="U238" s="64">
        <f t="shared" si="230"/>
        <v>2.41</v>
      </c>
      <c r="V238" s="51">
        <v>0.98</v>
      </c>
      <c r="W238" s="51">
        <v>3.27</v>
      </c>
      <c r="X238" s="45">
        <f t="shared" si="231"/>
        <v>4.2046</v>
      </c>
      <c r="Y238" s="52">
        <v>1.125</v>
      </c>
      <c r="Z238" s="47">
        <v>0.5</v>
      </c>
      <c r="AA238" s="54">
        <f t="shared" si="232"/>
        <v>107601.97359825</v>
      </c>
      <c r="AC238" s="65">
        <v>5224</v>
      </c>
      <c r="AD238" s="63">
        <v>2</v>
      </c>
      <c r="AE238" s="51">
        <v>1</v>
      </c>
      <c r="AF238" s="51">
        <v>1</v>
      </c>
      <c r="AG238" s="51">
        <f t="shared" si="233"/>
        <v>8430</v>
      </c>
      <c r="AH238" s="42">
        <f t="shared" si="234"/>
        <v>18878</v>
      </c>
      <c r="AI238" s="64">
        <f t="shared" si="235"/>
        <v>2.41</v>
      </c>
      <c r="AJ238" s="51">
        <v>0.98</v>
      </c>
      <c r="AK238" s="51">
        <v>3.27</v>
      </c>
      <c r="AL238" s="45">
        <f t="shared" si="236"/>
        <v>4.2046</v>
      </c>
      <c r="AM238" s="52">
        <v>1.125</v>
      </c>
      <c r="AN238" s="47">
        <v>0.5</v>
      </c>
      <c r="AO238" s="54">
        <f t="shared" si="237"/>
        <v>107601.97359825</v>
      </c>
      <c r="AQ238" s="65">
        <f t="shared" si="238"/>
        <v>5464</v>
      </c>
      <c r="AR238" s="63">
        <v>2</v>
      </c>
      <c r="AS238" s="51">
        <v>1</v>
      </c>
      <c r="AT238" s="51">
        <v>1</v>
      </c>
      <c r="AU238" s="51">
        <f t="shared" si="239"/>
        <v>8430</v>
      </c>
      <c r="AV238" s="42">
        <f t="shared" si="240"/>
        <v>19358</v>
      </c>
      <c r="AW238" s="64">
        <f t="shared" si="241"/>
        <v>2.41</v>
      </c>
      <c r="AX238" s="51">
        <v>0.98</v>
      </c>
      <c r="AY238" s="51">
        <v>3.27</v>
      </c>
      <c r="AZ238" s="45">
        <f t="shared" si="242"/>
        <v>4.2046</v>
      </c>
      <c r="BA238" s="52">
        <v>1.225</v>
      </c>
      <c r="BB238" s="47">
        <v>0.5</v>
      </c>
      <c r="BC238" s="54">
        <f t="shared" si="243"/>
        <v>120145.72075765</v>
      </c>
      <c r="BE238" s="65">
        <f t="shared" si="244"/>
        <v>5572</v>
      </c>
      <c r="BF238" s="63">
        <v>2.36</v>
      </c>
      <c r="BG238" s="51">
        <v>1</v>
      </c>
      <c r="BH238" s="51">
        <v>1</v>
      </c>
      <c r="BI238" s="51">
        <f t="shared" si="245"/>
        <v>8952</v>
      </c>
      <c r="BJ238" s="42">
        <f t="shared" si="246"/>
        <v>22101.92</v>
      </c>
      <c r="BK238" s="64">
        <f t="shared" si="247"/>
        <v>2.41</v>
      </c>
      <c r="BL238" s="51">
        <v>0.98</v>
      </c>
      <c r="BM238" s="51">
        <v>3.27</v>
      </c>
      <c r="BN238" s="45">
        <f t="shared" si="248"/>
        <v>4.2046</v>
      </c>
      <c r="BO238" s="52">
        <v>1.225</v>
      </c>
      <c r="BP238" s="47">
        <v>0.625</v>
      </c>
      <c r="BQ238" s="54">
        <f t="shared" si="249"/>
        <v>171469.877345795</v>
      </c>
    </row>
    <row r="239" customHeight="1" spans="1:69">
      <c r="A239" s="65">
        <v>5224</v>
      </c>
      <c r="B239" s="63">
        <v>2</v>
      </c>
      <c r="C239" s="51">
        <v>1</v>
      </c>
      <c r="D239" s="51">
        <v>1</v>
      </c>
      <c r="E239" s="51">
        <f t="shared" si="224"/>
        <v>7938</v>
      </c>
      <c r="F239" s="42">
        <f t="shared" si="225"/>
        <v>18386</v>
      </c>
      <c r="G239" s="64">
        <v>2.15</v>
      </c>
      <c r="H239" s="51">
        <v>0.98</v>
      </c>
      <c r="I239" s="51">
        <v>3.27</v>
      </c>
      <c r="J239" s="45">
        <f t="shared" si="226"/>
        <v>4.2046</v>
      </c>
      <c r="K239" s="52">
        <v>1.125</v>
      </c>
      <c r="L239" s="47">
        <v>0.5</v>
      </c>
      <c r="M239" s="54">
        <f t="shared" si="227"/>
        <v>93491.67236625</v>
      </c>
      <c r="O239" s="65">
        <v>5224</v>
      </c>
      <c r="P239" s="63">
        <v>2</v>
      </c>
      <c r="Q239" s="51">
        <v>1</v>
      </c>
      <c r="R239" s="51">
        <v>1</v>
      </c>
      <c r="S239" s="51">
        <f t="shared" si="228"/>
        <v>8430</v>
      </c>
      <c r="T239" s="42">
        <f t="shared" si="229"/>
        <v>18878</v>
      </c>
      <c r="U239" s="64">
        <f t="shared" si="230"/>
        <v>2.41</v>
      </c>
      <c r="V239" s="51">
        <v>0.98</v>
      </c>
      <c r="W239" s="51">
        <v>3.27</v>
      </c>
      <c r="X239" s="45">
        <f t="shared" si="231"/>
        <v>4.2046</v>
      </c>
      <c r="Y239" s="52">
        <v>1.125</v>
      </c>
      <c r="Z239" s="47">
        <v>0.5</v>
      </c>
      <c r="AA239" s="54">
        <f t="shared" si="232"/>
        <v>107601.97359825</v>
      </c>
      <c r="AC239" s="65">
        <v>5224</v>
      </c>
      <c r="AD239" s="63">
        <v>2</v>
      </c>
      <c r="AE239" s="51">
        <v>1</v>
      </c>
      <c r="AF239" s="51">
        <v>1</v>
      </c>
      <c r="AG239" s="51">
        <f t="shared" si="233"/>
        <v>8430</v>
      </c>
      <c r="AH239" s="42">
        <f t="shared" si="234"/>
        <v>18878</v>
      </c>
      <c r="AI239" s="64">
        <f t="shared" si="235"/>
        <v>2.41</v>
      </c>
      <c r="AJ239" s="51">
        <v>0.98</v>
      </c>
      <c r="AK239" s="51">
        <v>3.27</v>
      </c>
      <c r="AL239" s="45">
        <f t="shared" si="236"/>
        <v>4.2046</v>
      </c>
      <c r="AM239" s="52">
        <v>1.125</v>
      </c>
      <c r="AN239" s="47">
        <v>0.5</v>
      </c>
      <c r="AO239" s="54">
        <f t="shared" si="237"/>
        <v>107601.97359825</v>
      </c>
      <c r="AQ239" s="65">
        <f t="shared" si="238"/>
        <v>5464</v>
      </c>
      <c r="AR239" s="63">
        <v>2</v>
      </c>
      <c r="AS239" s="51">
        <v>1</v>
      </c>
      <c r="AT239" s="51">
        <v>1</v>
      </c>
      <c r="AU239" s="51">
        <f t="shared" si="239"/>
        <v>8430</v>
      </c>
      <c r="AV239" s="42">
        <f t="shared" si="240"/>
        <v>19358</v>
      </c>
      <c r="AW239" s="64">
        <f t="shared" si="241"/>
        <v>2.41</v>
      </c>
      <c r="AX239" s="51">
        <v>0.98</v>
      </c>
      <c r="AY239" s="51">
        <v>3.27</v>
      </c>
      <c r="AZ239" s="45">
        <f t="shared" si="242"/>
        <v>4.2046</v>
      </c>
      <c r="BA239" s="52">
        <v>1.225</v>
      </c>
      <c r="BB239" s="47">
        <v>0.5</v>
      </c>
      <c r="BC239" s="54">
        <f t="shared" si="243"/>
        <v>120145.72075765</v>
      </c>
      <c r="BE239" s="65">
        <f t="shared" si="244"/>
        <v>5572</v>
      </c>
      <c r="BF239" s="63">
        <v>2.36</v>
      </c>
      <c r="BG239" s="51">
        <v>1</v>
      </c>
      <c r="BH239" s="51">
        <v>1</v>
      </c>
      <c r="BI239" s="51">
        <f t="shared" si="245"/>
        <v>8952</v>
      </c>
      <c r="BJ239" s="42">
        <f t="shared" si="246"/>
        <v>22101.92</v>
      </c>
      <c r="BK239" s="64">
        <f t="shared" si="247"/>
        <v>2.41</v>
      </c>
      <c r="BL239" s="51">
        <v>0.98</v>
      </c>
      <c r="BM239" s="51">
        <v>3.27</v>
      </c>
      <c r="BN239" s="45">
        <f t="shared" si="248"/>
        <v>4.2046</v>
      </c>
      <c r="BO239" s="52">
        <v>1.225</v>
      </c>
      <c r="BP239" s="47">
        <v>0.625</v>
      </c>
      <c r="BQ239" s="54">
        <f t="shared" si="249"/>
        <v>171469.877345795</v>
      </c>
    </row>
    <row r="240" customHeight="1" spans="1:69">
      <c r="A240" s="65">
        <v>5224</v>
      </c>
      <c r="B240" s="63">
        <v>2</v>
      </c>
      <c r="C240" s="51">
        <v>1</v>
      </c>
      <c r="D240" s="51">
        <v>1</v>
      </c>
      <c r="E240" s="51">
        <f t="shared" si="224"/>
        <v>7938</v>
      </c>
      <c r="F240" s="42">
        <f t="shared" si="225"/>
        <v>18386</v>
      </c>
      <c r="G240" s="64">
        <v>2.15</v>
      </c>
      <c r="H240" s="51">
        <v>0.98</v>
      </c>
      <c r="I240" s="51">
        <v>3.27</v>
      </c>
      <c r="J240" s="45">
        <f t="shared" si="226"/>
        <v>4.2046</v>
      </c>
      <c r="K240" s="52">
        <v>1.125</v>
      </c>
      <c r="L240" s="47">
        <v>0.5</v>
      </c>
      <c r="M240" s="54">
        <f t="shared" si="227"/>
        <v>93491.67236625</v>
      </c>
      <c r="O240" s="65">
        <v>5224</v>
      </c>
      <c r="P240" s="63">
        <v>2</v>
      </c>
      <c r="Q240" s="51">
        <v>1</v>
      </c>
      <c r="R240" s="51">
        <v>1</v>
      </c>
      <c r="S240" s="51">
        <f t="shared" si="228"/>
        <v>8430</v>
      </c>
      <c r="T240" s="42">
        <f t="shared" si="229"/>
        <v>18878</v>
      </c>
      <c r="U240" s="64">
        <f t="shared" si="230"/>
        <v>2.41</v>
      </c>
      <c r="V240" s="51">
        <v>0.98</v>
      </c>
      <c r="W240" s="51">
        <v>3.27</v>
      </c>
      <c r="X240" s="45">
        <f t="shared" si="231"/>
        <v>4.2046</v>
      </c>
      <c r="Y240" s="52">
        <v>1.125</v>
      </c>
      <c r="Z240" s="47">
        <v>0.5</v>
      </c>
      <c r="AA240" s="54">
        <f t="shared" si="232"/>
        <v>107601.97359825</v>
      </c>
      <c r="AC240" s="65">
        <v>5224</v>
      </c>
      <c r="AD240" s="63">
        <v>2</v>
      </c>
      <c r="AE240" s="51">
        <v>1</v>
      </c>
      <c r="AF240" s="51">
        <v>1</v>
      </c>
      <c r="AG240" s="51">
        <f t="shared" si="233"/>
        <v>8430</v>
      </c>
      <c r="AH240" s="42">
        <f t="shared" si="234"/>
        <v>18878</v>
      </c>
      <c r="AI240" s="64">
        <f t="shared" si="235"/>
        <v>2.41</v>
      </c>
      <c r="AJ240" s="51">
        <v>0.98</v>
      </c>
      <c r="AK240" s="51">
        <v>3.27</v>
      </c>
      <c r="AL240" s="45">
        <f t="shared" si="236"/>
        <v>4.2046</v>
      </c>
      <c r="AM240" s="52">
        <v>1.125</v>
      </c>
      <c r="AN240" s="47">
        <v>0.5</v>
      </c>
      <c r="AO240" s="54">
        <f t="shared" si="237"/>
        <v>107601.97359825</v>
      </c>
      <c r="AQ240" s="65">
        <f t="shared" si="238"/>
        <v>5464</v>
      </c>
      <c r="AR240" s="63">
        <v>2</v>
      </c>
      <c r="AS240" s="51">
        <v>1</v>
      </c>
      <c r="AT240" s="51">
        <v>1</v>
      </c>
      <c r="AU240" s="51">
        <f t="shared" si="239"/>
        <v>8430</v>
      </c>
      <c r="AV240" s="42">
        <f t="shared" si="240"/>
        <v>19358</v>
      </c>
      <c r="AW240" s="64">
        <f t="shared" si="241"/>
        <v>2.41</v>
      </c>
      <c r="AX240" s="51">
        <v>0.98</v>
      </c>
      <c r="AY240" s="51">
        <v>3.27</v>
      </c>
      <c r="AZ240" s="45">
        <f t="shared" si="242"/>
        <v>4.2046</v>
      </c>
      <c r="BA240" s="52">
        <v>1.225</v>
      </c>
      <c r="BB240" s="47">
        <v>0.5</v>
      </c>
      <c r="BC240" s="54">
        <f t="shared" si="243"/>
        <v>120145.72075765</v>
      </c>
      <c r="BE240" s="65">
        <f t="shared" si="244"/>
        <v>5572</v>
      </c>
      <c r="BF240" s="63">
        <v>2.36</v>
      </c>
      <c r="BG240" s="51">
        <v>1</v>
      </c>
      <c r="BH240" s="51">
        <v>1</v>
      </c>
      <c r="BI240" s="51">
        <f t="shared" si="245"/>
        <v>8952</v>
      </c>
      <c r="BJ240" s="42">
        <f t="shared" si="246"/>
        <v>22101.92</v>
      </c>
      <c r="BK240" s="64">
        <f t="shared" si="247"/>
        <v>2.41</v>
      </c>
      <c r="BL240" s="51">
        <v>0.98</v>
      </c>
      <c r="BM240" s="51">
        <v>3.27</v>
      </c>
      <c r="BN240" s="45">
        <f t="shared" si="248"/>
        <v>4.2046</v>
      </c>
      <c r="BO240" s="52">
        <v>1.225</v>
      </c>
      <c r="BP240" s="47">
        <v>0.625</v>
      </c>
      <c r="BQ240" s="54">
        <f t="shared" si="249"/>
        <v>171469.877345795</v>
      </c>
    </row>
    <row r="241" customHeight="1" spans="1:69">
      <c r="A241" s="65">
        <v>5224</v>
      </c>
      <c r="B241" s="63">
        <v>2</v>
      </c>
      <c r="C241" s="51">
        <v>1</v>
      </c>
      <c r="D241" s="51">
        <v>1</v>
      </c>
      <c r="E241" s="51">
        <f t="shared" si="224"/>
        <v>7938</v>
      </c>
      <c r="F241" s="42">
        <f t="shared" si="225"/>
        <v>18386</v>
      </c>
      <c r="G241" s="64">
        <v>2.15</v>
      </c>
      <c r="H241" s="51">
        <v>0.98</v>
      </c>
      <c r="I241" s="51">
        <v>3.27</v>
      </c>
      <c r="J241" s="45">
        <f t="shared" si="226"/>
        <v>4.2046</v>
      </c>
      <c r="K241" s="52">
        <v>1.125</v>
      </c>
      <c r="L241" s="47">
        <v>0.5</v>
      </c>
      <c r="M241" s="54">
        <f t="shared" si="227"/>
        <v>93491.67236625</v>
      </c>
      <c r="O241" s="65">
        <v>5224</v>
      </c>
      <c r="P241" s="63">
        <v>2</v>
      </c>
      <c r="Q241" s="51">
        <v>1</v>
      </c>
      <c r="R241" s="51">
        <v>1</v>
      </c>
      <c r="S241" s="51">
        <f t="shared" si="228"/>
        <v>8430</v>
      </c>
      <c r="T241" s="42">
        <f t="shared" si="229"/>
        <v>18878</v>
      </c>
      <c r="U241" s="64">
        <f t="shared" si="230"/>
        <v>2.41</v>
      </c>
      <c r="V241" s="51">
        <v>0.98</v>
      </c>
      <c r="W241" s="51">
        <v>3.27</v>
      </c>
      <c r="X241" s="45">
        <f t="shared" si="231"/>
        <v>4.2046</v>
      </c>
      <c r="Y241" s="52">
        <v>1.125</v>
      </c>
      <c r="Z241" s="47">
        <v>0.5</v>
      </c>
      <c r="AA241" s="54">
        <f t="shared" si="232"/>
        <v>107601.97359825</v>
      </c>
      <c r="AC241" s="65">
        <v>5224</v>
      </c>
      <c r="AD241" s="63">
        <v>2</v>
      </c>
      <c r="AE241" s="51">
        <v>1</v>
      </c>
      <c r="AF241" s="51">
        <v>1</v>
      </c>
      <c r="AG241" s="51">
        <f t="shared" si="233"/>
        <v>8430</v>
      </c>
      <c r="AH241" s="42">
        <f t="shared" si="234"/>
        <v>18878</v>
      </c>
      <c r="AI241" s="64">
        <f t="shared" si="235"/>
        <v>2.41</v>
      </c>
      <c r="AJ241" s="51">
        <v>0.98</v>
      </c>
      <c r="AK241" s="51">
        <v>3.27</v>
      </c>
      <c r="AL241" s="45">
        <f t="shared" si="236"/>
        <v>4.2046</v>
      </c>
      <c r="AM241" s="52">
        <v>1.125</v>
      </c>
      <c r="AN241" s="47">
        <v>0.5</v>
      </c>
      <c r="AO241" s="54">
        <f t="shared" si="237"/>
        <v>107601.97359825</v>
      </c>
      <c r="AQ241" s="65">
        <f t="shared" si="238"/>
        <v>5464</v>
      </c>
      <c r="AR241" s="63">
        <v>2</v>
      </c>
      <c r="AS241" s="51">
        <v>1</v>
      </c>
      <c r="AT241" s="51">
        <v>1</v>
      </c>
      <c r="AU241" s="51">
        <f t="shared" si="239"/>
        <v>8430</v>
      </c>
      <c r="AV241" s="42">
        <f t="shared" si="240"/>
        <v>19358</v>
      </c>
      <c r="AW241" s="64">
        <f t="shared" si="241"/>
        <v>2.41</v>
      </c>
      <c r="AX241" s="51">
        <v>0.98</v>
      </c>
      <c r="AY241" s="51">
        <v>3.27</v>
      </c>
      <c r="AZ241" s="45">
        <f t="shared" si="242"/>
        <v>4.2046</v>
      </c>
      <c r="BA241" s="52">
        <v>1.225</v>
      </c>
      <c r="BB241" s="47">
        <v>0.5</v>
      </c>
      <c r="BC241" s="54">
        <f t="shared" si="243"/>
        <v>120145.72075765</v>
      </c>
      <c r="BE241" s="65">
        <f t="shared" si="244"/>
        <v>5572</v>
      </c>
      <c r="BF241" s="63">
        <v>2.36</v>
      </c>
      <c r="BG241" s="51">
        <v>1</v>
      </c>
      <c r="BH241" s="51">
        <v>1</v>
      </c>
      <c r="BI241" s="51">
        <f t="shared" si="245"/>
        <v>8952</v>
      </c>
      <c r="BJ241" s="42">
        <f t="shared" si="246"/>
        <v>22101.92</v>
      </c>
      <c r="BK241" s="64">
        <f t="shared" si="247"/>
        <v>2.41</v>
      </c>
      <c r="BL241" s="51">
        <v>0.98</v>
      </c>
      <c r="BM241" s="51">
        <v>3.27</v>
      </c>
      <c r="BN241" s="45">
        <f t="shared" si="248"/>
        <v>4.2046</v>
      </c>
      <c r="BO241" s="52">
        <v>1.225</v>
      </c>
      <c r="BP241" s="47">
        <v>0.625</v>
      </c>
      <c r="BQ241" s="54">
        <f t="shared" si="249"/>
        <v>171469.877345795</v>
      </c>
    </row>
    <row r="242" customHeight="1" spans="1:69">
      <c r="A242" s="49"/>
      <c r="B242" s="41">
        <v>0</v>
      </c>
      <c r="C242" s="51"/>
      <c r="D242" s="51"/>
      <c r="E242" s="51"/>
      <c r="F242" s="42"/>
      <c r="G242" s="52"/>
      <c r="H242" s="51"/>
      <c r="I242" s="51"/>
      <c r="J242" s="45"/>
      <c r="K242" s="52"/>
      <c r="L242" s="47"/>
      <c r="M242" s="54"/>
      <c r="O242" s="49"/>
      <c r="P242" s="41">
        <v>0</v>
      </c>
      <c r="Q242" s="51"/>
      <c r="R242" s="51"/>
      <c r="S242" s="51"/>
      <c r="T242" s="42"/>
      <c r="U242" s="52"/>
      <c r="V242" s="51"/>
      <c r="W242" s="51"/>
      <c r="X242" s="45"/>
      <c r="Y242" s="52"/>
      <c r="Z242" s="47"/>
      <c r="AA242" s="54"/>
      <c r="AC242" s="65">
        <v>5224</v>
      </c>
      <c r="AD242" s="41">
        <v>6</v>
      </c>
      <c r="AE242" s="51">
        <v>1</v>
      </c>
      <c r="AF242" s="51">
        <v>1</v>
      </c>
      <c r="AG242" s="51">
        <f t="shared" si="233"/>
        <v>8430</v>
      </c>
      <c r="AH242" s="42">
        <f t="shared" si="234"/>
        <v>39774</v>
      </c>
      <c r="AI242" s="64">
        <f t="shared" si="235"/>
        <v>2.41</v>
      </c>
      <c r="AJ242" s="51">
        <v>0.98</v>
      </c>
      <c r="AK242" s="51">
        <v>3.27</v>
      </c>
      <c r="AL242" s="45">
        <f t="shared" si="236"/>
        <v>4.2046</v>
      </c>
      <c r="AM242" s="52">
        <v>1.125</v>
      </c>
      <c r="AN242" s="47">
        <v>0.5</v>
      </c>
      <c r="AO242" s="54">
        <f t="shared" si="237"/>
        <v>226706.26644225</v>
      </c>
      <c r="AQ242" s="65">
        <f t="shared" si="238"/>
        <v>5464</v>
      </c>
      <c r="AR242" s="41">
        <v>6</v>
      </c>
      <c r="AS242" s="51">
        <v>1</v>
      </c>
      <c r="AT242" s="51">
        <v>1</v>
      </c>
      <c r="AU242" s="51">
        <f t="shared" si="239"/>
        <v>8430</v>
      </c>
      <c r="AV242" s="42">
        <f t="shared" si="240"/>
        <v>41214</v>
      </c>
      <c r="AW242" s="64">
        <f t="shared" si="241"/>
        <v>2.41</v>
      </c>
      <c r="AX242" s="51">
        <v>0.98</v>
      </c>
      <c r="AY242" s="51">
        <v>3.27</v>
      </c>
      <c r="AZ242" s="45">
        <f t="shared" si="242"/>
        <v>4.2046</v>
      </c>
      <c r="BA242" s="52">
        <v>1.225</v>
      </c>
      <c r="BB242" s="47">
        <v>0.5</v>
      </c>
      <c r="BC242" s="54">
        <f t="shared" si="243"/>
        <v>255795.31642245</v>
      </c>
      <c r="BE242" s="65">
        <f t="shared" si="244"/>
        <v>5572</v>
      </c>
      <c r="BF242" s="41">
        <v>6</v>
      </c>
      <c r="BG242" s="51">
        <v>1</v>
      </c>
      <c r="BH242" s="51">
        <v>1</v>
      </c>
      <c r="BI242" s="51">
        <f t="shared" si="245"/>
        <v>8952</v>
      </c>
      <c r="BJ242" s="42">
        <f t="shared" si="246"/>
        <v>42384</v>
      </c>
      <c r="BK242" s="64">
        <f t="shared" si="247"/>
        <v>2.41</v>
      </c>
      <c r="BL242" s="51">
        <v>0.98</v>
      </c>
      <c r="BM242" s="51">
        <v>3.27</v>
      </c>
      <c r="BN242" s="45">
        <f t="shared" si="248"/>
        <v>4.2046</v>
      </c>
      <c r="BO242" s="52">
        <v>1.225</v>
      </c>
      <c r="BP242" s="47">
        <v>0.625</v>
      </c>
      <c r="BQ242" s="54">
        <f t="shared" si="249"/>
        <v>328821.1739715</v>
      </c>
    </row>
    <row r="243" customHeight="1" spans="1:69">
      <c r="A243" s="49"/>
      <c r="B243" s="41">
        <v>0</v>
      </c>
      <c r="C243" s="51"/>
      <c r="D243" s="51"/>
      <c r="E243" s="51"/>
      <c r="F243" s="42"/>
      <c r="G243" s="52"/>
      <c r="H243" s="51"/>
      <c r="I243" s="51"/>
      <c r="J243" s="45"/>
      <c r="K243" s="52"/>
      <c r="L243" s="47"/>
      <c r="M243" s="54"/>
      <c r="O243" s="49"/>
      <c r="P243" s="41">
        <v>0</v>
      </c>
      <c r="Q243" s="51"/>
      <c r="R243" s="51"/>
      <c r="S243" s="51"/>
      <c r="T243" s="42"/>
      <c r="U243" s="52"/>
      <c r="V243" s="51"/>
      <c r="W243" s="51"/>
      <c r="X243" s="45"/>
      <c r="Y243" s="52"/>
      <c r="Z243" s="47"/>
      <c r="AA243" s="54"/>
      <c r="AC243" s="65">
        <v>5224</v>
      </c>
      <c r="AD243" s="41">
        <v>6</v>
      </c>
      <c r="AE243" s="51">
        <v>1</v>
      </c>
      <c r="AF243" s="51">
        <v>1</v>
      </c>
      <c r="AG243" s="51">
        <f t="shared" si="233"/>
        <v>8430</v>
      </c>
      <c r="AH243" s="42">
        <f t="shared" si="234"/>
        <v>39774</v>
      </c>
      <c r="AI243" s="64">
        <f t="shared" si="235"/>
        <v>2.41</v>
      </c>
      <c r="AJ243" s="51">
        <v>0.98</v>
      </c>
      <c r="AK243" s="51">
        <v>3.27</v>
      </c>
      <c r="AL243" s="45">
        <f t="shared" si="236"/>
        <v>4.2046</v>
      </c>
      <c r="AM243" s="52">
        <v>1.125</v>
      </c>
      <c r="AN243" s="47">
        <v>0.5</v>
      </c>
      <c r="AO243" s="54">
        <f t="shared" si="237"/>
        <v>226706.26644225</v>
      </c>
      <c r="AQ243" s="65">
        <f t="shared" si="238"/>
        <v>5464</v>
      </c>
      <c r="AR243" s="41">
        <v>6</v>
      </c>
      <c r="AS243" s="51">
        <v>1</v>
      </c>
      <c r="AT243" s="51">
        <v>1</v>
      </c>
      <c r="AU243" s="51">
        <f t="shared" si="239"/>
        <v>8430</v>
      </c>
      <c r="AV243" s="42">
        <f t="shared" si="240"/>
        <v>41214</v>
      </c>
      <c r="AW243" s="64">
        <f t="shared" si="241"/>
        <v>2.41</v>
      </c>
      <c r="AX243" s="51">
        <v>0.98</v>
      </c>
      <c r="AY243" s="51">
        <v>3.27</v>
      </c>
      <c r="AZ243" s="45">
        <f t="shared" si="242"/>
        <v>4.2046</v>
      </c>
      <c r="BA243" s="52">
        <v>1.225</v>
      </c>
      <c r="BB243" s="47">
        <v>0.5</v>
      </c>
      <c r="BC243" s="54">
        <f t="shared" si="243"/>
        <v>255795.31642245</v>
      </c>
      <c r="BE243" s="65">
        <f t="shared" si="244"/>
        <v>5572</v>
      </c>
      <c r="BF243" s="41">
        <v>6</v>
      </c>
      <c r="BG243" s="51">
        <v>1</v>
      </c>
      <c r="BH243" s="51">
        <v>1</v>
      </c>
      <c r="BI243" s="51">
        <f t="shared" si="245"/>
        <v>8952</v>
      </c>
      <c r="BJ243" s="42">
        <f t="shared" si="246"/>
        <v>42384</v>
      </c>
      <c r="BK243" s="64">
        <f t="shared" si="247"/>
        <v>2.41</v>
      </c>
      <c r="BL243" s="51">
        <v>0.98</v>
      </c>
      <c r="BM243" s="51">
        <v>3.27</v>
      </c>
      <c r="BN243" s="45">
        <f t="shared" si="248"/>
        <v>4.2046</v>
      </c>
      <c r="BO243" s="52">
        <v>1.225</v>
      </c>
      <c r="BP243" s="47">
        <v>0.625</v>
      </c>
      <c r="BQ243" s="54">
        <f t="shared" si="249"/>
        <v>328821.1739715</v>
      </c>
    </row>
    <row r="244" customHeight="1" spans="1:69">
      <c r="A244" s="65">
        <v>5224</v>
      </c>
      <c r="B244" s="44">
        <v>5.92</v>
      </c>
      <c r="C244" s="51">
        <v>1</v>
      </c>
      <c r="D244" s="51">
        <v>1</v>
      </c>
      <c r="E244" s="66">
        <f t="shared" ref="E244:E253" si="250">3921*0.6</f>
        <v>2352.6</v>
      </c>
      <c r="F244" s="42">
        <f t="shared" ref="F244:F265" si="251">A244*B244*C244*D244+E244</f>
        <v>33278.68</v>
      </c>
      <c r="G244" s="52">
        <v>3.25</v>
      </c>
      <c r="H244" s="51">
        <v>0.98</v>
      </c>
      <c r="I244" s="51">
        <v>3.27</v>
      </c>
      <c r="J244" s="45">
        <f t="shared" ref="J244:J265" si="252">H244*I244+1</f>
        <v>4.2046</v>
      </c>
      <c r="K244" s="52">
        <v>1.125</v>
      </c>
      <c r="L244" s="47">
        <v>0.5</v>
      </c>
      <c r="M244" s="54">
        <f t="shared" ref="M244:M265" si="253">F244*G244*J244*K244*L244</f>
        <v>255797.717774625</v>
      </c>
      <c r="O244" s="65">
        <v>5224</v>
      </c>
      <c r="P244" s="44">
        <v>5.92</v>
      </c>
      <c r="Q244" s="51">
        <v>1</v>
      </c>
      <c r="R244" s="51">
        <v>1</v>
      </c>
      <c r="S244" s="66">
        <f t="shared" ref="S244:S253" si="254">3921*0.6</f>
        <v>2352.6</v>
      </c>
      <c r="T244" s="42">
        <f t="shared" ref="T244:T265" si="255">O244*P244*Q244*R244+S244</f>
        <v>33278.68</v>
      </c>
      <c r="U244" s="52">
        <f t="shared" ref="U244:U265" si="256">3.25+0.26</f>
        <v>3.51</v>
      </c>
      <c r="V244" s="51">
        <v>0.98</v>
      </c>
      <c r="W244" s="51">
        <v>3.27</v>
      </c>
      <c r="X244" s="45">
        <f t="shared" ref="X244:X265" si="257">V244*W244+1</f>
        <v>4.2046</v>
      </c>
      <c r="Y244" s="52">
        <v>1.125</v>
      </c>
      <c r="Z244" s="47">
        <v>0.5</v>
      </c>
      <c r="AA244" s="54">
        <f t="shared" ref="AA244:AA265" si="258">T244*U244*X244*Y244*Z244</f>
        <v>276261.535196595</v>
      </c>
      <c r="AC244" s="65">
        <v>5224</v>
      </c>
      <c r="AD244" s="44">
        <v>5.92</v>
      </c>
      <c r="AE244" s="51">
        <v>1</v>
      </c>
      <c r="AF244" s="51">
        <v>1</v>
      </c>
      <c r="AG244" s="66">
        <f t="shared" ref="AG244:AG253" si="259">3921*0.6</f>
        <v>2352.6</v>
      </c>
      <c r="AH244" s="42">
        <f t="shared" si="234"/>
        <v>33278.68</v>
      </c>
      <c r="AI244" s="52">
        <f t="shared" ref="AI244:AI265" si="260">3.25+0.26</f>
        <v>3.51</v>
      </c>
      <c r="AJ244" s="51">
        <v>0.98</v>
      </c>
      <c r="AK244" s="51">
        <v>3.27</v>
      </c>
      <c r="AL244" s="45">
        <f t="shared" si="236"/>
        <v>4.2046</v>
      </c>
      <c r="AM244" s="52">
        <v>1.125</v>
      </c>
      <c r="AN244" s="47">
        <v>0.5</v>
      </c>
      <c r="AO244" s="54">
        <f t="shared" si="237"/>
        <v>276261.535196595</v>
      </c>
      <c r="AQ244" s="65">
        <f t="shared" si="238"/>
        <v>5464</v>
      </c>
      <c r="AR244" s="44">
        <v>5.92</v>
      </c>
      <c r="AS244" s="51">
        <v>1</v>
      </c>
      <c r="AT244" s="51">
        <v>1</v>
      </c>
      <c r="AU244" s="66">
        <f t="shared" ref="AU244:AU252" si="261">4161*0.6</f>
        <v>2496.6</v>
      </c>
      <c r="AV244" s="42">
        <f t="shared" si="240"/>
        <v>34843.48</v>
      </c>
      <c r="AW244" s="52">
        <f t="shared" ref="AW244:AW265" si="262">3.25+0.26</f>
        <v>3.51</v>
      </c>
      <c r="AX244" s="51">
        <v>0.98</v>
      </c>
      <c r="AY244" s="51">
        <v>3.27</v>
      </c>
      <c r="AZ244" s="45">
        <f t="shared" si="242"/>
        <v>4.2046</v>
      </c>
      <c r="BA244" s="52">
        <v>1.225</v>
      </c>
      <c r="BB244" s="47">
        <v>0.5</v>
      </c>
      <c r="BC244" s="54">
        <f t="shared" si="243"/>
        <v>314962.913555199</v>
      </c>
      <c r="BE244" s="65">
        <f t="shared" si="244"/>
        <v>5572</v>
      </c>
      <c r="BF244" s="44">
        <v>5.92</v>
      </c>
      <c r="BG244" s="51">
        <v>1</v>
      </c>
      <c r="BH244" s="51">
        <v>1</v>
      </c>
      <c r="BI244" s="51">
        <f t="shared" ref="BI244:BI247" si="263">5968*0.7+4569*0.6</f>
        <v>6919</v>
      </c>
      <c r="BJ244" s="42">
        <f t="shared" si="246"/>
        <v>39905.24</v>
      </c>
      <c r="BK244" s="52">
        <f t="shared" ref="BK244:BK265" si="264">3.25+0.26</f>
        <v>3.51</v>
      </c>
      <c r="BL244" s="51">
        <v>0.98</v>
      </c>
      <c r="BM244" s="51">
        <v>3.27</v>
      </c>
      <c r="BN244" s="45">
        <f t="shared" si="248"/>
        <v>4.2046</v>
      </c>
      <c r="BO244" s="52">
        <v>1.225</v>
      </c>
      <c r="BP244" s="47">
        <v>0.625</v>
      </c>
      <c r="BQ244" s="54">
        <f t="shared" si="249"/>
        <v>450897.508533859</v>
      </c>
    </row>
    <row r="245" customHeight="1" spans="1:69">
      <c r="A245" s="65">
        <v>5224</v>
      </c>
      <c r="B245" s="55">
        <v>2.01</v>
      </c>
      <c r="C245" s="51">
        <v>2.2</v>
      </c>
      <c r="D245" s="51">
        <v>2</v>
      </c>
      <c r="E245" s="66">
        <f t="shared" si="250"/>
        <v>2352.6</v>
      </c>
      <c r="F245" s="42">
        <f t="shared" si="251"/>
        <v>48553.656</v>
      </c>
      <c r="G245" s="52">
        <v>3.25</v>
      </c>
      <c r="H245" s="51">
        <v>0.98</v>
      </c>
      <c r="I245" s="51">
        <v>3.27</v>
      </c>
      <c r="J245" s="45">
        <f t="shared" si="252"/>
        <v>4.2046</v>
      </c>
      <c r="K245" s="52">
        <v>1.125</v>
      </c>
      <c r="L245" s="47">
        <v>0.5</v>
      </c>
      <c r="M245" s="54">
        <f t="shared" si="253"/>
        <v>373209.345875925</v>
      </c>
      <c r="O245" s="65">
        <v>5224</v>
      </c>
      <c r="P245" s="55">
        <v>2.01</v>
      </c>
      <c r="Q245" s="51">
        <v>2.2</v>
      </c>
      <c r="R245" s="51">
        <v>2</v>
      </c>
      <c r="S245" s="66">
        <f t="shared" si="254"/>
        <v>2352.6</v>
      </c>
      <c r="T245" s="42">
        <f t="shared" si="255"/>
        <v>48553.656</v>
      </c>
      <c r="U245" s="52">
        <f t="shared" si="256"/>
        <v>3.51</v>
      </c>
      <c r="V245" s="51">
        <v>0.98</v>
      </c>
      <c r="W245" s="51">
        <v>3.27</v>
      </c>
      <c r="X245" s="45">
        <f t="shared" si="257"/>
        <v>4.2046</v>
      </c>
      <c r="Y245" s="52">
        <v>1.125</v>
      </c>
      <c r="Z245" s="47">
        <v>0.5</v>
      </c>
      <c r="AA245" s="54">
        <f t="shared" si="258"/>
        <v>403066.093545999</v>
      </c>
      <c r="AC245" s="65">
        <v>5224</v>
      </c>
      <c r="AD245" s="55">
        <v>2.01</v>
      </c>
      <c r="AE245" s="51">
        <v>2.2</v>
      </c>
      <c r="AF245" s="51">
        <v>2</v>
      </c>
      <c r="AG245" s="66">
        <f t="shared" si="259"/>
        <v>2352.6</v>
      </c>
      <c r="AH245" s="42">
        <f t="shared" si="234"/>
        <v>48553.656</v>
      </c>
      <c r="AI245" s="52">
        <f t="shared" si="260"/>
        <v>3.51</v>
      </c>
      <c r="AJ245" s="51">
        <v>0.98</v>
      </c>
      <c r="AK245" s="51">
        <v>3.27</v>
      </c>
      <c r="AL245" s="45">
        <f t="shared" si="236"/>
        <v>4.2046</v>
      </c>
      <c r="AM245" s="52">
        <v>1.125</v>
      </c>
      <c r="AN245" s="47">
        <v>0.5</v>
      </c>
      <c r="AO245" s="54">
        <f t="shared" si="237"/>
        <v>403066.093545999</v>
      </c>
      <c r="AQ245" s="65">
        <f t="shared" si="238"/>
        <v>5464</v>
      </c>
      <c r="AR245" s="55">
        <v>2.01</v>
      </c>
      <c r="AS245" s="51">
        <v>2.2</v>
      </c>
      <c r="AT245" s="51">
        <v>2</v>
      </c>
      <c r="AU245" s="66">
        <f t="shared" si="261"/>
        <v>2496.6</v>
      </c>
      <c r="AV245" s="42">
        <f t="shared" si="240"/>
        <v>50820.216</v>
      </c>
      <c r="AW245" s="52">
        <f t="shared" si="262"/>
        <v>3.51</v>
      </c>
      <c r="AX245" s="51">
        <v>0.98</v>
      </c>
      <c r="AY245" s="51">
        <v>3.27</v>
      </c>
      <c r="AZ245" s="45">
        <f t="shared" si="242"/>
        <v>4.2046</v>
      </c>
      <c r="BA245" s="52">
        <v>1.225</v>
      </c>
      <c r="BB245" s="47">
        <v>0.5</v>
      </c>
      <c r="BC245" s="54">
        <f t="shared" si="243"/>
        <v>459382.452581216</v>
      </c>
      <c r="BE245" s="65">
        <f t="shared" si="244"/>
        <v>5572</v>
      </c>
      <c r="BF245" s="55">
        <v>2.01</v>
      </c>
      <c r="BG245" s="51">
        <v>2.2</v>
      </c>
      <c r="BH245" s="51">
        <v>2</v>
      </c>
      <c r="BI245" s="51">
        <f t="shared" si="263"/>
        <v>6919</v>
      </c>
      <c r="BJ245" s="42">
        <f t="shared" si="246"/>
        <v>56197.768</v>
      </c>
      <c r="BK245" s="52">
        <f t="shared" si="264"/>
        <v>3.51</v>
      </c>
      <c r="BL245" s="51">
        <v>0.98</v>
      </c>
      <c r="BM245" s="51">
        <v>3.27</v>
      </c>
      <c r="BN245" s="45">
        <f t="shared" si="248"/>
        <v>4.2046</v>
      </c>
      <c r="BO245" s="52">
        <v>1.225</v>
      </c>
      <c r="BP245" s="47">
        <v>0.625</v>
      </c>
      <c r="BQ245" s="54">
        <f t="shared" si="249"/>
        <v>634990.131029504</v>
      </c>
    </row>
    <row r="246" customHeight="1" spans="1:69">
      <c r="A246" s="65">
        <v>5224</v>
      </c>
      <c r="B246" s="41">
        <v>1.07</v>
      </c>
      <c r="C246" s="51">
        <v>2.2</v>
      </c>
      <c r="D246" s="51">
        <v>1</v>
      </c>
      <c r="E246" s="66">
        <f t="shared" si="250"/>
        <v>2352.6</v>
      </c>
      <c r="F246" s="42">
        <f t="shared" si="251"/>
        <v>14649.896</v>
      </c>
      <c r="G246" s="52">
        <v>3.25</v>
      </c>
      <c r="H246" s="51">
        <v>0.98</v>
      </c>
      <c r="I246" s="51">
        <v>3.27</v>
      </c>
      <c r="J246" s="45">
        <f t="shared" si="252"/>
        <v>4.2046</v>
      </c>
      <c r="K246" s="52">
        <v>1.125</v>
      </c>
      <c r="L246" s="47">
        <v>0.5</v>
      </c>
      <c r="M246" s="54">
        <f t="shared" si="253"/>
        <v>112606.929194175</v>
      </c>
      <c r="O246" s="65">
        <v>5224</v>
      </c>
      <c r="P246" s="41">
        <v>1.07</v>
      </c>
      <c r="Q246" s="51">
        <v>2.2</v>
      </c>
      <c r="R246" s="51">
        <v>1</v>
      </c>
      <c r="S246" s="66">
        <f t="shared" si="254"/>
        <v>2352.6</v>
      </c>
      <c r="T246" s="42">
        <f t="shared" si="255"/>
        <v>14649.896</v>
      </c>
      <c r="U246" s="52">
        <f t="shared" si="256"/>
        <v>3.51</v>
      </c>
      <c r="V246" s="51">
        <v>0.98</v>
      </c>
      <c r="W246" s="51">
        <v>3.27</v>
      </c>
      <c r="X246" s="45">
        <f t="shared" si="257"/>
        <v>4.2046</v>
      </c>
      <c r="Y246" s="52">
        <v>1.125</v>
      </c>
      <c r="Z246" s="47">
        <v>0.5</v>
      </c>
      <c r="AA246" s="54">
        <f t="shared" si="258"/>
        <v>121615.483529709</v>
      </c>
      <c r="AC246" s="65">
        <v>5224</v>
      </c>
      <c r="AD246" s="41">
        <v>1.07</v>
      </c>
      <c r="AE246" s="51">
        <v>2.2</v>
      </c>
      <c r="AF246" s="51">
        <v>1</v>
      </c>
      <c r="AG246" s="66">
        <f t="shared" si="259"/>
        <v>2352.6</v>
      </c>
      <c r="AH246" s="42">
        <f t="shared" si="234"/>
        <v>14649.896</v>
      </c>
      <c r="AI246" s="52">
        <f t="shared" si="260"/>
        <v>3.51</v>
      </c>
      <c r="AJ246" s="51">
        <v>0.98</v>
      </c>
      <c r="AK246" s="51">
        <v>3.27</v>
      </c>
      <c r="AL246" s="45">
        <f t="shared" si="236"/>
        <v>4.2046</v>
      </c>
      <c r="AM246" s="52">
        <v>1.125</v>
      </c>
      <c r="AN246" s="47">
        <v>0.5</v>
      </c>
      <c r="AO246" s="54">
        <f t="shared" si="237"/>
        <v>121615.483529709</v>
      </c>
      <c r="AQ246" s="65">
        <f t="shared" si="238"/>
        <v>5464</v>
      </c>
      <c r="AR246" s="41">
        <v>1.07</v>
      </c>
      <c r="AS246" s="51">
        <v>2.2</v>
      </c>
      <c r="AT246" s="51">
        <v>1</v>
      </c>
      <c r="AU246" s="66">
        <f t="shared" si="261"/>
        <v>2496.6</v>
      </c>
      <c r="AV246" s="42">
        <f t="shared" si="240"/>
        <v>15358.856</v>
      </c>
      <c r="AW246" s="52">
        <f t="shared" si="262"/>
        <v>3.51</v>
      </c>
      <c r="AX246" s="51">
        <v>0.98</v>
      </c>
      <c r="AY246" s="51">
        <v>3.27</v>
      </c>
      <c r="AZ246" s="45">
        <f t="shared" si="242"/>
        <v>4.2046</v>
      </c>
      <c r="BA246" s="52">
        <v>1.225</v>
      </c>
      <c r="BB246" s="47">
        <v>0.5</v>
      </c>
      <c r="BC246" s="54">
        <f t="shared" si="243"/>
        <v>138834.296535098</v>
      </c>
      <c r="BE246" s="65">
        <f t="shared" si="244"/>
        <v>5572</v>
      </c>
      <c r="BF246" s="41">
        <v>1.07</v>
      </c>
      <c r="BG246" s="51">
        <v>2.2</v>
      </c>
      <c r="BH246" s="51">
        <v>1</v>
      </c>
      <c r="BI246" s="51">
        <f t="shared" si="263"/>
        <v>6919</v>
      </c>
      <c r="BJ246" s="42">
        <f t="shared" si="246"/>
        <v>20035.488</v>
      </c>
      <c r="BK246" s="52">
        <f t="shared" si="264"/>
        <v>3.51</v>
      </c>
      <c r="BL246" s="51">
        <v>0.98</v>
      </c>
      <c r="BM246" s="51">
        <v>3.27</v>
      </c>
      <c r="BN246" s="45">
        <f t="shared" si="248"/>
        <v>4.2046</v>
      </c>
      <c r="BO246" s="52">
        <v>1.225</v>
      </c>
      <c r="BP246" s="47">
        <v>0.625</v>
      </c>
      <c r="BQ246" s="54">
        <f t="shared" si="249"/>
        <v>226385.096830893</v>
      </c>
    </row>
    <row r="247" customHeight="1" spans="1:69">
      <c r="A247" s="65">
        <v>5224</v>
      </c>
      <c r="B247" s="41">
        <v>1.07</v>
      </c>
      <c r="C247" s="51">
        <v>2.2</v>
      </c>
      <c r="D247" s="51">
        <v>1</v>
      </c>
      <c r="E247" s="66">
        <f t="shared" si="250"/>
        <v>2352.6</v>
      </c>
      <c r="F247" s="42">
        <f t="shared" si="251"/>
        <v>14649.896</v>
      </c>
      <c r="G247" s="52">
        <v>3.25</v>
      </c>
      <c r="H247" s="51">
        <v>0.98</v>
      </c>
      <c r="I247" s="51">
        <v>3.27</v>
      </c>
      <c r="J247" s="45">
        <f t="shared" si="252"/>
        <v>4.2046</v>
      </c>
      <c r="K247" s="52">
        <v>1.125</v>
      </c>
      <c r="L247" s="47">
        <v>0.5</v>
      </c>
      <c r="M247" s="54">
        <f t="shared" si="253"/>
        <v>112606.929194175</v>
      </c>
      <c r="O247" s="65">
        <v>5224</v>
      </c>
      <c r="P247" s="41">
        <v>1.07</v>
      </c>
      <c r="Q247" s="51">
        <v>2.2</v>
      </c>
      <c r="R247" s="51">
        <v>1</v>
      </c>
      <c r="S247" s="66">
        <f t="shared" si="254"/>
        <v>2352.6</v>
      </c>
      <c r="T247" s="42">
        <f t="shared" si="255"/>
        <v>14649.896</v>
      </c>
      <c r="U247" s="52">
        <f t="shared" si="256"/>
        <v>3.51</v>
      </c>
      <c r="V247" s="51">
        <v>0.98</v>
      </c>
      <c r="W247" s="51">
        <v>3.27</v>
      </c>
      <c r="X247" s="45">
        <f t="shared" si="257"/>
        <v>4.2046</v>
      </c>
      <c r="Y247" s="52">
        <v>1.125</v>
      </c>
      <c r="Z247" s="47">
        <v>0.5</v>
      </c>
      <c r="AA247" s="54">
        <f t="shared" si="258"/>
        <v>121615.483529709</v>
      </c>
      <c r="AC247" s="65">
        <v>5224</v>
      </c>
      <c r="AD247" s="41">
        <v>1.07</v>
      </c>
      <c r="AE247" s="51">
        <v>2.2</v>
      </c>
      <c r="AF247" s="51">
        <v>1</v>
      </c>
      <c r="AG247" s="66">
        <f t="shared" si="259"/>
        <v>2352.6</v>
      </c>
      <c r="AH247" s="42">
        <f t="shared" si="234"/>
        <v>14649.896</v>
      </c>
      <c r="AI247" s="52">
        <f t="shared" si="260"/>
        <v>3.51</v>
      </c>
      <c r="AJ247" s="51">
        <v>0.98</v>
      </c>
      <c r="AK247" s="51">
        <v>3.27</v>
      </c>
      <c r="AL247" s="45">
        <f t="shared" si="236"/>
        <v>4.2046</v>
      </c>
      <c r="AM247" s="52">
        <v>1.125</v>
      </c>
      <c r="AN247" s="47">
        <v>0.5</v>
      </c>
      <c r="AO247" s="54">
        <f t="shared" si="237"/>
        <v>121615.483529709</v>
      </c>
      <c r="AQ247" s="65">
        <f t="shared" si="238"/>
        <v>5464</v>
      </c>
      <c r="AR247" s="41">
        <v>1.07</v>
      </c>
      <c r="AS247" s="51">
        <v>2.2</v>
      </c>
      <c r="AT247" s="51">
        <v>1</v>
      </c>
      <c r="AU247" s="66">
        <f t="shared" si="261"/>
        <v>2496.6</v>
      </c>
      <c r="AV247" s="42">
        <f t="shared" si="240"/>
        <v>15358.856</v>
      </c>
      <c r="AW247" s="52">
        <f t="shared" si="262"/>
        <v>3.51</v>
      </c>
      <c r="AX247" s="51">
        <v>0.98</v>
      </c>
      <c r="AY247" s="51">
        <v>3.27</v>
      </c>
      <c r="AZ247" s="45">
        <f t="shared" si="242"/>
        <v>4.2046</v>
      </c>
      <c r="BA247" s="52">
        <v>1.225</v>
      </c>
      <c r="BB247" s="47">
        <v>0.5</v>
      </c>
      <c r="BC247" s="54">
        <f t="shared" si="243"/>
        <v>138834.296535098</v>
      </c>
      <c r="BE247" s="65">
        <f t="shared" si="244"/>
        <v>5572</v>
      </c>
      <c r="BF247" s="41">
        <v>1.07</v>
      </c>
      <c r="BG247" s="51">
        <v>2.2</v>
      </c>
      <c r="BH247" s="51">
        <v>1</v>
      </c>
      <c r="BI247" s="51">
        <f t="shared" si="263"/>
        <v>6919</v>
      </c>
      <c r="BJ247" s="42">
        <f t="shared" si="246"/>
        <v>20035.488</v>
      </c>
      <c r="BK247" s="52">
        <f t="shared" si="264"/>
        <v>3.51</v>
      </c>
      <c r="BL247" s="51">
        <v>0.98</v>
      </c>
      <c r="BM247" s="51">
        <v>3.27</v>
      </c>
      <c r="BN247" s="45">
        <f t="shared" si="248"/>
        <v>4.2046</v>
      </c>
      <c r="BO247" s="52">
        <v>1.225</v>
      </c>
      <c r="BP247" s="47">
        <v>0.625</v>
      </c>
      <c r="BQ247" s="54">
        <f t="shared" si="249"/>
        <v>226385.096830893</v>
      </c>
    </row>
    <row r="248" customHeight="1" spans="1:69">
      <c r="A248" s="65">
        <v>5224</v>
      </c>
      <c r="B248" s="55">
        <v>8</v>
      </c>
      <c r="C248" s="51">
        <v>1</v>
      </c>
      <c r="D248" s="51">
        <v>1</v>
      </c>
      <c r="E248" s="66">
        <f t="shared" si="250"/>
        <v>2352.6</v>
      </c>
      <c r="F248" s="42">
        <f t="shared" si="251"/>
        <v>44144.6</v>
      </c>
      <c r="G248" s="52">
        <v>3.25</v>
      </c>
      <c r="H248" s="51">
        <v>0.98</v>
      </c>
      <c r="I248" s="51">
        <v>3.27</v>
      </c>
      <c r="J248" s="45">
        <f t="shared" si="252"/>
        <v>4.2046</v>
      </c>
      <c r="K248" s="52">
        <v>1.125</v>
      </c>
      <c r="L248" s="47">
        <v>0.5</v>
      </c>
      <c r="M248" s="54">
        <f t="shared" si="253"/>
        <v>339318.985370625</v>
      </c>
      <c r="O248" s="65">
        <v>5224</v>
      </c>
      <c r="P248" s="55">
        <v>8</v>
      </c>
      <c r="Q248" s="51">
        <v>1</v>
      </c>
      <c r="R248" s="51">
        <v>1</v>
      </c>
      <c r="S248" s="66">
        <f t="shared" si="254"/>
        <v>2352.6</v>
      </c>
      <c r="T248" s="42">
        <f t="shared" si="255"/>
        <v>44144.6</v>
      </c>
      <c r="U248" s="52">
        <f t="shared" si="256"/>
        <v>3.51</v>
      </c>
      <c r="V248" s="51">
        <v>0.98</v>
      </c>
      <c r="W248" s="51">
        <v>3.27</v>
      </c>
      <c r="X248" s="45">
        <f t="shared" si="257"/>
        <v>4.2046</v>
      </c>
      <c r="Y248" s="52">
        <v>1.125</v>
      </c>
      <c r="Z248" s="47">
        <v>0.5</v>
      </c>
      <c r="AA248" s="54">
        <f t="shared" si="258"/>
        <v>366464.504200275</v>
      </c>
      <c r="AC248" s="65">
        <v>5224</v>
      </c>
      <c r="AD248" s="55">
        <v>8</v>
      </c>
      <c r="AE248" s="51">
        <v>1</v>
      </c>
      <c r="AF248" s="51">
        <v>1</v>
      </c>
      <c r="AG248" s="66">
        <f t="shared" si="259"/>
        <v>2352.6</v>
      </c>
      <c r="AH248" s="42">
        <f t="shared" si="234"/>
        <v>44144.6</v>
      </c>
      <c r="AI248" s="52">
        <f t="shared" si="260"/>
        <v>3.51</v>
      </c>
      <c r="AJ248" s="51">
        <v>0.98</v>
      </c>
      <c r="AK248" s="51">
        <v>3.27</v>
      </c>
      <c r="AL248" s="45">
        <f t="shared" si="236"/>
        <v>4.2046</v>
      </c>
      <c r="AM248" s="52">
        <v>1.125</v>
      </c>
      <c r="AN248" s="47">
        <v>0.5</v>
      </c>
      <c r="AO248" s="54">
        <f t="shared" si="237"/>
        <v>366464.504200275</v>
      </c>
      <c r="AQ248" s="65">
        <f t="shared" si="238"/>
        <v>5464</v>
      </c>
      <c r="AR248" s="55">
        <v>8</v>
      </c>
      <c r="AS248" s="51">
        <v>1</v>
      </c>
      <c r="AT248" s="51">
        <v>1</v>
      </c>
      <c r="AU248" s="66">
        <f t="shared" si="261"/>
        <v>2496.6</v>
      </c>
      <c r="AV248" s="42">
        <f t="shared" si="240"/>
        <v>46208.6</v>
      </c>
      <c r="AW248" s="52">
        <f t="shared" si="262"/>
        <v>3.51</v>
      </c>
      <c r="AX248" s="51">
        <v>0.98</v>
      </c>
      <c r="AY248" s="51">
        <v>3.27</v>
      </c>
      <c r="AZ248" s="45">
        <f t="shared" si="242"/>
        <v>4.2046</v>
      </c>
      <c r="BA248" s="52">
        <v>1.225</v>
      </c>
      <c r="BB248" s="47">
        <v>0.5</v>
      </c>
      <c r="BC248" s="54">
        <f t="shared" si="243"/>
        <v>417696.374969055</v>
      </c>
      <c r="BE248" s="65">
        <f t="shared" si="244"/>
        <v>5572</v>
      </c>
      <c r="BF248" s="55">
        <v>8</v>
      </c>
      <c r="BG248" s="51">
        <v>1</v>
      </c>
      <c r="BH248" s="51">
        <v>1</v>
      </c>
      <c r="BI248" s="51">
        <f t="shared" ref="BI248:BI252" si="265">4569*0.6</f>
        <v>2741.4</v>
      </c>
      <c r="BJ248" s="42">
        <f t="shared" si="246"/>
        <v>47317.4</v>
      </c>
      <c r="BK248" s="52">
        <f t="shared" si="264"/>
        <v>3.51</v>
      </c>
      <c r="BL248" s="51">
        <v>0.98</v>
      </c>
      <c r="BM248" s="51">
        <v>3.27</v>
      </c>
      <c r="BN248" s="45">
        <f t="shared" si="248"/>
        <v>4.2046</v>
      </c>
      <c r="BO248" s="52">
        <v>1.225</v>
      </c>
      <c r="BP248" s="47">
        <v>0.625</v>
      </c>
      <c r="BQ248" s="54">
        <f t="shared" si="249"/>
        <v>534649.027804369</v>
      </c>
    </row>
    <row r="249" customHeight="1" spans="1:69">
      <c r="A249" s="65">
        <v>5224</v>
      </c>
      <c r="B249" s="50">
        <v>0.72</v>
      </c>
      <c r="C249" s="51">
        <v>2.2</v>
      </c>
      <c r="D249" s="51">
        <v>1</v>
      </c>
      <c r="E249" s="66">
        <f t="shared" si="250"/>
        <v>2352.6</v>
      </c>
      <c r="F249" s="42">
        <f t="shared" si="251"/>
        <v>10627.416</v>
      </c>
      <c r="G249" s="52">
        <v>3.25</v>
      </c>
      <c r="H249" s="51">
        <v>0.98</v>
      </c>
      <c r="I249" s="51">
        <v>3.27</v>
      </c>
      <c r="J249" s="45">
        <f t="shared" si="252"/>
        <v>4.2046</v>
      </c>
      <c r="K249" s="52">
        <v>1.125</v>
      </c>
      <c r="L249" s="47">
        <v>0.5</v>
      </c>
      <c r="M249" s="54">
        <f t="shared" si="253"/>
        <v>81687.998401425</v>
      </c>
      <c r="O249" s="65">
        <v>5224</v>
      </c>
      <c r="P249" s="50">
        <v>0.72</v>
      </c>
      <c r="Q249" s="51">
        <v>2.2</v>
      </c>
      <c r="R249" s="51">
        <v>1</v>
      </c>
      <c r="S249" s="66">
        <f t="shared" si="254"/>
        <v>2352.6</v>
      </c>
      <c r="T249" s="42">
        <f t="shared" si="255"/>
        <v>10627.416</v>
      </c>
      <c r="U249" s="52">
        <f t="shared" si="256"/>
        <v>3.51</v>
      </c>
      <c r="V249" s="51">
        <v>0.98</v>
      </c>
      <c r="W249" s="51">
        <v>3.27</v>
      </c>
      <c r="X249" s="45">
        <f t="shared" si="257"/>
        <v>4.2046</v>
      </c>
      <c r="Y249" s="52">
        <v>1.125</v>
      </c>
      <c r="Z249" s="47">
        <v>0.5</v>
      </c>
      <c r="AA249" s="54">
        <f t="shared" si="258"/>
        <v>88223.038273539</v>
      </c>
      <c r="AC249" s="65">
        <v>5224</v>
      </c>
      <c r="AD249" s="50">
        <v>0.72</v>
      </c>
      <c r="AE249" s="51">
        <v>2.2</v>
      </c>
      <c r="AF249" s="51">
        <v>1</v>
      </c>
      <c r="AG249" s="66">
        <f t="shared" si="259"/>
        <v>2352.6</v>
      </c>
      <c r="AH249" s="42">
        <f t="shared" si="234"/>
        <v>10627.416</v>
      </c>
      <c r="AI249" s="52">
        <f t="shared" si="260"/>
        <v>3.51</v>
      </c>
      <c r="AJ249" s="51">
        <v>0.98</v>
      </c>
      <c r="AK249" s="51">
        <v>3.27</v>
      </c>
      <c r="AL249" s="45">
        <f t="shared" si="236"/>
        <v>4.2046</v>
      </c>
      <c r="AM249" s="52">
        <v>1.125</v>
      </c>
      <c r="AN249" s="47">
        <v>0.5</v>
      </c>
      <c r="AO249" s="54">
        <f t="shared" si="237"/>
        <v>88223.038273539</v>
      </c>
      <c r="AQ249" s="65">
        <f t="shared" si="238"/>
        <v>5464</v>
      </c>
      <c r="AR249" s="50">
        <v>0.72</v>
      </c>
      <c r="AS249" s="51">
        <v>2.2</v>
      </c>
      <c r="AT249" s="51">
        <v>1</v>
      </c>
      <c r="AU249" s="66">
        <f t="shared" si="261"/>
        <v>2496.6</v>
      </c>
      <c r="AV249" s="42">
        <f t="shared" si="240"/>
        <v>11151.576</v>
      </c>
      <c r="AW249" s="52">
        <f t="shared" si="262"/>
        <v>3.51</v>
      </c>
      <c r="AX249" s="51">
        <v>0.98</v>
      </c>
      <c r="AY249" s="51">
        <v>3.27</v>
      </c>
      <c r="AZ249" s="45">
        <f t="shared" si="242"/>
        <v>4.2046</v>
      </c>
      <c r="BA249" s="52">
        <v>1.225</v>
      </c>
      <c r="BB249" s="47">
        <v>0.5</v>
      </c>
      <c r="BC249" s="54">
        <f t="shared" si="243"/>
        <v>100803.159377084</v>
      </c>
      <c r="BE249" s="65">
        <f t="shared" si="244"/>
        <v>5572</v>
      </c>
      <c r="BF249" s="50">
        <v>0.72</v>
      </c>
      <c r="BG249" s="51">
        <v>2.2</v>
      </c>
      <c r="BH249" s="51">
        <v>1</v>
      </c>
      <c r="BI249" s="51">
        <f t="shared" si="265"/>
        <v>2741.4</v>
      </c>
      <c r="BJ249" s="42">
        <f t="shared" si="246"/>
        <v>11567.448</v>
      </c>
      <c r="BK249" s="52">
        <f t="shared" si="264"/>
        <v>3.51</v>
      </c>
      <c r="BL249" s="51">
        <v>0.98</v>
      </c>
      <c r="BM249" s="51">
        <v>3.27</v>
      </c>
      <c r="BN249" s="45">
        <f t="shared" si="248"/>
        <v>4.2046</v>
      </c>
      <c r="BO249" s="52">
        <v>1.225</v>
      </c>
      <c r="BP249" s="47">
        <v>0.625</v>
      </c>
      <c r="BQ249" s="54">
        <f t="shared" si="249"/>
        <v>130702.972424047</v>
      </c>
    </row>
    <row r="250" customHeight="1" spans="1:69">
      <c r="A250" s="65">
        <v>5224</v>
      </c>
      <c r="B250" s="50">
        <v>0.97</v>
      </c>
      <c r="C250" s="51">
        <v>2.2</v>
      </c>
      <c r="D250" s="51">
        <v>1</v>
      </c>
      <c r="E250" s="66">
        <f t="shared" si="250"/>
        <v>2352.6</v>
      </c>
      <c r="F250" s="42">
        <f t="shared" si="251"/>
        <v>13500.616</v>
      </c>
      <c r="G250" s="52">
        <v>3.25</v>
      </c>
      <c r="H250" s="51">
        <v>0.98</v>
      </c>
      <c r="I250" s="51">
        <v>3.27</v>
      </c>
      <c r="J250" s="45">
        <f t="shared" si="252"/>
        <v>4.2046</v>
      </c>
      <c r="K250" s="52">
        <v>1.125</v>
      </c>
      <c r="L250" s="47">
        <v>0.5</v>
      </c>
      <c r="M250" s="54">
        <f t="shared" si="253"/>
        <v>103772.948967675</v>
      </c>
      <c r="O250" s="65">
        <v>5224</v>
      </c>
      <c r="P250" s="50">
        <v>0.97</v>
      </c>
      <c r="Q250" s="51">
        <v>2.2</v>
      </c>
      <c r="R250" s="51">
        <v>1</v>
      </c>
      <c r="S250" s="66">
        <f t="shared" si="254"/>
        <v>2352.6</v>
      </c>
      <c r="T250" s="42">
        <f t="shared" si="255"/>
        <v>13500.616</v>
      </c>
      <c r="U250" s="52">
        <f t="shared" si="256"/>
        <v>3.51</v>
      </c>
      <c r="V250" s="51">
        <v>0.98</v>
      </c>
      <c r="W250" s="51">
        <v>3.27</v>
      </c>
      <c r="X250" s="45">
        <f t="shared" si="257"/>
        <v>4.2046</v>
      </c>
      <c r="Y250" s="52">
        <v>1.125</v>
      </c>
      <c r="Z250" s="47">
        <v>0.5</v>
      </c>
      <c r="AA250" s="54">
        <f t="shared" si="258"/>
        <v>112074.784885089</v>
      </c>
      <c r="AC250" s="65">
        <v>5224</v>
      </c>
      <c r="AD250" s="50">
        <v>0.97</v>
      </c>
      <c r="AE250" s="51">
        <v>2.2</v>
      </c>
      <c r="AF250" s="51">
        <v>1</v>
      </c>
      <c r="AG250" s="66">
        <f t="shared" si="259"/>
        <v>2352.6</v>
      </c>
      <c r="AH250" s="42">
        <f t="shared" si="234"/>
        <v>13500.616</v>
      </c>
      <c r="AI250" s="52">
        <f t="shared" si="260"/>
        <v>3.51</v>
      </c>
      <c r="AJ250" s="51">
        <v>0.98</v>
      </c>
      <c r="AK250" s="51">
        <v>3.27</v>
      </c>
      <c r="AL250" s="45">
        <f t="shared" si="236"/>
        <v>4.2046</v>
      </c>
      <c r="AM250" s="52">
        <v>1.125</v>
      </c>
      <c r="AN250" s="47">
        <v>0.5</v>
      </c>
      <c r="AO250" s="54">
        <f t="shared" si="237"/>
        <v>112074.784885089</v>
      </c>
      <c r="AQ250" s="65">
        <f t="shared" si="238"/>
        <v>5464</v>
      </c>
      <c r="AR250" s="50">
        <v>0.97</v>
      </c>
      <c r="AS250" s="51">
        <v>2.2</v>
      </c>
      <c r="AT250" s="51">
        <v>1</v>
      </c>
      <c r="AU250" s="66">
        <f t="shared" si="261"/>
        <v>2496.6</v>
      </c>
      <c r="AV250" s="42">
        <f t="shared" si="240"/>
        <v>14156.776</v>
      </c>
      <c r="AW250" s="52">
        <f t="shared" si="262"/>
        <v>3.51</v>
      </c>
      <c r="AX250" s="51">
        <v>0.98</v>
      </c>
      <c r="AY250" s="51">
        <v>3.27</v>
      </c>
      <c r="AZ250" s="45">
        <f t="shared" si="242"/>
        <v>4.2046</v>
      </c>
      <c r="BA250" s="52">
        <v>1.225</v>
      </c>
      <c r="BB250" s="47">
        <v>0.5</v>
      </c>
      <c r="BC250" s="54">
        <f t="shared" si="243"/>
        <v>127968.257347094</v>
      </c>
      <c r="BE250" s="65">
        <f t="shared" si="244"/>
        <v>5572</v>
      </c>
      <c r="BF250" s="50">
        <v>0.97</v>
      </c>
      <c r="BG250" s="51">
        <v>2.2</v>
      </c>
      <c r="BH250" s="51">
        <v>1</v>
      </c>
      <c r="BI250" s="51">
        <f t="shared" si="265"/>
        <v>2741.4</v>
      </c>
      <c r="BJ250" s="42">
        <f t="shared" si="246"/>
        <v>14632.048</v>
      </c>
      <c r="BK250" s="52">
        <f t="shared" si="264"/>
        <v>3.51</v>
      </c>
      <c r="BL250" s="51">
        <v>0.98</v>
      </c>
      <c r="BM250" s="51">
        <v>3.27</v>
      </c>
      <c r="BN250" s="45">
        <f t="shared" si="248"/>
        <v>4.2046</v>
      </c>
      <c r="BO250" s="52">
        <v>1.225</v>
      </c>
      <c r="BP250" s="47">
        <v>0.625</v>
      </c>
      <c r="BQ250" s="54">
        <f t="shared" si="249"/>
        <v>165330.517695116</v>
      </c>
    </row>
    <row r="251" customHeight="1" spans="1:69">
      <c r="A251" s="65">
        <v>5224</v>
      </c>
      <c r="B251" s="50">
        <v>0.89</v>
      </c>
      <c r="C251" s="51">
        <v>2.2</v>
      </c>
      <c r="D251" s="51">
        <v>1</v>
      </c>
      <c r="E251" s="66">
        <f t="shared" si="250"/>
        <v>2352.6</v>
      </c>
      <c r="F251" s="42">
        <f t="shared" si="251"/>
        <v>12581.192</v>
      </c>
      <c r="G251" s="52">
        <v>3.25</v>
      </c>
      <c r="H251" s="51">
        <v>0.98</v>
      </c>
      <c r="I251" s="51">
        <v>3.27</v>
      </c>
      <c r="J251" s="45">
        <f t="shared" si="252"/>
        <v>4.2046</v>
      </c>
      <c r="K251" s="52">
        <v>1.125</v>
      </c>
      <c r="L251" s="47">
        <v>0.5</v>
      </c>
      <c r="M251" s="54">
        <f t="shared" si="253"/>
        <v>96705.764786475</v>
      </c>
      <c r="O251" s="65">
        <v>5224</v>
      </c>
      <c r="P251" s="50">
        <v>0.89</v>
      </c>
      <c r="Q251" s="51">
        <v>2.2</v>
      </c>
      <c r="R251" s="51">
        <v>1</v>
      </c>
      <c r="S251" s="66">
        <f t="shared" si="254"/>
        <v>2352.6</v>
      </c>
      <c r="T251" s="42">
        <f t="shared" si="255"/>
        <v>12581.192</v>
      </c>
      <c r="U251" s="52">
        <f t="shared" si="256"/>
        <v>3.51</v>
      </c>
      <c r="V251" s="51">
        <v>0.98</v>
      </c>
      <c r="W251" s="51">
        <v>3.27</v>
      </c>
      <c r="X251" s="45">
        <f t="shared" si="257"/>
        <v>4.2046</v>
      </c>
      <c r="Y251" s="52">
        <v>1.125</v>
      </c>
      <c r="Z251" s="47">
        <v>0.5</v>
      </c>
      <c r="AA251" s="54">
        <f t="shared" si="258"/>
        <v>104442.225969393</v>
      </c>
      <c r="AC251" s="65">
        <v>5224</v>
      </c>
      <c r="AD251" s="50">
        <v>0.89</v>
      </c>
      <c r="AE251" s="51">
        <v>2.2</v>
      </c>
      <c r="AF251" s="51">
        <v>1</v>
      </c>
      <c r="AG251" s="66">
        <f t="shared" si="259"/>
        <v>2352.6</v>
      </c>
      <c r="AH251" s="42">
        <f t="shared" si="234"/>
        <v>12581.192</v>
      </c>
      <c r="AI251" s="52">
        <f t="shared" si="260"/>
        <v>3.51</v>
      </c>
      <c r="AJ251" s="51">
        <v>0.98</v>
      </c>
      <c r="AK251" s="51">
        <v>3.27</v>
      </c>
      <c r="AL251" s="45">
        <f t="shared" si="236"/>
        <v>4.2046</v>
      </c>
      <c r="AM251" s="52">
        <v>1.125</v>
      </c>
      <c r="AN251" s="47">
        <v>0.5</v>
      </c>
      <c r="AO251" s="54">
        <f t="shared" si="237"/>
        <v>104442.225969393</v>
      </c>
      <c r="AQ251" s="65">
        <f t="shared" si="238"/>
        <v>5464</v>
      </c>
      <c r="AR251" s="50">
        <v>0.89</v>
      </c>
      <c r="AS251" s="51">
        <v>2.2</v>
      </c>
      <c r="AT251" s="51">
        <v>1</v>
      </c>
      <c r="AU251" s="66">
        <f t="shared" si="261"/>
        <v>2496.6</v>
      </c>
      <c r="AV251" s="42">
        <f t="shared" si="240"/>
        <v>13195.112</v>
      </c>
      <c r="AW251" s="52">
        <f t="shared" si="262"/>
        <v>3.51</v>
      </c>
      <c r="AX251" s="51">
        <v>0.98</v>
      </c>
      <c r="AY251" s="51">
        <v>3.27</v>
      </c>
      <c r="AZ251" s="45">
        <f t="shared" si="242"/>
        <v>4.2046</v>
      </c>
      <c r="BA251" s="52">
        <v>1.225</v>
      </c>
      <c r="BB251" s="47">
        <v>0.5</v>
      </c>
      <c r="BC251" s="54">
        <f t="shared" si="243"/>
        <v>119275.425996691</v>
      </c>
      <c r="BE251" s="65">
        <f t="shared" si="244"/>
        <v>5572</v>
      </c>
      <c r="BF251" s="50">
        <v>0.89</v>
      </c>
      <c r="BG251" s="51">
        <v>2.2</v>
      </c>
      <c r="BH251" s="51">
        <v>1</v>
      </c>
      <c r="BI251" s="51">
        <f t="shared" si="265"/>
        <v>2741.4</v>
      </c>
      <c r="BJ251" s="42">
        <f t="shared" si="246"/>
        <v>13651.376</v>
      </c>
      <c r="BK251" s="52">
        <f t="shared" si="264"/>
        <v>3.51</v>
      </c>
      <c r="BL251" s="51">
        <v>0.98</v>
      </c>
      <c r="BM251" s="51">
        <v>3.27</v>
      </c>
      <c r="BN251" s="45">
        <f t="shared" si="248"/>
        <v>4.2046</v>
      </c>
      <c r="BO251" s="52">
        <v>1.225</v>
      </c>
      <c r="BP251" s="47">
        <v>0.625</v>
      </c>
      <c r="BQ251" s="54">
        <f t="shared" si="249"/>
        <v>154249.703208374</v>
      </c>
    </row>
    <row r="252" customHeight="1" spans="1:69">
      <c r="A252" s="65">
        <v>5224</v>
      </c>
      <c r="B252" s="50">
        <v>1.13</v>
      </c>
      <c r="C252" s="51">
        <v>2.2</v>
      </c>
      <c r="D252" s="51">
        <v>1</v>
      </c>
      <c r="E252" s="66">
        <f t="shared" si="250"/>
        <v>2352.6</v>
      </c>
      <c r="F252" s="42">
        <f t="shared" si="251"/>
        <v>15339.464</v>
      </c>
      <c r="G252" s="52">
        <v>3.25</v>
      </c>
      <c r="H252" s="51">
        <v>0.98</v>
      </c>
      <c r="I252" s="51">
        <v>3.27</v>
      </c>
      <c r="J252" s="45">
        <f t="shared" si="252"/>
        <v>4.2046</v>
      </c>
      <c r="K252" s="52">
        <v>1.125</v>
      </c>
      <c r="L252" s="47">
        <v>0.5</v>
      </c>
      <c r="M252" s="54">
        <f t="shared" si="253"/>
        <v>117907.317330075</v>
      </c>
      <c r="O252" s="65">
        <v>5224</v>
      </c>
      <c r="P252" s="50">
        <v>1.13</v>
      </c>
      <c r="Q252" s="51">
        <v>2.2</v>
      </c>
      <c r="R252" s="51">
        <v>1</v>
      </c>
      <c r="S252" s="66">
        <f t="shared" si="254"/>
        <v>2352.6</v>
      </c>
      <c r="T252" s="42">
        <f t="shared" si="255"/>
        <v>15339.464</v>
      </c>
      <c r="U252" s="52">
        <f t="shared" si="256"/>
        <v>3.51</v>
      </c>
      <c r="V252" s="51">
        <v>0.98</v>
      </c>
      <c r="W252" s="51">
        <v>3.27</v>
      </c>
      <c r="X252" s="45">
        <f t="shared" si="257"/>
        <v>4.2046</v>
      </c>
      <c r="Y252" s="52">
        <v>1.125</v>
      </c>
      <c r="Z252" s="47">
        <v>0.5</v>
      </c>
      <c r="AA252" s="54">
        <f t="shared" si="258"/>
        <v>127339.902716481</v>
      </c>
      <c r="AC252" s="65">
        <v>5224</v>
      </c>
      <c r="AD252" s="50">
        <v>1.13</v>
      </c>
      <c r="AE252" s="51">
        <v>2.2</v>
      </c>
      <c r="AF252" s="51">
        <v>1</v>
      </c>
      <c r="AG252" s="66">
        <f t="shared" si="259"/>
        <v>2352.6</v>
      </c>
      <c r="AH252" s="42">
        <f t="shared" si="234"/>
        <v>15339.464</v>
      </c>
      <c r="AI252" s="52">
        <f t="shared" si="260"/>
        <v>3.51</v>
      </c>
      <c r="AJ252" s="51">
        <v>0.98</v>
      </c>
      <c r="AK252" s="51">
        <v>3.27</v>
      </c>
      <c r="AL252" s="45">
        <f t="shared" si="236"/>
        <v>4.2046</v>
      </c>
      <c r="AM252" s="52">
        <v>1.125</v>
      </c>
      <c r="AN252" s="47">
        <v>0.5</v>
      </c>
      <c r="AO252" s="54">
        <f t="shared" si="237"/>
        <v>127339.902716481</v>
      </c>
      <c r="AQ252" s="65">
        <f t="shared" si="238"/>
        <v>5464</v>
      </c>
      <c r="AR252" s="50">
        <v>1.13</v>
      </c>
      <c r="AS252" s="51">
        <v>2.2</v>
      </c>
      <c r="AT252" s="51">
        <v>1</v>
      </c>
      <c r="AU252" s="66">
        <f t="shared" si="261"/>
        <v>2496.6</v>
      </c>
      <c r="AV252" s="42">
        <f t="shared" si="240"/>
        <v>16080.104</v>
      </c>
      <c r="AW252" s="52">
        <f t="shared" si="262"/>
        <v>3.51</v>
      </c>
      <c r="AX252" s="51">
        <v>0.98</v>
      </c>
      <c r="AY252" s="51">
        <v>3.27</v>
      </c>
      <c r="AZ252" s="45">
        <f t="shared" si="242"/>
        <v>4.2046</v>
      </c>
      <c r="BA252" s="52">
        <v>1.225</v>
      </c>
      <c r="BB252" s="47">
        <v>0.5</v>
      </c>
      <c r="BC252" s="54">
        <f t="shared" si="243"/>
        <v>145353.9200479</v>
      </c>
      <c r="BE252" s="65">
        <f t="shared" si="244"/>
        <v>5572</v>
      </c>
      <c r="BF252" s="50">
        <v>1.13</v>
      </c>
      <c r="BG252" s="51">
        <v>2.2</v>
      </c>
      <c r="BH252" s="51">
        <v>1</v>
      </c>
      <c r="BI252" s="51">
        <f t="shared" si="265"/>
        <v>2741.4</v>
      </c>
      <c r="BJ252" s="42">
        <f t="shared" si="246"/>
        <v>16593.392</v>
      </c>
      <c r="BK252" s="52">
        <f t="shared" si="264"/>
        <v>3.51</v>
      </c>
      <c r="BL252" s="51">
        <v>0.98</v>
      </c>
      <c r="BM252" s="51">
        <v>3.27</v>
      </c>
      <c r="BN252" s="45">
        <f t="shared" si="248"/>
        <v>4.2046</v>
      </c>
      <c r="BO252" s="52">
        <v>1.225</v>
      </c>
      <c r="BP252" s="47">
        <v>0.625</v>
      </c>
      <c r="BQ252" s="54">
        <f t="shared" si="249"/>
        <v>187492.1466686</v>
      </c>
    </row>
    <row r="253" customHeight="1" spans="1:69">
      <c r="A253" s="65">
        <v>5224</v>
      </c>
      <c r="B253" s="55">
        <v>2.01</v>
      </c>
      <c r="C253" s="51">
        <v>2.2</v>
      </c>
      <c r="D253" s="51">
        <v>1</v>
      </c>
      <c r="E253" s="66">
        <f t="shared" si="250"/>
        <v>2352.6</v>
      </c>
      <c r="F253" s="42">
        <f t="shared" si="251"/>
        <v>25453.128</v>
      </c>
      <c r="G253" s="52">
        <v>3.25</v>
      </c>
      <c r="H253" s="51">
        <v>0.98</v>
      </c>
      <c r="I253" s="51">
        <v>3.27</v>
      </c>
      <c r="J253" s="45">
        <f t="shared" si="252"/>
        <v>4.2046</v>
      </c>
      <c r="K253" s="52">
        <v>1.125</v>
      </c>
      <c r="L253" s="47">
        <v>0.5</v>
      </c>
      <c r="M253" s="54">
        <f t="shared" si="253"/>
        <v>195646.343323275</v>
      </c>
      <c r="O253" s="65">
        <v>5224</v>
      </c>
      <c r="P253" s="55">
        <v>2.01</v>
      </c>
      <c r="Q253" s="51">
        <v>2.2</v>
      </c>
      <c r="R253" s="51">
        <v>1</v>
      </c>
      <c r="S253" s="66">
        <f t="shared" si="254"/>
        <v>2352.6</v>
      </c>
      <c r="T253" s="42">
        <f t="shared" si="255"/>
        <v>25453.128</v>
      </c>
      <c r="U253" s="52">
        <f t="shared" si="256"/>
        <v>3.51</v>
      </c>
      <c r="V253" s="51">
        <v>0.98</v>
      </c>
      <c r="W253" s="51">
        <v>3.27</v>
      </c>
      <c r="X253" s="45">
        <f t="shared" si="257"/>
        <v>4.2046</v>
      </c>
      <c r="Y253" s="52">
        <v>1.125</v>
      </c>
      <c r="Z253" s="47">
        <v>0.5</v>
      </c>
      <c r="AA253" s="54">
        <f t="shared" si="258"/>
        <v>211298.050789137</v>
      </c>
      <c r="AC253" s="65">
        <v>5224</v>
      </c>
      <c r="AD253" s="55">
        <v>2.01</v>
      </c>
      <c r="AE253" s="51">
        <v>2.2</v>
      </c>
      <c r="AF253" s="51">
        <v>1</v>
      </c>
      <c r="AG253" s="66">
        <f t="shared" si="259"/>
        <v>2352.6</v>
      </c>
      <c r="AH253" s="42">
        <f t="shared" si="234"/>
        <v>25453.128</v>
      </c>
      <c r="AI253" s="52">
        <f t="shared" si="260"/>
        <v>3.51</v>
      </c>
      <c r="AJ253" s="51">
        <v>0.98</v>
      </c>
      <c r="AK253" s="51">
        <v>3.27</v>
      </c>
      <c r="AL253" s="45">
        <f t="shared" si="236"/>
        <v>4.2046</v>
      </c>
      <c r="AM253" s="52">
        <v>1.125</v>
      </c>
      <c r="AN253" s="47">
        <v>0.5</v>
      </c>
      <c r="AO253" s="54">
        <f t="shared" si="237"/>
        <v>211298.050789137</v>
      </c>
      <c r="AQ253" s="65">
        <f t="shared" si="238"/>
        <v>5464</v>
      </c>
      <c r="AR253" s="55">
        <v>2.01</v>
      </c>
      <c r="AS253" s="51">
        <v>2.2</v>
      </c>
      <c r="AT253" s="51">
        <v>1</v>
      </c>
      <c r="AU253" s="51">
        <v>0</v>
      </c>
      <c r="AV253" s="42">
        <f t="shared" si="240"/>
        <v>24161.808</v>
      </c>
      <c r="AW253" s="52">
        <f t="shared" si="262"/>
        <v>3.51</v>
      </c>
      <c r="AX253" s="51">
        <v>0.98</v>
      </c>
      <c r="AY253" s="51">
        <v>3.27</v>
      </c>
      <c r="AZ253" s="45">
        <f t="shared" si="242"/>
        <v>4.2046</v>
      </c>
      <c r="BA253" s="52">
        <v>1.225</v>
      </c>
      <c r="BB253" s="47">
        <v>0.5</v>
      </c>
      <c r="BC253" s="54">
        <f t="shared" si="243"/>
        <v>218407.38767888</v>
      </c>
      <c r="BE253" s="65">
        <f t="shared" si="244"/>
        <v>5572</v>
      </c>
      <c r="BF253" s="55">
        <v>2.01</v>
      </c>
      <c r="BG253" s="51">
        <v>2.2</v>
      </c>
      <c r="BH253" s="51">
        <v>1</v>
      </c>
      <c r="BI253" s="51">
        <v>0</v>
      </c>
      <c r="BJ253" s="42">
        <f t="shared" si="246"/>
        <v>24639.384</v>
      </c>
      <c r="BK253" s="52">
        <f t="shared" si="264"/>
        <v>3.51</v>
      </c>
      <c r="BL253" s="51">
        <v>0.98</v>
      </c>
      <c r="BM253" s="51">
        <v>3.27</v>
      </c>
      <c r="BN253" s="45">
        <f t="shared" si="248"/>
        <v>4.2046</v>
      </c>
      <c r="BO253" s="52">
        <v>1.225</v>
      </c>
      <c r="BP253" s="47">
        <v>0.625</v>
      </c>
      <c r="BQ253" s="54">
        <f t="shared" si="249"/>
        <v>278405.463979393</v>
      </c>
    </row>
    <row r="254" customHeight="1" spans="1:69">
      <c r="A254" s="65">
        <v>5224</v>
      </c>
      <c r="B254" s="41">
        <v>1.07</v>
      </c>
      <c r="C254" s="51">
        <v>2.2</v>
      </c>
      <c r="D254" s="51">
        <v>1</v>
      </c>
      <c r="E254" s="51">
        <v>0</v>
      </c>
      <c r="F254" s="42">
        <f t="shared" si="251"/>
        <v>12297.296</v>
      </c>
      <c r="G254" s="52">
        <v>3.25</v>
      </c>
      <c r="H254" s="51">
        <v>0.98</v>
      </c>
      <c r="I254" s="51">
        <v>3.27</v>
      </c>
      <c r="J254" s="45">
        <f t="shared" si="252"/>
        <v>4.2046</v>
      </c>
      <c r="K254" s="52">
        <v>1.125</v>
      </c>
      <c r="L254" s="47">
        <v>0.5</v>
      </c>
      <c r="M254" s="54">
        <f t="shared" si="253"/>
        <v>94523.58842355</v>
      </c>
      <c r="O254" s="65">
        <v>5224</v>
      </c>
      <c r="P254" s="41">
        <v>1.07</v>
      </c>
      <c r="Q254" s="51">
        <v>2.2</v>
      </c>
      <c r="R254" s="51">
        <v>1</v>
      </c>
      <c r="S254" s="51">
        <v>0</v>
      </c>
      <c r="T254" s="42">
        <f t="shared" si="255"/>
        <v>12297.296</v>
      </c>
      <c r="U254" s="52">
        <f t="shared" si="256"/>
        <v>3.51</v>
      </c>
      <c r="V254" s="51">
        <v>0.98</v>
      </c>
      <c r="W254" s="51">
        <v>3.27</v>
      </c>
      <c r="X254" s="45">
        <f t="shared" si="257"/>
        <v>4.2046</v>
      </c>
      <c r="Y254" s="52">
        <v>1.125</v>
      </c>
      <c r="Z254" s="47">
        <v>0.5</v>
      </c>
      <c r="AA254" s="54">
        <f t="shared" si="258"/>
        <v>102085.475497434</v>
      </c>
      <c r="AC254" s="65">
        <v>5224</v>
      </c>
      <c r="AD254" s="41">
        <v>1.07</v>
      </c>
      <c r="AE254" s="51">
        <v>2.2</v>
      </c>
      <c r="AF254" s="51">
        <v>1</v>
      </c>
      <c r="AG254" s="51">
        <v>0</v>
      </c>
      <c r="AH254" s="42">
        <f t="shared" si="234"/>
        <v>12297.296</v>
      </c>
      <c r="AI254" s="52">
        <f t="shared" si="260"/>
        <v>3.51</v>
      </c>
      <c r="AJ254" s="51">
        <v>0.98</v>
      </c>
      <c r="AK254" s="51">
        <v>3.27</v>
      </c>
      <c r="AL254" s="45">
        <f t="shared" si="236"/>
        <v>4.2046</v>
      </c>
      <c r="AM254" s="52">
        <v>1.125</v>
      </c>
      <c r="AN254" s="47">
        <v>0.5</v>
      </c>
      <c r="AO254" s="54">
        <f t="shared" si="237"/>
        <v>102085.475497434</v>
      </c>
      <c r="AQ254" s="65">
        <f t="shared" si="238"/>
        <v>5464</v>
      </c>
      <c r="AR254" s="41">
        <v>1.07</v>
      </c>
      <c r="AS254" s="51">
        <v>2.2</v>
      </c>
      <c r="AT254" s="51">
        <v>1</v>
      </c>
      <c r="AU254" s="51">
        <v>0</v>
      </c>
      <c r="AV254" s="42">
        <f t="shared" si="240"/>
        <v>12862.256</v>
      </c>
      <c r="AW254" s="52">
        <f t="shared" si="262"/>
        <v>3.51</v>
      </c>
      <c r="AX254" s="51">
        <v>0.98</v>
      </c>
      <c r="AY254" s="51">
        <v>3.27</v>
      </c>
      <c r="AZ254" s="45">
        <f t="shared" si="242"/>
        <v>4.2046</v>
      </c>
      <c r="BA254" s="52">
        <v>1.225</v>
      </c>
      <c r="BB254" s="47">
        <v>0.5</v>
      </c>
      <c r="BC254" s="54">
        <f t="shared" si="243"/>
        <v>116266.619311643</v>
      </c>
      <c r="BE254" s="65">
        <f t="shared" si="244"/>
        <v>5572</v>
      </c>
      <c r="BF254" s="41">
        <v>1.07</v>
      </c>
      <c r="BG254" s="51">
        <v>2.2</v>
      </c>
      <c r="BH254" s="51">
        <v>1</v>
      </c>
      <c r="BI254" s="51">
        <v>0</v>
      </c>
      <c r="BJ254" s="42">
        <f t="shared" si="246"/>
        <v>13116.488</v>
      </c>
      <c r="BK254" s="52">
        <f t="shared" si="264"/>
        <v>3.51</v>
      </c>
      <c r="BL254" s="51">
        <v>0.98</v>
      </c>
      <c r="BM254" s="51">
        <v>3.27</v>
      </c>
      <c r="BN254" s="45">
        <f t="shared" si="248"/>
        <v>4.2046</v>
      </c>
      <c r="BO254" s="52">
        <v>1.225</v>
      </c>
      <c r="BP254" s="47">
        <v>0.625</v>
      </c>
      <c r="BQ254" s="54">
        <f t="shared" si="249"/>
        <v>148205.893760174</v>
      </c>
    </row>
    <row r="255" customHeight="1" spans="1:69">
      <c r="A255" s="65">
        <v>5224</v>
      </c>
      <c r="B255" s="41">
        <v>1.07</v>
      </c>
      <c r="C255" s="51">
        <v>2.2</v>
      </c>
      <c r="D255" s="51">
        <v>1</v>
      </c>
      <c r="E255" s="51">
        <v>0</v>
      </c>
      <c r="F255" s="42">
        <f t="shared" si="251"/>
        <v>12297.296</v>
      </c>
      <c r="G255" s="52">
        <v>3.25</v>
      </c>
      <c r="H255" s="51">
        <v>0.98</v>
      </c>
      <c r="I255" s="51">
        <v>3.27</v>
      </c>
      <c r="J255" s="45">
        <f t="shared" si="252"/>
        <v>4.2046</v>
      </c>
      <c r="K255" s="52">
        <v>1.125</v>
      </c>
      <c r="L255" s="47">
        <v>0.5</v>
      </c>
      <c r="M255" s="54">
        <f t="shared" si="253"/>
        <v>94523.58842355</v>
      </c>
      <c r="O255" s="65">
        <v>5224</v>
      </c>
      <c r="P255" s="41">
        <v>1.07</v>
      </c>
      <c r="Q255" s="51">
        <v>2.2</v>
      </c>
      <c r="R255" s="51">
        <v>1</v>
      </c>
      <c r="S255" s="51">
        <v>0</v>
      </c>
      <c r="T255" s="42">
        <f t="shared" si="255"/>
        <v>12297.296</v>
      </c>
      <c r="U255" s="52">
        <f t="shared" si="256"/>
        <v>3.51</v>
      </c>
      <c r="V255" s="51">
        <v>0.98</v>
      </c>
      <c r="W255" s="51">
        <v>3.27</v>
      </c>
      <c r="X255" s="45">
        <f t="shared" si="257"/>
        <v>4.2046</v>
      </c>
      <c r="Y255" s="52">
        <v>1.125</v>
      </c>
      <c r="Z255" s="47">
        <v>0.5</v>
      </c>
      <c r="AA255" s="54">
        <f t="shared" si="258"/>
        <v>102085.475497434</v>
      </c>
      <c r="AC255" s="65">
        <v>5224</v>
      </c>
      <c r="AD255" s="41">
        <v>1.07</v>
      </c>
      <c r="AE255" s="51">
        <v>2.2</v>
      </c>
      <c r="AF255" s="51">
        <v>1</v>
      </c>
      <c r="AG255" s="51">
        <v>0</v>
      </c>
      <c r="AH255" s="42">
        <f t="shared" si="234"/>
        <v>12297.296</v>
      </c>
      <c r="AI255" s="52">
        <f t="shared" si="260"/>
        <v>3.51</v>
      </c>
      <c r="AJ255" s="51">
        <v>0.98</v>
      </c>
      <c r="AK255" s="51">
        <v>3.27</v>
      </c>
      <c r="AL255" s="45">
        <f t="shared" si="236"/>
        <v>4.2046</v>
      </c>
      <c r="AM255" s="52">
        <v>1.125</v>
      </c>
      <c r="AN255" s="47">
        <v>0.5</v>
      </c>
      <c r="AO255" s="54">
        <f t="shared" si="237"/>
        <v>102085.475497434</v>
      </c>
      <c r="AQ255" s="65">
        <f t="shared" si="238"/>
        <v>5464</v>
      </c>
      <c r="AR255" s="41">
        <v>1.07</v>
      </c>
      <c r="AS255" s="51">
        <v>2.2</v>
      </c>
      <c r="AT255" s="51">
        <v>1</v>
      </c>
      <c r="AU255" s="51">
        <v>0</v>
      </c>
      <c r="AV255" s="42">
        <f t="shared" si="240"/>
        <v>12862.256</v>
      </c>
      <c r="AW255" s="52">
        <f t="shared" si="262"/>
        <v>3.51</v>
      </c>
      <c r="AX255" s="51">
        <v>0.98</v>
      </c>
      <c r="AY255" s="51">
        <v>3.27</v>
      </c>
      <c r="AZ255" s="45">
        <f t="shared" si="242"/>
        <v>4.2046</v>
      </c>
      <c r="BA255" s="52">
        <v>1.225</v>
      </c>
      <c r="BB255" s="47">
        <v>0.5</v>
      </c>
      <c r="BC255" s="54">
        <f t="shared" si="243"/>
        <v>116266.619311643</v>
      </c>
      <c r="BE255" s="65">
        <f t="shared" si="244"/>
        <v>5572</v>
      </c>
      <c r="BF255" s="41">
        <v>1.07</v>
      </c>
      <c r="BG255" s="51">
        <v>2.2</v>
      </c>
      <c r="BH255" s="51">
        <v>1</v>
      </c>
      <c r="BI255" s="51">
        <v>0</v>
      </c>
      <c r="BJ255" s="42">
        <f t="shared" si="246"/>
        <v>13116.488</v>
      </c>
      <c r="BK255" s="52">
        <f t="shared" si="264"/>
        <v>3.51</v>
      </c>
      <c r="BL255" s="51">
        <v>0.98</v>
      </c>
      <c r="BM255" s="51">
        <v>3.27</v>
      </c>
      <c r="BN255" s="45">
        <f t="shared" si="248"/>
        <v>4.2046</v>
      </c>
      <c r="BO255" s="52">
        <v>1.225</v>
      </c>
      <c r="BP255" s="47">
        <v>0.625</v>
      </c>
      <c r="BQ255" s="54">
        <f t="shared" si="249"/>
        <v>148205.893760174</v>
      </c>
    </row>
    <row r="256" customHeight="1" spans="1:69">
      <c r="A256" s="65">
        <v>5224</v>
      </c>
      <c r="B256" s="55">
        <v>8</v>
      </c>
      <c r="C256" s="51">
        <v>1</v>
      </c>
      <c r="D256" s="51">
        <v>1</v>
      </c>
      <c r="E256" s="51">
        <v>0</v>
      </c>
      <c r="F256" s="42">
        <f t="shared" si="251"/>
        <v>41792</v>
      </c>
      <c r="G256" s="52">
        <v>3.25</v>
      </c>
      <c r="H256" s="51">
        <v>0.98</v>
      </c>
      <c r="I256" s="51">
        <v>3.27</v>
      </c>
      <c r="J256" s="45">
        <f t="shared" si="252"/>
        <v>4.2046</v>
      </c>
      <c r="K256" s="52">
        <v>1.125</v>
      </c>
      <c r="L256" s="47">
        <v>0.5</v>
      </c>
      <c r="M256" s="54">
        <f t="shared" si="253"/>
        <v>321235.6446</v>
      </c>
      <c r="O256" s="65">
        <v>5224</v>
      </c>
      <c r="P256" s="55">
        <v>8</v>
      </c>
      <c r="Q256" s="51">
        <v>1</v>
      </c>
      <c r="R256" s="51">
        <v>1</v>
      </c>
      <c r="S256" s="51">
        <v>0</v>
      </c>
      <c r="T256" s="42">
        <f t="shared" si="255"/>
        <v>41792</v>
      </c>
      <c r="U256" s="52">
        <f t="shared" si="256"/>
        <v>3.51</v>
      </c>
      <c r="V256" s="51">
        <v>0.98</v>
      </c>
      <c r="W256" s="51">
        <v>3.27</v>
      </c>
      <c r="X256" s="45">
        <f t="shared" si="257"/>
        <v>4.2046</v>
      </c>
      <c r="Y256" s="52">
        <v>1.125</v>
      </c>
      <c r="Z256" s="47">
        <v>0.5</v>
      </c>
      <c r="AA256" s="54">
        <f t="shared" si="258"/>
        <v>346934.496168</v>
      </c>
      <c r="AC256" s="65">
        <v>5224</v>
      </c>
      <c r="AD256" s="55">
        <v>8</v>
      </c>
      <c r="AE256" s="51">
        <v>1</v>
      </c>
      <c r="AF256" s="51">
        <v>1</v>
      </c>
      <c r="AG256" s="51">
        <v>0</v>
      </c>
      <c r="AH256" s="42">
        <f t="shared" si="234"/>
        <v>41792</v>
      </c>
      <c r="AI256" s="52">
        <f t="shared" si="260"/>
        <v>3.51</v>
      </c>
      <c r="AJ256" s="51">
        <v>0.98</v>
      </c>
      <c r="AK256" s="51">
        <v>3.27</v>
      </c>
      <c r="AL256" s="45">
        <f t="shared" si="236"/>
        <v>4.2046</v>
      </c>
      <c r="AM256" s="52">
        <v>1.125</v>
      </c>
      <c r="AN256" s="47">
        <v>0.5</v>
      </c>
      <c r="AO256" s="54">
        <f t="shared" si="237"/>
        <v>346934.496168</v>
      </c>
      <c r="AQ256" s="65">
        <f t="shared" si="238"/>
        <v>5464</v>
      </c>
      <c r="AR256" s="55">
        <v>8</v>
      </c>
      <c r="AS256" s="51">
        <v>1</v>
      </c>
      <c r="AT256" s="51">
        <v>1</v>
      </c>
      <c r="AU256" s="51">
        <v>0</v>
      </c>
      <c r="AV256" s="42">
        <f t="shared" si="240"/>
        <v>43712</v>
      </c>
      <c r="AW256" s="52">
        <f t="shared" si="262"/>
        <v>3.51</v>
      </c>
      <c r="AX256" s="51">
        <v>0.98</v>
      </c>
      <c r="AY256" s="51">
        <v>3.27</v>
      </c>
      <c r="AZ256" s="45">
        <f t="shared" si="242"/>
        <v>4.2046</v>
      </c>
      <c r="BA256" s="52">
        <v>1.225</v>
      </c>
      <c r="BB256" s="47">
        <v>0.5</v>
      </c>
      <c r="BC256" s="54">
        <f t="shared" si="243"/>
        <v>395128.6977456</v>
      </c>
      <c r="BE256" s="65">
        <f t="shared" si="244"/>
        <v>5572</v>
      </c>
      <c r="BF256" s="55">
        <v>8</v>
      </c>
      <c r="BG256" s="51">
        <v>1</v>
      </c>
      <c r="BH256" s="51">
        <v>1</v>
      </c>
      <c r="BI256" s="51">
        <v>0</v>
      </c>
      <c r="BJ256" s="42">
        <f t="shared" si="246"/>
        <v>44576</v>
      </c>
      <c r="BK256" s="52">
        <f t="shared" si="264"/>
        <v>3.51</v>
      </c>
      <c r="BL256" s="51">
        <v>0.98</v>
      </c>
      <c r="BM256" s="51">
        <v>3.27</v>
      </c>
      <c r="BN256" s="45">
        <f t="shared" si="248"/>
        <v>4.2046</v>
      </c>
      <c r="BO256" s="52">
        <v>1.225</v>
      </c>
      <c r="BP256" s="47">
        <v>0.625</v>
      </c>
      <c r="BQ256" s="54">
        <f t="shared" si="249"/>
        <v>503673.385761</v>
      </c>
    </row>
    <row r="257" customHeight="1" spans="1:69">
      <c r="A257" s="65">
        <v>5224</v>
      </c>
      <c r="B257" s="50">
        <v>0.72</v>
      </c>
      <c r="C257" s="51">
        <v>2.2</v>
      </c>
      <c r="D257" s="51">
        <v>1</v>
      </c>
      <c r="E257" s="51">
        <v>0</v>
      </c>
      <c r="F257" s="42">
        <f t="shared" si="251"/>
        <v>8274.816</v>
      </c>
      <c r="G257" s="52">
        <v>3.25</v>
      </c>
      <c r="H257" s="51">
        <v>0.98</v>
      </c>
      <c r="I257" s="51">
        <v>3.27</v>
      </c>
      <c r="J257" s="45">
        <f t="shared" si="252"/>
        <v>4.2046</v>
      </c>
      <c r="K257" s="52">
        <v>1.125</v>
      </c>
      <c r="L257" s="47">
        <v>0.5</v>
      </c>
      <c r="M257" s="54">
        <f t="shared" si="253"/>
        <v>63604.6576308</v>
      </c>
      <c r="O257" s="65">
        <v>5224</v>
      </c>
      <c r="P257" s="50">
        <v>0.72</v>
      </c>
      <c r="Q257" s="51">
        <v>2.2</v>
      </c>
      <c r="R257" s="51">
        <v>1</v>
      </c>
      <c r="S257" s="51">
        <v>0</v>
      </c>
      <c r="T257" s="42">
        <f t="shared" si="255"/>
        <v>8274.816</v>
      </c>
      <c r="U257" s="52">
        <f t="shared" si="256"/>
        <v>3.51</v>
      </c>
      <c r="V257" s="51">
        <v>0.98</v>
      </c>
      <c r="W257" s="51">
        <v>3.27</v>
      </c>
      <c r="X257" s="45">
        <f t="shared" si="257"/>
        <v>4.2046</v>
      </c>
      <c r="Y257" s="52">
        <v>1.125</v>
      </c>
      <c r="Z257" s="47">
        <v>0.5</v>
      </c>
      <c r="AA257" s="54">
        <f t="shared" si="258"/>
        <v>68693.030241264</v>
      </c>
      <c r="AC257" s="65">
        <v>5224</v>
      </c>
      <c r="AD257" s="50">
        <v>0.72</v>
      </c>
      <c r="AE257" s="51">
        <v>2.2</v>
      </c>
      <c r="AF257" s="51">
        <v>1</v>
      </c>
      <c r="AG257" s="51">
        <v>0</v>
      </c>
      <c r="AH257" s="42">
        <f t="shared" si="234"/>
        <v>8274.816</v>
      </c>
      <c r="AI257" s="52">
        <f t="shared" si="260"/>
        <v>3.51</v>
      </c>
      <c r="AJ257" s="51">
        <v>0.98</v>
      </c>
      <c r="AK257" s="51">
        <v>3.27</v>
      </c>
      <c r="AL257" s="45">
        <f t="shared" si="236"/>
        <v>4.2046</v>
      </c>
      <c r="AM257" s="52">
        <v>1.125</v>
      </c>
      <c r="AN257" s="47">
        <v>0.5</v>
      </c>
      <c r="AO257" s="54">
        <f t="shared" si="237"/>
        <v>68693.030241264</v>
      </c>
      <c r="AQ257" s="65">
        <f t="shared" si="238"/>
        <v>5464</v>
      </c>
      <c r="AR257" s="50">
        <v>0.72</v>
      </c>
      <c r="AS257" s="51">
        <v>2.2</v>
      </c>
      <c r="AT257" s="51">
        <v>1</v>
      </c>
      <c r="AU257" s="51">
        <v>0</v>
      </c>
      <c r="AV257" s="42">
        <f t="shared" si="240"/>
        <v>8654.976</v>
      </c>
      <c r="AW257" s="52">
        <f t="shared" si="262"/>
        <v>3.51</v>
      </c>
      <c r="AX257" s="51">
        <v>0.98</v>
      </c>
      <c r="AY257" s="51">
        <v>3.27</v>
      </c>
      <c r="AZ257" s="45">
        <f t="shared" si="242"/>
        <v>4.2046</v>
      </c>
      <c r="BA257" s="52">
        <v>1.225</v>
      </c>
      <c r="BB257" s="47">
        <v>0.5</v>
      </c>
      <c r="BC257" s="54">
        <f t="shared" si="243"/>
        <v>78235.4821536288</v>
      </c>
      <c r="BE257" s="65">
        <f t="shared" si="244"/>
        <v>5572</v>
      </c>
      <c r="BF257" s="50">
        <v>0.72</v>
      </c>
      <c r="BG257" s="51">
        <v>2.2</v>
      </c>
      <c r="BH257" s="51">
        <v>1</v>
      </c>
      <c r="BI257" s="51">
        <v>0</v>
      </c>
      <c r="BJ257" s="42">
        <f t="shared" si="246"/>
        <v>8826.048</v>
      </c>
      <c r="BK257" s="52">
        <f t="shared" si="264"/>
        <v>3.51</v>
      </c>
      <c r="BL257" s="51">
        <v>0.98</v>
      </c>
      <c r="BM257" s="51">
        <v>3.27</v>
      </c>
      <c r="BN257" s="45">
        <f t="shared" si="248"/>
        <v>4.2046</v>
      </c>
      <c r="BO257" s="52">
        <v>1.225</v>
      </c>
      <c r="BP257" s="47">
        <v>0.625</v>
      </c>
      <c r="BQ257" s="54">
        <f t="shared" si="249"/>
        <v>99727.330380678</v>
      </c>
    </row>
    <row r="258" customHeight="1" spans="1:69">
      <c r="A258" s="65">
        <v>5224</v>
      </c>
      <c r="B258" s="50">
        <v>0.97</v>
      </c>
      <c r="C258" s="51">
        <v>2.2</v>
      </c>
      <c r="D258" s="51">
        <v>1</v>
      </c>
      <c r="E258" s="51">
        <v>0</v>
      </c>
      <c r="F258" s="42">
        <f t="shared" si="251"/>
        <v>11148.016</v>
      </c>
      <c r="G258" s="52">
        <v>3.25</v>
      </c>
      <c r="H258" s="51">
        <v>0.98</v>
      </c>
      <c r="I258" s="51">
        <v>3.27</v>
      </c>
      <c r="J258" s="45">
        <f t="shared" si="252"/>
        <v>4.2046</v>
      </c>
      <c r="K258" s="52">
        <v>1.125</v>
      </c>
      <c r="L258" s="47">
        <v>0.5</v>
      </c>
      <c r="M258" s="54">
        <f t="shared" si="253"/>
        <v>85689.60819705</v>
      </c>
      <c r="O258" s="65">
        <v>5224</v>
      </c>
      <c r="P258" s="50">
        <v>0.97</v>
      </c>
      <c r="Q258" s="51">
        <v>2.2</v>
      </c>
      <c r="R258" s="51">
        <v>1</v>
      </c>
      <c r="S258" s="51">
        <v>0</v>
      </c>
      <c r="T258" s="42">
        <f t="shared" si="255"/>
        <v>11148.016</v>
      </c>
      <c r="U258" s="52">
        <f t="shared" si="256"/>
        <v>3.51</v>
      </c>
      <c r="V258" s="51">
        <v>0.98</v>
      </c>
      <c r="W258" s="51">
        <v>3.27</v>
      </c>
      <c r="X258" s="45">
        <f t="shared" si="257"/>
        <v>4.2046</v>
      </c>
      <c r="Y258" s="52">
        <v>1.125</v>
      </c>
      <c r="Z258" s="47">
        <v>0.5</v>
      </c>
      <c r="AA258" s="54">
        <f t="shared" si="258"/>
        <v>92544.776852814</v>
      </c>
      <c r="AC258" s="65">
        <v>5224</v>
      </c>
      <c r="AD258" s="50">
        <v>0.97</v>
      </c>
      <c r="AE258" s="51">
        <v>2.2</v>
      </c>
      <c r="AF258" s="51">
        <v>1</v>
      </c>
      <c r="AG258" s="51">
        <v>0</v>
      </c>
      <c r="AH258" s="42">
        <f t="shared" si="234"/>
        <v>11148.016</v>
      </c>
      <c r="AI258" s="52">
        <f t="shared" si="260"/>
        <v>3.51</v>
      </c>
      <c r="AJ258" s="51">
        <v>0.98</v>
      </c>
      <c r="AK258" s="51">
        <v>3.27</v>
      </c>
      <c r="AL258" s="45">
        <f t="shared" si="236"/>
        <v>4.2046</v>
      </c>
      <c r="AM258" s="52">
        <v>1.125</v>
      </c>
      <c r="AN258" s="47">
        <v>0.5</v>
      </c>
      <c r="AO258" s="54">
        <f t="shared" si="237"/>
        <v>92544.776852814</v>
      </c>
      <c r="AQ258" s="65">
        <f t="shared" si="238"/>
        <v>5464</v>
      </c>
      <c r="AR258" s="50">
        <v>0.97</v>
      </c>
      <c r="AS258" s="51">
        <v>2.2</v>
      </c>
      <c r="AT258" s="51">
        <v>1</v>
      </c>
      <c r="AU258" s="51">
        <v>0</v>
      </c>
      <c r="AV258" s="42">
        <f t="shared" si="240"/>
        <v>11660.176</v>
      </c>
      <c r="AW258" s="52">
        <f t="shared" si="262"/>
        <v>3.51</v>
      </c>
      <c r="AX258" s="51">
        <v>0.98</v>
      </c>
      <c r="AY258" s="51">
        <v>3.27</v>
      </c>
      <c r="AZ258" s="45">
        <f t="shared" si="242"/>
        <v>4.2046</v>
      </c>
      <c r="BA258" s="52">
        <v>1.225</v>
      </c>
      <c r="BB258" s="47">
        <v>0.5</v>
      </c>
      <c r="BC258" s="54">
        <f t="shared" si="243"/>
        <v>105400.580123639</v>
      </c>
      <c r="BE258" s="65">
        <f t="shared" si="244"/>
        <v>5572</v>
      </c>
      <c r="BF258" s="50">
        <v>0.97</v>
      </c>
      <c r="BG258" s="51">
        <v>2.2</v>
      </c>
      <c r="BH258" s="51">
        <v>1</v>
      </c>
      <c r="BI258" s="51">
        <v>0</v>
      </c>
      <c r="BJ258" s="42">
        <f t="shared" si="246"/>
        <v>11890.648</v>
      </c>
      <c r="BK258" s="52">
        <f t="shared" si="264"/>
        <v>3.51</v>
      </c>
      <c r="BL258" s="51">
        <v>0.98</v>
      </c>
      <c r="BM258" s="51">
        <v>3.27</v>
      </c>
      <c r="BN258" s="45">
        <f t="shared" si="248"/>
        <v>4.2046</v>
      </c>
      <c r="BO258" s="52">
        <v>1.225</v>
      </c>
      <c r="BP258" s="47">
        <v>0.625</v>
      </c>
      <c r="BQ258" s="54">
        <f t="shared" si="249"/>
        <v>134354.875651747</v>
      </c>
    </row>
    <row r="259" customHeight="1" spans="1:69">
      <c r="A259" s="65">
        <v>5224</v>
      </c>
      <c r="B259" s="50">
        <v>0.89</v>
      </c>
      <c r="C259" s="51">
        <v>2.2</v>
      </c>
      <c r="D259" s="51">
        <v>1</v>
      </c>
      <c r="E259" s="51">
        <v>0</v>
      </c>
      <c r="F259" s="42">
        <f t="shared" si="251"/>
        <v>10228.592</v>
      </c>
      <c r="G259" s="52">
        <v>3.25</v>
      </c>
      <c r="H259" s="51">
        <v>0.98</v>
      </c>
      <c r="I259" s="51">
        <v>3.27</v>
      </c>
      <c r="J259" s="45">
        <f t="shared" si="252"/>
        <v>4.2046</v>
      </c>
      <c r="K259" s="52">
        <v>1.125</v>
      </c>
      <c r="L259" s="47">
        <v>0.5</v>
      </c>
      <c r="M259" s="54">
        <f t="shared" si="253"/>
        <v>78622.42401585</v>
      </c>
      <c r="O259" s="65">
        <v>5224</v>
      </c>
      <c r="P259" s="50">
        <v>0.89</v>
      </c>
      <c r="Q259" s="51">
        <v>2.2</v>
      </c>
      <c r="R259" s="51">
        <v>1</v>
      </c>
      <c r="S259" s="51">
        <v>0</v>
      </c>
      <c r="T259" s="42">
        <f t="shared" si="255"/>
        <v>10228.592</v>
      </c>
      <c r="U259" s="52">
        <f t="shared" si="256"/>
        <v>3.51</v>
      </c>
      <c r="V259" s="51">
        <v>0.98</v>
      </c>
      <c r="W259" s="51">
        <v>3.27</v>
      </c>
      <c r="X259" s="45">
        <f t="shared" si="257"/>
        <v>4.2046</v>
      </c>
      <c r="Y259" s="52">
        <v>1.125</v>
      </c>
      <c r="Z259" s="47">
        <v>0.5</v>
      </c>
      <c r="AA259" s="54">
        <f t="shared" si="258"/>
        <v>84912.217937118</v>
      </c>
      <c r="AC259" s="65">
        <v>5224</v>
      </c>
      <c r="AD259" s="50">
        <v>0.89</v>
      </c>
      <c r="AE259" s="51">
        <v>2.2</v>
      </c>
      <c r="AF259" s="51">
        <v>1</v>
      </c>
      <c r="AG259" s="51">
        <v>0</v>
      </c>
      <c r="AH259" s="42">
        <f t="shared" si="234"/>
        <v>10228.592</v>
      </c>
      <c r="AI259" s="52">
        <f t="shared" si="260"/>
        <v>3.51</v>
      </c>
      <c r="AJ259" s="51">
        <v>0.98</v>
      </c>
      <c r="AK259" s="51">
        <v>3.27</v>
      </c>
      <c r="AL259" s="45">
        <f t="shared" si="236"/>
        <v>4.2046</v>
      </c>
      <c r="AM259" s="52">
        <v>1.125</v>
      </c>
      <c r="AN259" s="47">
        <v>0.5</v>
      </c>
      <c r="AO259" s="54">
        <f t="shared" si="237"/>
        <v>84912.217937118</v>
      </c>
      <c r="AQ259" s="65">
        <f t="shared" si="238"/>
        <v>5464</v>
      </c>
      <c r="AR259" s="50">
        <v>0.89</v>
      </c>
      <c r="AS259" s="51">
        <v>2.2</v>
      </c>
      <c r="AT259" s="51">
        <v>1</v>
      </c>
      <c r="AU259" s="51">
        <v>0</v>
      </c>
      <c r="AV259" s="42">
        <f t="shared" si="240"/>
        <v>10698.512</v>
      </c>
      <c r="AW259" s="52">
        <f t="shared" si="262"/>
        <v>3.51</v>
      </c>
      <c r="AX259" s="51">
        <v>0.98</v>
      </c>
      <c r="AY259" s="51">
        <v>3.27</v>
      </c>
      <c r="AZ259" s="45">
        <f t="shared" si="242"/>
        <v>4.2046</v>
      </c>
      <c r="BA259" s="52">
        <v>1.225</v>
      </c>
      <c r="BB259" s="47">
        <v>0.5</v>
      </c>
      <c r="BC259" s="54">
        <f t="shared" si="243"/>
        <v>96707.7487732356</v>
      </c>
      <c r="BE259" s="65">
        <f t="shared" si="244"/>
        <v>5572</v>
      </c>
      <c r="BF259" s="50">
        <v>0.89</v>
      </c>
      <c r="BG259" s="51">
        <v>2.2</v>
      </c>
      <c r="BH259" s="51">
        <v>1</v>
      </c>
      <c r="BI259" s="51">
        <v>0</v>
      </c>
      <c r="BJ259" s="42">
        <f t="shared" si="246"/>
        <v>10909.976</v>
      </c>
      <c r="BK259" s="52">
        <f t="shared" si="264"/>
        <v>3.51</v>
      </c>
      <c r="BL259" s="51">
        <v>0.98</v>
      </c>
      <c r="BM259" s="51">
        <v>3.27</v>
      </c>
      <c r="BN259" s="45">
        <f t="shared" si="248"/>
        <v>4.2046</v>
      </c>
      <c r="BO259" s="52">
        <v>1.225</v>
      </c>
      <c r="BP259" s="47">
        <v>0.625</v>
      </c>
      <c r="BQ259" s="54">
        <f t="shared" si="249"/>
        <v>123274.061165005</v>
      </c>
    </row>
    <row r="260" customHeight="1" spans="1:69">
      <c r="A260" s="65">
        <v>5224</v>
      </c>
      <c r="B260" s="50">
        <v>1.13</v>
      </c>
      <c r="C260" s="51">
        <v>2.2</v>
      </c>
      <c r="D260" s="51">
        <v>1</v>
      </c>
      <c r="E260" s="51">
        <v>0</v>
      </c>
      <c r="F260" s="42">
        <f t="shared" si="251"/>
        <v>12986.864</v>
      </c>
      <c r="G260" s="52">
        <v>3.25</v>
      </c>
      <c r="H260" s="51">
        <v>0.98</v>
      </c>
      <c r="I260" s="51">
        <v>3.27</v>
      </c>
      <c r="J260" s="45">
        <f t="shared" si="252"/>
        <v>4.2046</v>
      </c>
      <c r="K260" s="52">
        <v>1.125</v>
      </c>
      <c r="L260" s="47">
        <v>0.5</v>
      </c>
      <c r="M260" s="54">
        <f t="shared" si="253"/>
        <v>99823.97655945</v>
      </c>
      <c r="O260" s="65">
        <v>5224</v>
      </c>
      <c r="P260" s="50">
        <v>1.13</v>
      </c>
      <c r="Q260" s="51">
        <v>2.2</v>
      </c>
      <c r="R260" s="51">
        <v>1</v>
      </c>
      <c r="S260" s="51">
        <v>0</v>
      </c>
      <c r="T260" s="42">
        <f t="shared" si="255"/>
        <v>12986.864</v>
      </c>
      <c r="U260" s="52">
        <f t="shared" si="256"/>
        <v>3.51</v>
      </c>
      <c r="V260" s="51">
        <v>0.98</v>
      </c>
      <c r="W260" s="51">
        <v>3.27</v>
      </c>
      <c r="X260" s="45">
        <f t="shared" si="257"/>
        <v>4.2046</v>
      </c>
      <c r="Y260" s="52">
        <v>1.125</v>
      </c>
      <c r="Z260" s="47">
        <v>0.5</v>
      </c>
      <c r="AA260" s="54">
        <f t="shared" si="258"/>
        <v>107809.894684206</v>
      </c>
      <c r="AC260" s="65">
        <v>5224</v>
      </c>
      <c r="AD260" s="50">
        <v>1.13</v>
      </c>
      <c r="AE260" s="51">
        <v>2.2</v>
      </c>
      <c r="AF260" s="51">
        <v>1</v>
      </c>
      <c r="AG260" s="51">
        <v>0</v>
      </c>
      <c r="AH260" s="42">
        <f t="shared" si="234"/>
        <v>12986.864</v>
      </c>
      <c r="AI260" s="52">
        <f t="shared" si="260"/>
        <v>3.51</v>
      </c>
      <c r="AJ260" s="51">
        <v>0.98</v>
      </c>
      <c r="AK260" s="51">
        <v>3.27</v>
      </c>
      <c r="AL260" s="45">
        <f t="shared" si="236"/>
        <v>4.2046</v>
      </c>
      <c r="AM260" s="52">
        <v>1.125</v>
      </c>
      <c r="AN260" s="47">
        <v>0.5</v>
      </c>
      <c r="AO260" s="54">
        <f t="shared" si="237"/>
        <v>107809.894684206</v>
      </c>
      <c r="AQ260" s="65">
        <f t="shared" si="238"/>
        <v>5464</v>
      </c>
      <c r="AR260" s="50">
        <v>1.13</v>
      </c>
      <c r="AS260" s="51">
        <v>2.2</v>
      </c>
      <c r="AT260" s="51">
        <v>1</v>
      </c>
      <c r="AU260" s="51">
        <v>0</v>
      </c>
      <c r="AV260" s="42">
        <f t="shared" si="240"/>
        <v>13583.504</v>
      </c>
      <c r="AW260" s="52">
        <f t="shared" si="262"/>
        <v>3.51</v>
      </c>
      <c r="AX260" s="51">
        <v>0.98</v>
      </c>
      <c r="AY260" s="51">
        <v>3.27</v>
      </c>
      <c r="AZ260" s="45">
        <f t="shared" si="242"/>
        <v>4.2046</v>
      </c>
      <c r="BA260" s="52">
        <v>1.225</v>
      </c>
      <c r="BB260" s="47">
        <v>0.5</v>
      </c>
      <c r="BC260" s="54">
        <f t="shared" si="243"/>
        <v>122786.242824445</v>
      </c>
      <c r="BE260" s="65">
        <f t="shared" si="244"/>
        <v>5572</v>
      </c>
      <c r="BF260" s="50">
        <v>1.13</v>
      </c>
      <c r="BG260" s="51">
        <v>2.2</v>
      </c>
      <c r="BH260" s="51">
        <v>1</v>
      </c>
      <c r="BI260" s="51">
        <v>0</v>
      </c>
      <c r="BJ260" s="42">
        <f t="shared" si="246"/>
        <v>13851.992</v>
      </c>
      <c r="BK260" s="52">
        <f t="shared" si="264"/>
        <v>3.51</v>
      </c>
      <c r="BL260" s="51">
        <v>0.98</v>
      </c>
      <c r="BM260" s="51">
        <v>3.27</v>
      </c>
      <c r="BN260" s="45">
        <f t="shared" si="248"/>
        <v>4.2046</v>
      </c>
      <c r="BO260" s="52">
        <v>1.225</v>
      </c>
      <c r="BP260" s="47">
        <v>0.625</v>
      </c>
      <c r="BQ260" s="54">
        <f t="shared" si="249"/>
        <v>156516.504625231</v>
      </c>
    </row>
    <row r="261" customHeight="1" spans="1:69">
      <c r="A261" s="68">
        <v>4763</v>
      </c>
      <c r="B261" s="55">
        <v>2.01</v>
      </c>
      <c r="C261" s="51">
        <v>2.2</v>
      </c>
      <c r="D261" s="51">
        <v>1</v>
      </c>
      <c r="E261" s="51">
        <v>0</v>
      </c>
      <c r="F261" s="42">
        <f t="shared" si="251"/>
        <v>21061.986</v>
      </c>
      <c r="G261" s="52">
        <v>3.25</v>
      </c>
      <c r="H261" s="51">
        <v>0.98</v>
      </c>
      <c r="I261" s="51">
        <v>3.27</v>
      </c>
      <c r="J261" s="45">
        <f t="shared" si="252"/>
        <v>4.2046</v>
      </c>
      <c r="K261" s="52">
        <v>1.125</v>
      </c>
      <c r="L261" s="47">
        <v>0.5</v>
      </c>
      <c r="M261" s="54">
        <f t="shared" si="253"/>
        <v>161893.679394769</v>
      </c>
      <c r="O261" s="68">
        <v>4763</v>
      </c>
      <c r="P261" s="55">
        <v>2.01</v>
      </c>
      <c r="Q261" s="51">
        <v>2.2</v>
      </c>
      <c r="R261" s="51">
        <v>1</v>
      </c>
      <c r="S261" s="51">
        <v>0</v>
      </c>
      <c r="T261" s="42">
        <f t="shared" si="255"/>
        <v>21061.986</v>
      </c>
      <c r="U261" s="52">
        <f t="shared" si="256"/>
        <v>3.51</v>
      </c>
      <c r="V261" s="51">
        <v>0.98</v>
      </c>
      <c r="W261" s="51">
        <v>3.27</v>
      </c>
      <c r="X261" s="45">
        <f t="shared" si="257"/>
        <v>4.2046</v>
      </c>
      <c r="Y261" s="52">
        <v>1.125</v>
      </c>
      <c r="Z261" s="47">
        <v>0.5</v>
      </c>
      <c r="AA261" s="54">
        <f t="shared" si="258"/>
        <v>174845.17374635</v>
      </c>
      <c r="AC261" s="68">
        <v>4763</v>
      </c>
      <c r="AD261" s="55">
        <v>2.01</v>
      </c>
      <c r="AE261" s="51">
        <v>2.2</v>
      </c>
      <c r="AF261" s="51">
        <v>1</v>
      </c>
      <c r="AG261" s="51">
        <v>0</v>
      </c>
      <c r="AH261" s="42">
        <f t="shared" si="234"/>
        <v>21061.986</v>
      </c>
      <c r="AI261" s="52">
        <f t="shared" si="260"/>
        <v>3.51</v>
      </c>
      <c r="AJ261" s="51">
        <v>0.98</v>
      </c>
      <c r="AK261" s="51">
        <v>3.27</v>
      </c>
      <c r="AL261" s="45">
        <f t="shared" si="236"/>
        <v>4.2046</v>
      </c>
      <c r="AM261" s="52">
        <v>1.125</v>
      </c>
      <c r="AN261" s="47">
        <v>0.5</v>
      </c>
      <c r="AO261" s="54">
        <f t="shared" si="237"/>
        <v>174845.17374635</v>
      </c>
      <c r="AQ261" s="68">
        <f>4763+240</f>
        <v>5003</v>
      </c>
      <c r="AR261" s="55">
        <v>2.01</v>
      </c>
      <c r="AS261" s="51">
        <v>2.2</v>
      </c>
      <c r="AT261" s="51">
        <v>1</v>
      </c>
      <c r="AU261" s="51">
        <v>0</v>
      </c>
      <c r="AV261" s="42">
        <f t="shared" si="240"/>
        <v>22123.266</v>
      </c>
      <c r="AW261" s="52">
        <f t="shared" si="262"/>
        <v>3.51</v>
      </c>
      <c r="AX261" s="51">
        <v>0.98</v>
      </c>
      <c r="AY261" s="51">
        <v>3.27</v>
      </c>
      <c r="AZ261" s="45">
        <f t="shared" si="242"/>
        <v>4.2046</v>
      </c>
      <c r="BA261" s="52">
        <v>1.225</v>
      </c>
      <c r="BB261" s="47">
        <v>0.5</v>
      </c>
      <c r="BC261" s="54">
        <f t="shared" si="243"/>
        <v>199980.263645212</v>
      </c>
      <c r="BE261" s="68">
        <f>4763+240+108</f>
        <v>5111</v>
      </c>
      <c r="BF261" s="55">
        <v>2.01</v>
      </c>
      <c r="BG261" s="51">
        <v>2.2</v>
      </c>
      <c r="BH261" s="51">
        <v>1</v>
      </c>
      <c r="BI261" s="51">
        <v>0</v>
      </c>
      <c r="BJ261" s="42">
        <f t="shared" si="246"/>
        <v>22600.842</v>
      </c>
      <c r="BK261" s="52">
        <f t="shared" si="264"/>
        <v>3.51</v>
      </c>
      <c r="BL261" s="51">
        <v>0.98</v>
      </c>
      <c r="BM261" s="51">
        <v>3.27</v>
      </c>
      <c r="BN261" s="45">
        <f t="shared" si="248"/>
        <v>4.2046</v>
      </c>
      <c r="BO261" s="52">
        <v>1.225</v>
      </c>
      <c r="BP261" s="47">
        <v>0.625</v>
      </c>
      <c r="BQ261" s="54">
        <f t="shared" si="249"/>
        <v>255371.558937307</v>
      </c>
    </row>
    <row r="262" customHeight="1" spans="1:69">
      <c r="A262" s="68">
        <v>4763</v>
      </c>
      <c r="B262" s="41">
        <v>1.07</v>
      </c>
      <c r="C262" s="51">
        <v>2.2</v>
      </c>
      <c r="D262" s="51">
        <v>1</v>
      </c>
      <c r="E262" s="51">
        <v>0</v>
      </c>
      <c r="F262" s="42">
        <f t="shared" si="251"/>
        <v>11212.102</v>
      </c>
      <c r="G262" s="52">
        <v>3.25</v>
      </c>
      <c r="H262" s="51">
        <v>0.98</v>
      </c>
      <c r="I262" s="51">
        <v>3.27</v>
      </c>
      <c r="J262" s="45">
        <f t="shared" si="252"/>
        <v>4.2046</v>
      </c>
      <c r="K262" s="52">
        <v>1.125</v>
      </c>
      <c r="L262" s="47">
        <v>0.5</v>
      </c>
      <c r="M262" s="54">
        <f t="shared" si="253"/>
        <v>86182.2074390063</v>
      </c>
      <c r="O262" s="68">
        <v>4763</v>
      </c>
      <c r="P262" s="41">
        <v>1.07</v>
      </c>
      <c r="Q262" s="51">
        <v>2.2</v>
      </c>
      <c r="R262" s="51">
        <v>1</v>
      </c>
      <c r="S262" s="51">
        <v>0</v>
      </c>
      <c r="T262" s="42">
        <f t="shared" si="255"/>
        <v>11212.102</v>
      </c>
      <c r="U262" s="52">
        <f t="shared" si="256"/>
        <v>3.51</v>
      </c>
      <c r="V262" s="51">
        <v>0.98</v>
      </c>
      <c r="W262" s="51">
        <v>3.27</v>
      </c>
      <c r="X262" s="45">
        <f t="shared" si="257"/>
        <v>4.2046</v>
      </c>
      <c r="Y262" s="52">
        <v>1.125</v>
      </c>
      <c r="Z262" s="47">
        <v>0.5</v>
      </c>
      <c r="AA262" s="54">
        <f t="shared" si="258"/>
        <v>93076.7840341268</v>
      </c>
      <c r="AC262" s="68">
        <v>4763</v>
      </c>
      <c r="AD262" s="41">
        <v>1.07</v>
      </c>
      <c r="AE262" s="51">
        <v>2.2</v>
      </c>
      <c r="AF262" s="51">
        <v>1</v>
      </c>
      <c r="AG262" s="51">
        <v>0</v>
      </c>
      <c r="AH262" s="42">
        <f t="shared" si="234"/>
        <v>11212.102</v>
      </c>
      <c r="AI262" s="52">
        <f t="shared" si="260"/>
        <v>3.51</v>
      </c>
      <c r="AJ262" s="51">
        <v>0.98</v>
      </c>
      <c r="AK262" s="51">
        <v>3.27</v>
      </c>
      <c r="AL262" s="45">
        <f t="shared" si="236"/>
        <v>4.2046</v>
      </c>
      <c r="AM262" s="52">
        <v>1.125</v>
      </c>
      <c r="AN262" s="47">
        <v>0.5</v>
      </c>
      <c r="AO262" s="54">
        <f t="shared" si="237"/>
        <v>93076.7840341268</v>
      </c>
      <c r="AQ262" s="68">
        <f>4763+240</f>
        <v>5003</v>
      </c>
      <c r="AR262" s="41">
        <v>1.07</v>
      </c>
      <c r="AS262" s="51">
        <v>2.2</v>
      </c>
      <c r="AT262" s="51">
        <v>1</v>
      </c>
      <c r="AU262" s="51">
        <v>0</v>
      </c>
      <c r="AV262" s="42">
        <f t="shared" si="240"/>
        <v>11777.062</v>
      </c>
      <c r="AW262" s="52">
        <f t="shared" si="262"/>
        <v>3.51</v>
      </c>
      <c r="AX262" s="51">
        <v>0.98</v>
      </c>
      <c r="AY262" s="51">
        <v>3.27</v>
      </c>
      <c r="AZ262" s="45">
        <f t="shared" si="242"/>
        <v>4.2046</v>
      </c>
      <c r="BA262" s="52">
        <v>1.225</v>
      </c>
      <c r="BB262" s="47">
        <v>0.5</v>
      </c>
      <c r="BC262" s="54">
        <f t="shared" si="243"/>
        <v>106457.155273819</v>
      </c>
      <c r="BE262" s="68">
        <f>4763+240+108</f>
        <v>5111</v>
      </c>
      <c r="BF262" s="41">
        <v>1.07</v>
      </c>
      <c r="BG262" s="51">
        <v>2.2</v>
      </c>
      <c r="BH262" s="51">
        <v>1</v>
      </c>
      <c r="BI262" s="51">
        <v>0</v>
      </c>
      <c r="BJ262" s="42">
        <f t="shared" si="246"/>
        <v>12031.294</v>
      </c>
      <c r="BK262" s="52">
        <f t="shared" si="264"/>
        <v>3.51</v>
      </c>
      <c r="BL262" s="51">
        <v>0.98</v>
      </c>
      <c r="BM262" s="51">
        <v>3.27</v>
      </c>
      <c r="BN262" s="45">
        <f t="shared" si="248"/>
        <v>4.2046</v>
      </c>
      <c r="BO262" s="52">
        <v>1.225</v>
      </c>
      <c r="BP262" s="47">
        <v>0.625</v>
      </c>
      <c r="BQ262" s="54">
        <f t="shared" si="249"/>
        <v>135944.063712895</v>
      </c>
    </row>
    <row r="263" customHeight="1" spans="1:69">
      <c r="A263" s="68">
        <v>4763</v>
      </c>
      <c r="B263" s="41">
        <v>1.07</v>
      </c>
      <c r="C263" s="51">
        <v>2.2</v>
      </c>
      <c r="D263" s="51">
        <v>1</v>
      </c>
      <c r="E263" s="51">
        <v>0</v>
      </c>
      <c r="F263" s="42">
        <f t="shared" si="251"/>
        <v>11212.102</v>
      </c>
      <c r="G263" s="52">
        <v>3.25</v>
      </c>
      <c r="H263" s="51">
        <v>0.98</v>
      </c>
      <c r="I263" s="51">
        <v>3.27</v>
      </c>
      <c r="J263" s="45">
        <f t="shared" si="252"/>
        <v>4.2046</v>
      </c>
      <c r="K263" s="52">
        <v>1.125</v>
      </c>
      <c r="L263" s="47">
        <v>0.5</v>
      </c>
      <c r="M263" s="54">
        <f t="shared" si="253"/>
        <v>86182.2074390063</v>
      </c>
      <c r="O263" s="68">
        <v>4763</v>
      </c>
      <c r="P263" s="41">
        <v>1.07</v>
      </c>
      <c r="Q263" s="51">
        <v>2.2</v>
      </c>
      <c r="R263" s="51">
        <v>1</v>
      </c>
      <c r="S263" s="51">
        <v>0</v>
      </c>
      <c r="T263" s="42">
        <f t="shared" si="255"/>
        <v>11212.102</v>
      </c>
      <c r="U263" s="52">
        <f t="shared" si="256"/>
        <v>3.51</v>
      </c>
      <c r="V263" s="51">
        <v>0.98</v>
      </c>
      <c r="W263" s="51">
        <v>3.27</v>
      </c>
      <c r="X263" s="45">
        <f t="shared" si="257"/>
        <v>4.2046</v>
      </c>
      <c r="Y263" s="52">
        <v>1.125</v>
      </c>
      <c r="Z263" s="47">
        <v>0.5</v>
      </c>
      <c r="AA263" s="54">
        <f t="shared" si="258"/>
        <v>93076.7840341268</v>
      </c>
      <c r="AC263" s="68">
        <v>4763</v>
      </c>
      <c r="AD263" s="41">
        <v>1.07</v>
      </c>
      <c r="AE263" s="51">
        <v>2.2</v>
      </c>
      <c r="AF263" s="51">
        <v>1</v>
      </c>
      <c r="AG263" s="51">
        <v>0</v>
      </c>
      <c r="AH263" s="42">
        <f t="shared" si="234"/>
        <v>11212.102</v>
      </c>
      <c r="AI263" s="52">
        <f t="shared" si="260"/>
        <v>3.51</v>
      </c>
      <c r="AJ263" s="51">
        <v>0.98</v>
      </c>
      <c r="AK263" s="51">
        <v>3.27</v>
      </c>
      <c r="AL263" s="45">
        <f t="shared" si="236"/>
        <v>4.2046</v>
      </c>
      <c r="AM263" s="52">
        <v>1.125</v>
      </c>
      <c r="AN263" s="47">
        <v>0.5</v>
      </c>
      <c r="AO263" s="54">
        <f t="shared" si="237"/>
        <v>93076.7840341268</v>
      </c>
      <c r="AQ263" s="68">
        <f>4763+240</f>
        <v>5003</v>
      </c>
      <c r="AR263" s="41">
        <v>1.07</v>
      </c>
      <c r="AS263" s="51">
        <v>2.2</v>
      </c>
      <c r="AT263" s="51">
        <v>1</v>
      </c>
      <c r="AU263" s="51">
        <v>0</v>
      </c>
      <c r="AV263" s="42">
        <f t="shared" si="240"/>
        <v>11777.062</v>
      </c>
      <c r="AW263" s="52">
        <f t="shared" si="262"/>
        <v>3.51</v>
      </c>
      <c r="AX263" s="51">
        <v>0.98</v>
      </c>
      <c r="AY263" s="51">
        <v>3.27</v>
      </c>
      <c r="AZ263" s="45">
        <f t="shared" si="242"/>
        <v>4.2046</v>
      </c>
      <c r="BA263" s="52">
        <v>1.225</v>
      </c>
      <c r="BB263" s="47">
        <v>0.5</v>
      </c>
      <c r="BC263" s="54">
        <f t="shared" si="243"/>
        <v>106457.155273819</v>
      </c>
      <c r="BE263" s="68">
        <f>4763+240+108</f>
        <v>5111</v>
      </c>
      <c r="BF263" s="41">
        <v>1.07</v>
      </c>
      <c r="BG263" s="51">
        <v>2.2</v>
      </c>
      <c r="BH263" s="51">
        <v>1</v>
      </c>
      <c r="BI263" s="51">
        <v>0</v>
      </c>
      <c r="BJ263" s="42">
        <f t="shared" si="246"/>
        <v>12031.294</v>
      </c>
      <c r="BK263" s="52">
        <f t="shared" si="264"/>
        <v>3.51</v>
      </c>
      <c r="BL263" s="51">
        <v>0.98</v>
      </c>
      <c r="BM263" s="51">
        <v>3.27</v>
      </c>
      <c r="BN263" s="45">
        <f t="shared" si="248"/>
        <v>4.2046</v>
      </c>
      <c r="BO263" s="52">
        <v>1.225</v>
      </c>
      <c r="BP263" s="47">
        <v>0.625</v>
      </c>
      <c r="BQ263" s="54">
        <f t="shared" si="249"/>
        <v>135944.063712895</v>
      </c>
    </row>
    <row r="264" customHeight="1" spans="1:69">
      <c r="A264" s="68">
        <v>4763</v>
      </c>
      <c r="B264" s="55">
        <v>8</v>
      </c>
      <c r="C264" s="51">
        <v>1</v>
      </c>
      <c r="D264" s="51">
        <v>1</v>
      </c>
      <c r="E264" s="51">
        <v>0</v>
      </c>
      <c r="F264" s="42">
        <f t="shared" si="251"/>
        <v>38104</v>
      </c>
      <c r="G264" s="52">
        <v>3.25</v>
      </c>
      <c r="H264" s="51">
        <v>0.98</v>
      </c>
      <c r="I264" s="51">
        <v>3.27</v>
      </c>
      <c r="J264" s="45">
        <f t="shared" si="252"/>
        <v>4.2046</v>
      </c>
      <c r="K264" s="52">
        <v>1.125</v>
      </c>
      <c r="L264" s="47">
        <v>0.5</v>
      </c>
      <c r="M264" s="54">
        <f t="shared" si="253"/>
        <v>292887.705825</v>
      </c>
      <c r="O264" s="68">
        <v>4763</v>
      </c>
      <c r="P264" s="55">
        <v>8</v>
      </c>
      <c r="Q264" s="51">
        <v>1</v>
      </c>
      <c r="R264" s="51">
        <v>1</v>
      </c>
      <c r="S264" s="51">
        <v>0</v>
      </c>
      <c r="T264" s="42">
        <f t="shared" si="255"/>
        <v>38104</v>
      </c>
      <c r="U264" s="52">
        <f t="shared" si="256"/>
        <v>3.51</v>
      </c>
      <c r="V264" s="51">
        <v>0.98</v>
      </c>
      <c r="W264" s="51">
        <v>3.27</v>
      </c>
      <c r="X264" s="45">
        <f t="shared" si="257"/>
        <v>4.2046</v>
      </c>
      <c r="Y264" s="52">
        <v>1.125</v>
      </c>
      <c r="Z264" s="47">
        <v>0.5</v>
      </c>
      <c r="AA264" s="54">
        <f t="shared" si="258"/>
        <v>316318.722291</v>
      </c>
      <c r="AC264" s="68">
        <v>4763</v>
      </c>
      <c r="AD264" s="55">
        <v>8</v>
      </c>
      <c r="AE264" s="51">
        <v>1</v>
      </c>
      <c r="AF264" s="51">
        <v>1</v>
      </c>
      <c r="AG264" s="51">
        <v>0</v>
      </c>
      <c r="AH264" s="42">
        <f t="shared" si="234"/>
        <v>38104</v>
      </c>
      <c r="AI264" s="52">
        <f t="shared" si="260"/>
        <v>3.51</v>
      </c>
      <c r="AJ264" s="51">
        <v>0.98</v>
      </c>
      <c r="AK264" s="51">
        <v>3.27</v>
      </c>
      <c r="AL264" s="45">
        <f t="shared" si="236"/>
        <v>4.2046</v>
      </c>
      <c r="AM264" s="52">
        <v>1.125</v>
      </c>
      <c r="AN264" s="47">
        <v>0.5</v>
      </c>
      <c r="AO264" s="54">
        <f t="shared" si="237"/>
        <v>316318.722291</v>
      </c>
      <c r="AQ264" s="68">
        <f>4763+240</f>
        <v>5003</v>
      </c>
      <c r="AR264" s="55">
        <v>8</v>
      </c>
      <c r="AS264" s="51">
        <v>1</v>
      </c>
      <c r="AT264" s="51">
        <v>1</v>
      </c>
      <c r="AU264" s="51">
        <v>0</v>
      </c>
      <c r="AV264" s="42">
        <f t="shared" si="240"/>
        <v>40024</v>
      </c>
      <c r="AW264" s="52">
        <f t="shared" si="262"/>
        <v>3.51</v>
      </c>
      <c r="AX264" s="51">
        <v>0.98</v>
      </c>
      <c r="AY264" s="51">
        <v>3.27</v>
      </c>
      <c r="AZ264" s="45">
        <f t="shared" si="242"/>
        <v>4.2046</v>
      </c>
      <c r="BA264" s="52">
        <v>1.225</v>
      </c>
      <c r="BB264" s="47">
        <v>0.5</v>
      </c>
      <c r="BC264" s="54">
        <f t="shared" si="243"/>
        <v>361791.5217462</v>
      </c>
      <c r="BE264" s="68">
        <f>4763+240+108</f>
        <v>5111</v>
      </c>
      <c r="BF264" s="55">
        <v>8</v>
      </c>
      <c r="BG264" s="51">
        <v>1</v>
      </c>
      <c r="BH264" s="51">
        <v>1</v>
      </c>
      <c r="BI264" s="51">
        <v>0</v>
      </c>
      <c r="BJ264" s="42">
        <f t="shared" si="246"/>
        <v>40888</v>
      </c>
      <c r="BK264" s="52">
        <f t="shared" si="264"/>
        <v>3.51</v>
      </c>
      <c r="BL264" s="51">
        <v>0.98</v>
      </c>
      <c r="BM264" s="51">
        <v>3.27</v>
      </c>
      <c r="BN264" s="45">
        <f t="shared" si="248"/>
        <v>4.2046</v>
      </c>
      <c r="BO264" s="52">
        <v>1.225</v>
      </c>
      <c r="BP264" s="47">
        <v>0.625</v>
      </c>
      <c r="BQ264" s="54">
        <f t="shared" si="249"/>
        <v>462001.91576175</v>
      </c>
    </row>
    <row r="265" customHeight="1" spans="1:69">
      <c r="A265" s="68">
        <v>4763</v>
      </c>
      <c r="B265" s="50">
        <v>0.72</v>
      </c>
      <c r="C265" s="51">
        <v>2.2</v>
      </c>
      <c r="D265" s="51">
        <v>1</v>
      </c>
      <c r="E265" s="51">
        <v>0</v>
      </c>
      <c r="F265" s="42">
        <f t="shared" si="251"/>
        <v>7544.592</v>
      </c>
      <c r="G265" s="52">
        <v>3.25</v>
      </c>
      <c r="H265" s="51">
        <v>0.98</v>
      </c>
      <c r="I265" s="51">
        <v>3.27</v>
      </c>
      <c r="J265" s="45">
        <f t="shared" si="252"/>
        <v>4.2046</v>
      </c>
      <c r="K265" s="52">
        <v>1.125</v>
      </c>
      <c r="L265" s="47">
        <v>0.5</v>
      </c>
      <c r="M265" s="54">
        <f t="shared" si="253"/>
        <v>57991.76575335</v>
      </c>
      <c r="O265" s="68">
        <v>4763</v>
      </c>
      <c r="P265" s="50">
        <v>0.72</v>
      </c>
      <c r="Q265" s="51">
        <v>2.2</v>
      </c>
      <c r="R265" s="51">
        <v>1</v>
      </c>
      <c r="S265" s="51">
        <v>0</v>
      </c>
      <c r="T265" s="42">
        <f t="shared" si="255"/>
        <v>7544.592</v>
      </c>
      <c r="U265" s="52">
        <f t="shared" si="256"/>
        <v>3.51</v>
      </c>
      <c r="V265" s="51">
        <v>0.98</v>
      </c>
      <c r="W265" s="51">
        <v>3.27</v>
      </c>
      <c r="X265" s="45">
        <f t="shared" si="257"/>
        <v>4.2046</v>
      </c>
      <c r="Y265" s="52">
        <v>1.125</v>
      </c>
      <c r="Z265" s="47">
        <v>0.5</v>
      </c>
      <c r="AA265" s="54">
        <f t="shared" si="258"/>
        <v>62631.107013618</v>
      </c>
      <c r="AC265" s="68">
        <v>4763</v>
      </c>
      <c r="AD265" s="50">
        <v>0.72</v>
      </c>
      <c r="AE265" s="51">
        <v>2.2</v>
      </c>
      <c r="AF265" s="51">
        <v>1</v>
      </c>
      <c r="AG265" s="51">
        <v>0</v>
      </c>
      <c r="AH265" s="42">
        <f t="shared" si="234"/>
        <v>7544.592</v>
      </c>
      <c r="AI265" s="52">
        <f t="shared" si="260"/>
        <v>3.51</v>
      </c>
      <c r="AJ265" s="51">
        <v>0.98</v>
      </c>
      <c r="AK265" s="51">
        <v>3.27</v>
      </c>
      <c r="AL265" s="45">
        <f t="shared" si="236"/>
        <v>4.2046</v>
      </c>
      <c r="AM265" s="52">
        <v>1.125</v>
      </c>
      <c r="AN265" s="47">
        <v>0.5</v>
      </c>
      <c r="AO265" s="54">
        <f t="shared" si="237"/>
        <v>62631.107013618</v>
      </c>
      <c r="AQ265" s="68">
        <f>4763+240</f>
        <v>5003</v>
      </c>
      <c r="AR265" s="50">
        <v>0.72</v>
      </c>
      <c r="AS265" s="51">
        <v>2.2</v>
      </c>
      <c r="AT265" s="51">
        <v>1</v>
      </c>
      <c r="AU265" s="51">
        <v>0</v>
      </c>
      <c r="AV265" s="42">
        <f t="shared" si="240"/>
        <v>7924.752</v>
      </c>
      <c r="AW265" s="52">
        <f t="shared" si="262"/>
        <v>3.51</v>
      </c>
      <c r="AX265" s="51">
        <v>0.98</v>
      </c>
      <c r="AY265" s="51">
        <v>3.27</v>
      </c>
      <c r="AZ265" s="45">
        <f t="shared" si="242"/>
        <v>4.2046</v>
      </c>
      <c r="BA265" s="52">
        <v>1.225</v>
      </c>
      <c r="BB265" s="47">
        <v>0.5</v>
      </c>
      <c r="BC265" s="54">
        <f t="shared" si="243"/>
        <v>71634.7213057476</v>
      </c>
      <c r="BE265" s="68">
        <f>4763+240+108</f>
        <v>5111</v>
      </c>
      <c r="BF265" s="50">
        <v>0.72</v>
      </c>
      <c r="BG265" s="51">
        <v>2.2</v>
      </c>
      <c r="BH265" s="51">
        <v>1</v>
      </c>
      <c r="BI265" s="51">
        <v>0</v>
      </c>
      <c r="BJ265" s="42">
        <f t="shared" si="246"/>
        <v>8095.824</v>
      </c>
      <c r="BK265" s="52">
        <f t="shared" si="264"/>
        <v>3.51</v>
      </c>
      <c r="BL265" s="51">
        <v>0.98</v>
      </c>
      <c r="BM265" s="51">
        <v>3.27</v>
      </c>
      <c r="BN265" s="45">
        <f t="shared" si="248"/>
        <v>4.2046</v>
      </c>
      <c r="BO265" s="52">
        <v>1.225</v>
      </c>
      <c r="BP265" s="47">
        <v>0.625</v>
      </c>
      <c r="BQ265" s="54">
        <f t="shared" si="249"/>
        <v>91476.3793208265</v>
      </c>
    </row>
    <row r="266" customHeight="1" spans="1:69">
      <c r="A266" s="57">
        <f>SUM(M237:M265)</f>
        <v>3779879.69575108</v>
      </c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O266" s="57">
        <f>SUM(AA237:AA265)</f>
        <v>4115424.90862467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9"/>
      <c r="AC266" s="57">
        <f>SUM(AO237:AO265)</f>
        <v>4568837.44150917</v>
      </c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Q266" s="57">
        <f>SUM(BC237:BC265)</f>
        <v>5170950.5287451</v>
      </c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9"/>
      <c r="BE266" s="57">
        <f>SUM(BQ237:BQ265)</f>
        <v>6899175.3262267</v>
      </c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9"/>
    </row>
    <row r="267" customHeight="1" spans="1:69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O267" s="57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9"/>
      <c r="AC267" s="57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Q267" s="57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9"/>
      <c r="BE267" s="57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9"/>
    </row>
    <row r="268" customHeight="1" spans="1:69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2"/>
      <c r="O268" s="60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2"/>
      <c r="AC268" s="60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2"/>
      <c r="AQ268" s="60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2"/>
      <c r="BE268" s="60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2"/>
    </row>
    <row r="269" customHeight="1" spans="1:69">
      <c r="A269" s="25" t="s">
        <v>9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O269" s="25" t="s">
        <v>9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C269" s="25" t="s">
        <v>9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7"/>
      <c r="AQ269" s="25" t="s">
        <v>9</v>
      </c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7"/>
      <c r="BE269" s="25" t="s">
        <v>9</v>
      </c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7"/>
    </row>
    <row r="270" customHeight="1" spans="1:69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O270" s="28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30"/>
      <c r="AC270" s="28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30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E270" s="28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30"/>
    </row>
    <row r="271" customHeight="1" spans="1:69">
      <c r="A271" s="31" t="s">
        <v>14</v>
      </c>
      <c r="B271" s="32"/>
      <c r="C271" s="32"/>
      <c r="D271" s="32"/>
      <c r="E271" s="32"/>
      <c r="F271" s="33"/>
      <c r="G271" s="34" t="s">
        <v>15</v>
      </c>
      <c r="H271" s="35"/>
      <c r="I271" s="35"/>
      <c r="J271" s="36"/>
      <c r="K271" s="37" t="s">
        <v>16</v>
      </c>
      <c r="L271" s="38"/>
      <c r="M271" s="39" t="s">
        <v>17</v>
      </c>
      <c r="O271" s="31" t="s">
        <v>14</v>
      </c>
      <c r="P271" s="32"/>
      <c r="Q271" s="32"/>
      <c r="R271" s="32"/>
      <c r="S271" s="32"/>
      <c r="T271" s="33"/>
      <c r="U271" s="34" t="s">
        <v>15</v>
      </c>
      <c r="V271" s="35"/>
      <c r="W271" s="35"/>
      <c r="X271" s="36"/>
      <c r="Y271" s="37" t="s">
        <v>16</v>
      </c>
      <c r="Z271" s="38"/>
      <c r="AA271" s="39" t="s">
        <v>17</v>
      </c>
      <c r="AC271" s="31" t="s">
        <v>14</v>
      </c>
      <c r="AD271" s="32"/>
      <c r="AE271" s="32"/>
      <c r="AF271" s="32"/>
      <c r="AG271" s="32"/>
      <c r="AH271" s="33"/>
      <c r="AI271" s="34" t="s">
        <v>15</v>
      </c>
      <c r="AJ271" s="35"/>
      <c r="AK271" s="35"/>
      <c r="AL271" s="36"/>
      <c r="AM271" s="37" t="s">
        <v>16</v>
      </c>
      <c r="AN271" s="38"/>
      <c r="AO271" s="39" t="s">
        <v>17</v>
      </c>
      <c r="AQ271" s="31" t="s">
        <v>14</v>
      </c>
      <c r="AR271" s="32"/>
      <c r="AS271" s="32"/>
      <c r="AT271" s="32"/>
      <c r="AU271" s="32"/>
      <c r="AV271" s="33"/>
      <c r="AW271" s="34" t="s">
        <v>15</v>
      </c>
      <c r="AX271" s="35"/>
      <c r="AY271" s="35"/>
      <c r="AZ271" s="36"/>
      <c r="BA271" s="37" t="s">
        <v>16</v>
      </c>
      <c r="BB271" s="38"/>
      <c r="BC271" s="39" t="s">
        <v>17</v>
      </c>
      <c r="BE271" s="31" t="s">
        <v>14</v>
      </c>
      <c r="BF271" s="32"/>
      <c r="BG271" s="32"/>
      <c r="BH271" s="32"/>
      <c r="BI271" s="32"/>
      <c r="BJ271" s="33"/>
      <c r="BK271" s="34" t="s">
        <v>15</v>
      </c>
      <c r="BL271" s="35"/>
      <c r="BM271" s="35"/>
      <c r="BN271" s="36"/>
      <c r="BO271" s="37" t="s">
        <v>16</v>
      </c>
      <c r="BP271" s="38"/>
      <c r="BQ271" s="39" t="s">
        <v>17</v>
      </c>
    </row>
    <row r="272" customHeight="1" spans="1:69">
      <c r="A272" s="40" t="s">
        <v>18</v>
      </c>
      <c r="B272" s="41" t="s">
        <v>19</v>
      </c>
      <c r="C272" s="41" t="s">
        <v>20</v>
      </c>
      <c r="D272" s="41" t="s">
        <v>21</v>
      </c>
      <c r="E272" s="41" t="s">
        <v>22</v>
      </c>
      <c r="F272" s="42" t="s">
        <v>14</v>
      </c>
      <c r="G272" s="43" t="s">
        <v>23</v>
      </c>
      <c r="H272" s="44" t="s">
        <v>24</v>
      </c>
      <c r="I272" s="44" t="s">
        <v>25</v>
      </c>
      <c r="J272" s="45" t="s">
        <v>26</v>
      </c>
      <c r="K272" s="46" t="s">
        <v>27</v>
      </c>
      <c r="L272" s="47" t="s">
        <v>28</v>
      </c>
      <c r="M272" s="48"/>
      <c r="O272" s="40" t="s">
        <v>18</v>
      </c>
      <c r="P272" s="41" t="s">
        <v>19</v>
      </c>
      <c r="Q272" s="41" t="s">
        <v>20</v>
      </c>
      <c r="R272" s="41" t="s">
        <v>21</v>
      </c>
      <c r="S272" s="41" t="s">
        <v>22</v>
      </c>
      <c r="T272" s="42" t="s">
        <v>14</v>
      </c>
      <c r="U272" s="43" t="s">
        <v>23</v>
      </c>
      <c r="V272" s="44" t="s">
        <v>24</v>
      </c>
      <c r="W272" s="44" t="s">
        <v>25</v>
      </c>
      <c r="X272" s="45" t="s">
        <v>26</v>
      </c>
      <c r="Y272" s="46" t="s">
        <v>27</v>
      </c>
      <c r="Z272" s="47" t="s">
        <v>28</v>
      </c>
      <c r="AA272" s="48"/>
      <c r="AC272" s="40" t="s">
        <v>18</v>
      </c>
      <c r="AD272" s="41" t="s">
        <v>19</v>
      </c>
      <c r="AE272" s="41" t="s">
        <v>20</v>
      </c>
      <c r="AF272" s="41" t="s">
        <v>21</v>
      </c>
      <c r="AG272" s="41" t="s">
        <v>22</v>
      </c>
      <c r="AH272" s="42" t="s">
        <v>14</v>
      </c>
      <c r="AI272" s="43" t="s">
        <v>23</v>
      </c>
      <c r="AJ272" s="44" t="s">
        <v>24</v>
      </c>
      <c r="AK272" s="44" t="s">
        <v>25</v>
      </c>
      <c r="AL272" s="45" t="s">
        <v>26</v>
      </c>
      <c r="AM272" s="46" t="s">
        <v>27</v>
      </c>
      <c r="AN272" s="47" t="s">
        <v>28</v>
      </c>
      <c r="AO272" s="48"/>
      <c r="AQ272" s="40" t="s">
        <v>18</v>
      </c>
      <c r="AR272" s="41" t="s">
        <v>19</v>
      </c>
      <c r="AS272" s="41" t="s">
        <v>20</v>
      </c>
      <c r="AT272" s="41" t="s">
        <v>21</v>
      </c>
      <c r="AU272" s="41" t="s">
        <v>22</v>
      </c>
      <c r="AV272" s="42" t="s">
        <v>14</v>
      </c>
      <c r="AW272" s="43" t="s">
        <v>23</v>
      </c>
      <c r="AX272" s="44" t="s">
        <v>24</v>
      </c>
      <c r="AY272" s="44" t="s">
        <v>25</v>
      </c>
      <c r="AZ272" s="45" t="s">
        <v>26</v>
      </c>
      <c r="BA272" s="46" t="s">
        <v>27</v>
      </c>
      <c r="BB272" s="47" t="s">
        <v>28</v>
      </c>
      <c r="BC272" s="48"/>
      <c r="BE272" s="40" t="s">
        <v>18</v>
      </c>
      <c r="BF272" s="41" t="s">
        <v>19</v>
      </c>
      <c r="BG272" s="41" t="s">
        <v>20</v>
      </c>
      <c r="BH272" s="41" t="s">
        <v>21</v>
      </c>
      <c r="BI272" s="41" t="s">
        <v>22</v>
      </c>
      <c r="BJ272" s="42" t="s">
        <v>14</v>
      </c>
      <c r="BK272" s="43" t="s">
        <v>23</v>
      </c>
      <c r="BL272" s="44" t="s">
        <v>24</v>
      </c>
      <c r="BM272" s="44" t="s">
        <v>25</v>
      </c>
      <c r="BN272" s="45" t="s">
        <v>26</v>
      </c>
      <c r="BO272" s="46" t="s">
        <v>27</v>
      </c>
      <c r="BP272" s="47" t="s">
        <v>28</v>
      </c>
      <c r="BQ272" s="48"/>
    </row>
    <row r="273" customHeight="1" spans="1:69">
      <c r="A273" s="68">
        <v>3921</v>
      </c>
      <c r="B273" s="51">
        <v>2.14</v>
      </c>
      <c r="C273" s="51">
        <v>1</v>
      </c>
      <c r="D273" s="51">
        <v>1</v>
      </c>
      <c r="E273" s="51">
        <v>0</v>
      </c>
      <c r="F273" s="42">
        <f t="shared" ref="F273:F275" si="266">A273*B273*C273*D273+E273</f>
        <v>8390.94</v>
      </c>
      <c r="G273" s="67">
        <v>2.26</v>
      </c>
      <c r="H273" s="51">
        <v>0.92</v>
      </c>
      <c r="I273" s="51">
        <v>2.03</v>
      </c>
      <c r="J273" s="45">
        <f t="shared" ref="J273:J275" si="267">H273*I273+1</f>
        <v>2.8676</v>
      </c>
      <c r="K273" s="52">
        <v>1.125</v>
      </c>
      <c r="L273" s="47">
        <v>0.5</v>
      </c>
      <c r="M273" s="54">
        <f t="shared" ref="M273:M275" si="268">F273*G273*J273*K273*L273</f>
        <v>30588.63894531</v>
      </c>
      <c r="O273" s="68">
        <v>3921</v>
      </c>
      <c r="P273" s="51">
        <v>2.14</v>
      </c>
      <c r="Q273" s="51">
        <v>1</v>
      </c>
      <c r="R273" s="51">
        <v>1</v>
      </c>
      <c r="S273" s="51">
        <v>0</v>
      </c>
      <c r="T273" s="42">
        <f t="shared" ref="T273:T275" si="269">O273*P273*Q273*R273+S273</f>
        <v>8390.94</v>
      </c>
      <c r="U273" s="67">
        <f>2.26+0.13</f>
        <v>2.39</v>
      </c>
      <c r="V273" s="51">
        <v>0.92</v>
      </c>
      <c r="W273" s="51">
        <v>2.03</v>
      </c>
      <c r="X273" s="45">
        <f t="shared" ref="X273:X275" si="270">V273*W273+1</f>
        <v>2.8676</v>
      </c>
      <c r="Y273" s="52">
        <v>1.125</v>
      </c>
      <c r="Z273" s="47">
        <v>0.5</v>
      </c>
      <c r="AA273" s="54">
        <f t="shared" ref="AA273:AA275" si="271">T273*U273*X273*Y273*Z273</f>
        <v>32348.162424465</v>
      </c>
      <c r="AC273" s="68">
        <v>3921</v>
      </c>
      <c r="AD273" s="51">
        <v>2.14</v>
      </c>
      <c r="AE273" s="51">
        <v>1</v>
      </c>
      <c r="AF273" s="51">
        <v>1</v>
      </c>
      <c r="AG273" s="51">
        <v>0</v>
      </c>
      <c r="AH273" s="42">
        <f t="shared" ref="AH273:AH296" si="272">AC273*AD273*AE273*AF273+AG273</f>
        <v>8390.94</v>
      </c>
      <c r="AI273" s="67">
        <f t="shared" ref="AI273:AI278" si="273">2.26+0.13</f>
        <v>2.39</v>
      </c>
      <c r="AJ273" s="51">
        <v>0.92</v>
      </c>
      <c r="AK273" s="51">
        <v>2.03</v>
      </c>
      <c r="AL273" s="45">
        <f t="shared" ref="AL273:AL296" si="274">AJ273*AK273+1</f>
        <v>2.8676</v>
      </c>
      <c r="AM273" s="52">
        <v>1.125</v>
      </c>
      <c r="AN273" s="47">
        <v>0.5</v>
      </c>
      <c r="AO273" s="54">
        <f t="shared" ref="AO273:AO296" si="275">AH273*AI273*AL273*AM273*AN273</f>
        <v>32348.162424465</v>
      </c>
      <c r="AQ273" s="68">
        <f t="shared" ref="AQ273:AQ296" si="276">3921+240</f>
        <v>4161</v>
      </c>
      <c r="AR273" s="51">
        <v>2.14</v>
      </c>
      <c r="AS273" s="51">
        <v>1</v>
      </c>
      <c r="AT273" s="51">
        <v>1</v>
      </c>
      <c r="AU273" s="51">
        <v>0</v>
      </c>
      <c r="AV273" s="42">
        <f t="shared" ref="AV273:AV296" si="277">AQ273*AR273*AS273*AT273+AU273</f>
        <v>8904.54</v>
      </c>
      <c r="AW273" s="67">
        <f t="shared" ref="AW273:AW278" si="278">2.26+0.13</f>
        <v>2.39</v>
      </c>
      <c r="AX273" s="51">
        <v>0.92</v>
      </c>
      <c r="AY273" s="51">
        <v>2.03</v>
      </c>
      <c r="AZ273" s="45">
        <f t="shared" ref="AZ273:AZ296" si="279">AX273*AY273+1</f>
        <v>2.8676</v>
      </c>
      <c r="BA273" s="52">
        <v>1.225</v>
      </c>
      <c r="BB273" s="47">
        <v>0.5</v>
      </c>
      <c r="BC273" s="54">
        <f t="shared" ref="BC273:BC296" si="280">AV273*AW273*AZ273*BA273*BB273</f>
        <v>37379.548803093</v>
      </c>
      <c r="BE273" s="68">
        <f t="shared" ref="BE273:BE296" si="281">3921+240+108+300</f>
        <v>4569</v>
      </c>
      <c r="BF273" s="51">
        <v>2.14</v>
      </c>
      <c r="BG273" s="51">
        <v>1</v>
      </c>
      <c r="BH273" s="51">
        <v>1</v>
      </c>
      <c r="BI273" s="51">
        <v>0</v>
      </c>
      <c r="BJ273" s="42">
        <f t="shared" ref="BJ273:BJ296" si="282">BE273*BF273*BG273*BH273+BI273</f>
        <v>9777.66</v>
      </c>
      <c r="BK273" s="67">
        <f t="shared" ref="BK273:BK278" si="283">2.26+0.13</f>
        <v>2.39</v>
      </c>
      <c r="BL273" s="51">
        <v>0.92</v>
      </c>
      <c r="BM273" s="51">
        <v>2.03</v>
      </c>
      <c r="BN273" s="45">
        <f t="shared" ref="BN273:BN296" si="284">BL273*BM273+1</f>
        <v>2.8676</v>
      </c>
      <c r="BO273" s="52">
        <v>1.225</v>
      </c>
      <c r="BP273" s="47">
        <v>0.625</v>
      </c>
      <c r="BQ273" s="54">
        <f t="shared" ref="BQ273:BQ296" si="285">BJ273*BK273*BN273*BO273*BP273</f>
        <v>51305.9236004963</v>
      </c>
    </row>
    <row r="274" customHeight="1" spans="1:69">
      <c r="A274" s="68">
        <v>3921</v>
      </c>
      <c r="B274" s="51">
        <v>1.74</v>
      </c>
      <c r="C274" s="51">
        <v>1</v>
      </c>
      <c r="D274" s="51">
        <v>1</v>
      </c>
      <c r="E274" s="51">
        <v>0</v>
      </c>
      <c r="F274" s="42">
        <f t="shared" si="266"/>
        <v>6822.54</v>
      </c>
      <c r="G274" s="67">
        <v>2.26</v>
      </c>
      <c r="H274" s="51">
        <v>0.92</v>
      </c>
      <c r="I274" s="51">
        <v>2.03</v>
      </c>
      <c r="J274" s="45">
        <f t="shared" si="267"/>
        <v>2.8676</v>
      </c>
      <c r="K274" s="52">
        <v>1.125</v>
      </c>
      <c r="L274" s="47">
        <v>0.5</v>
      </c>
      <c r="M274" s="54">
        <f t="shared" si="268"/>
        <v>24871.13633871</v>
      </c>
      <c r="O274" s="68">
        <v>3921</v>
      </c>
      <c r="P274" s="51">
        <v>1.74</v>
      </c>
      <c r="Q274" s="51">
        <v>1</v>
      </c>
      <c r="R274" s="51">
        <v>1</v>
      </c>
      <c r="S274" s="51">
        <v>0</v>
      </c>
      <c r="T274" s="42">
        <f t="shared" si="269"/>
        <v>6822.54</v>
      </c>
      <c r="U274" s="67">
        <f>2.26+0.13</f>
        <v>2.39</v>
      </c>
      <c r="V274" s="51">
        <v>0.92</v>
      </c>
      <c r="W274" s="51">
        <v>2.03</v>
      </c>
      <c r="X274" s="45">
        <f t="shared" si="270"/>
        <v>2.8676</v>
      </c>
      <c r="Y274" s="52">
        <v>1.125</v>
      </c>
      <c r="Z274" s="47">
        <v>0.5</v>
      </c>
      <c r="AA274" s="54">
        <f t="shared" si="271"/>
        <v>26301.776924565</v>
      </c>
      <c r="AC274" s="68">
        <v>3921</v>
      </c>
      <c r="AD274" s="51">
        <v>1.74</v>
      </c>
      <c r="AE274" s="51">
        <v>1</v>
      </c>
      <c r="AF274" s="51">
        <v>1</v>
      </c>
      <c r="AG274" s="51">
        <v>0</v>
      </c>
      <c r="AH274" s="42">
        <f t="shared" si="272"/>
        <v>6822.54</v>
      </c>
      <c r="AI274" s="67">
        <f t="shared" si="273"/>
        <v>2.39</v>
      </c>
      <c r="AJ274" s="51">
        <v>0.92</v>
      </c>
      <c r="AK274" s="51">
        <v>2.03</v>
      </c>
      <c r="AL274" s="45">
        <f t="shared" si="274"/>
        <v>2.8676</v>
      </c>
      <c r="AM274" s="52">
        <v>1.125</v>
      </c>
      <c r="AN274" s="47">
        <v>0.5</v>
      </c>
      <c r="AO274" s="54">
        <f t="shared" si="275"/>
        <v>26301.776924565</v>
      </c>
      <c r="AQ274" s="68">
        <f t="shared" si="276"/>
        <v>4161</v>
      </c>
      <c r="AR274" s="51">
        <v>1.74</v>
      </c>
      <c r="AS274" s="51">
        <v>1</v>
      </c>
      <c r="AT274" s="51">
        <v>1</v>
      </c>
      <c r="AU274" s="51">
        <v>0</v>
      </c>
      <c r="AV274" s="42">
        <f t="shared" si="277"/>
        <v>7240.14</v>
      </c>
      <c r="AW274" s="67">
        <f t="shared" si="278"/>
        <v>2.39</v>
      </c>
      <c r="AX274" s="51">
        <v>0.92</v>
      </c>
      <c r="AY274" s="51">
        <v>2.03</v>
      </c>
      <c r="AZ274" s="45">
        <f t="shared" si="279"/>
        <v>2.8676</v>
      </c>
      <c r="BA274" s="52">
        <v>1.225</v>
      </c>
      <c r="BB274" s="47">
        <v>0.5</v>
      </c>
      <c r="BC274" s="54">
        <f t="shared" si="280"/>
        <v>30392.717251113</v>
      </c>
      <c r="BE274" s="68">
        <f t="shared" si="281"/>
        <v>4569</v>
      </c>
      <c r="BF274" s="51">
        <v>1.74</v>
      </c>
      <c r="BG274" s="51">
        <v>1</v>
      </c>
      <c r="BH274" s="51">
        <v>1</v>
      </c>
      <c r="BI274" s="51">
        <v>0</v>
      </c>
      <c r="BJ274" s="42">
        <f t="shared" si="282"/>
        <v>7950.06</v>
      </c>
      <c r="BK274" s="67">
        <f t="shared" si="283"/>
        <v>2.39</v>
      </c>
      <c r="BL274" s="51">
        <v>0.92</v>
      </c>
      <c r="BM274" s="51">
        <v>2.03</v>
      </c>
      <c r="BN274" s="45">
        <f t="shared" si="284"/>
        <v>2.8676</v>
      </c>
      <c r="BO274" s="52">
        <v>1.225</v>
      </c>
      <c r="BP274" s="47">
        <v>0.625</v>
      </c>
      <c r="BQ274" s="54">
        <f t="shared" si="285"/>
        <v>41716.0313387212</v>
      </c>
    </row>
    <row r="275" customHeight="1" spans="1:69">
      <c r="A275" s="68">
        <v>3921</v>
      </c>
      <c r="B275" s="51">
        <v>2.01</v>
      </c>
      <c r="C275" s="51">
        <v>1</v>
      </c>
      <c r="D275" s="51">
        <v>1</v>
      </c>
      <c r="E275" s="51">
        <v>0</v>
      </c>
      <c r="F275" s="42">
        <f t="shared" si="266"/>
        <v>7881.21</v>
      </c>
      <c r="G275" s="67">
        <v>2.26</v>
      </c>
      <c r="H275" s="51">
        <v>0.92</v>
      </c>
      <c r="I275" s="51">
        <v>2.03</v>
      </c>
      <c r="J275" s="45">
        <f t="shared" si="267"/>
        <v>2.8676</v>
      </c>
      <c r="K275" s="52">
        <v>1.125</v>
      </c>
      <c r="L275" s="47">
        <v>0.5</v>
      </c>
      <c r="M275" s="54">
        <f t="shared" si="268"/>
        <v>28730.450598165</v>
      </c>
      <c r="O275" s="68">
        <v>3921</v>
      </c>
      <c r="P275" s="51">
        <v>2.01</v>
      </c>
      <c r="Q275" s="51">
        <v>1</v>
      </c>
      <c r="R275" s="51">
        <v>1</v>
      </c>
      <c r="S275" s="51">
        <v>0</v>
      </c>
      <c r="T275" s="42">
        <f t="shared" si="269"/>
        <v>7881.21</v>
      </c>
      <c r="U275" s="67">
        <f>2.26+0.13</f>
        <v>2.39</v>
      </c>
      <c r="V275" s="51">
        <v>0.92</v>
      </c>
      <c r="W275" s="51">
        <v>2.03</v>
      </c>
      <c r="X275" s="45">
        <f t="shared" si="270"/>
        <v>2.8676</v>
      </c>
      <c r="Y275" s="52">
        <v>1.125</v>
      </c>
      <c r="Z275" s="47">
        <v>0.5</v>
      </c>
      <c r="AA275" s="54">
        <f t="shared" si="271"/>
        <v>30383.0871369975</v>
      </c>
      <c r="AC275" s="68">
        <v>3921</v>
      </c>
      <c r="AD275" s="51">
        <v>2.01</v>
      </c>
      <c r="AE275" s="51">
        <v>1</v>
      </c>
      <c r="AF275" s="51">
        <v>1</v>
      </c>
      <c r="AG275" s="51">
        <v>0</v>
      </c>
      <c r="AH275" s="42">
        <f t="shared" si="272"/>
        <v>7881.21</v>
      </c>
      <c r="AI275" s="67">
        <f t="shared" si="273"/>
        <v>2.39</v>
      </c>
      <c r="AJ275" s="51">
        <v>0.92</v>
      </c>
      <c r="AK275" s="51">
        <v>2.03</v>
      </c>
      <c r="AL275" s="45">
        <f t="shared" si="274"/>
        <v>2.8676</v>
      </c>
      <c r="AM275" s="52">
        <v>1.125</v>
      </c>
      <c r="AN275" s="47">
        <v>0.5</v>
      </c>
      <c r="AO275" s="54">
        <f t="shared" si="275"/>
        <v>30383.0871369975</v>
      </c>
      <c r="AQ275" s="68">
        <f t="shared" si="276"/>
        <v>4161</v>
      </c>
      <c r="AR275" s="51">
        <v>2.01</v>
      </c>
      <c r="AS275" s="51">
        <v>1</v>
      </c>
      <c r="AT275" s="51">
        <v>1</v>
      </c>
      <c r="AU275" s="51">
        <v>0</v>
      </c>
      <c r="AV275" s="42">
        <f t="shared" si="277"/>
        <v>8363.61</v>
      </c>
      <c r="AW275" s="67">
        <f t="shared" si="278"/>
        <v>2.39</v>
      </c>
      <c r="AX275" s="51">
        <v>0.92</v>
      </c>
      <c r="AY275" s="51">
        <v>2.03</v>
      </c>
      <c r="AZ275" s="45">
        <f t="shared" si="279"/>
        <v>2.8676</v>
      </c>
      <c r="BA275" s="52">
        <v>1.225</v>
      </c>
      <c r="BB275" s="47">
        <v>0.5</v>
      </c>
      <c r="BC275" s="54">
        <f t="shared" si="280"/>
        <v>35108.8285486995</v>
      </c>
      <c r="BE275" s="68">
        <f t="shared" si="281"/>
        <v>4569</v>
      </c>
      <c r="BF275" s="51">
        <v>2.01</v>
      </c>
      <c r="BG275" s="51">
        <v>1</v>
      </c>
      <c r="BH275" s="51">
        <v>1</v>
      </c>
      <c r="BI275" s="51">
        <v>0</v>
      </c>
      <c r="BJ275" s="42">
        <f t="shared" si="282"/>
        <v>9183.69</v>
      </c>
      <c r="BK275" s="67">
        <f t="shared" si="283"/>
        <v>2.39</v>
      </c>
      <c r="BL275" s="51">
        <v>0.92</v>
      </c>
      <c r="BM275" s="51">
        <v>2.03</v>
      </c>
      <c r="BN275" s="45">
        <f t="shared" si="284"/>
        <v>2.8676</v>
      </c>
      <c r="BO275" s="52">
        <v>1.225</v>
      </c>
      <c r="BP275" s="47">
        <v>0.625</v>
      </c>
      <c r="BQ275" s="54">
        <f t="shared" si="285"/>
        <v>48189.2086154194</v>
      </c>
    </row>
    <row r="276" customHeight="1" spans="1:69">
      <c r="A276" s="56"/>
      <c r="B276" s="51"/>
      <c r="C276" s="51"/>
      <c r="D276" s="51"/>
      <c r="E276" s="51"/>
      <c r="F276" s="42"/>
      <c r="G276" s="52"/>
      <c r="H276" s="51"/>
      <c r="I276" s="51"/>
      <c r="J276" s="45"/>
      <c r="K276" s="52"/>
      <c r="L276" s="47"/>
      <c r="M276" s="54"/>
      <c r="O276" s="56"/>
      <c r="P276" s="51"/>
      <c r="Q276" s="51"/>
      <c r="R276" s="51"/>
      <c r="S276" s="51"/>
      <c r="T276" s="42"/>
      <c r="U276" s="52"/>
      <c r="V276" s="51"/>
      <c r="W276" s="51"/>
      <c r="X276" s="45"/>
      <c r="Y276" s="52"/>
      <c r="Z276" s="47"/>
      <c r="AA276" s="54"/>
      <c r="AC276" s="68">
        <v>3921</v>
      </c>
      <c r="AD276" s="41">
        <v>6</v>
      </c>
      <c r="AE276" s="51">
        <v>1</v>
      </c>
      <c r="AF276" s="51">
        <v>1</v>
      </c>
      <c r="AG276" s="51">
        <f>5620*1.5</f>
        <v>8430</v>
      </c>
      <c r="AH276" s="42">
        <f t="shared" si="272"/>
        <v>31956</v>
      </c>
      <c r="AI276" s="67">
        <f t="shared" si="273"/>
        <v>2.39</v>
      </c>
      <c r="AJ276" s="51">
        <v>0.92</v>
      </c>
      <c r="AK276" s="51">
        <v>2.03</v>
      </c>
      <c r="AL276" s="45">
        <f t="shared" si="274"/>
        <v>2.8676</v>
      </c>
      <c r="AM276" s="52">
        <v>1.125</v>
      </c>
      <c r="AN276" s="47">
        <v>0.5</v>
      </c>
      <c r="AO276" s="54">
        <f t="shared" si="275"/>
        <v>123194.526291</v>
      </c>
      <c r="AQ276" s="68">
        <f t="shared" si="276"/>
        <v>4161</v>
      </c>
      <c r="AR276" s="41">
        <v>6</v>
      </c>
      <c r="AS276" s="51">
        <v>1</v>
      </c>
      <c r="AT276" s="51">
        <v>1</v>
      </c>
      <c r="AU276" s="51">
        <f>5620*1.5</f>
        <v>8430</v>
      </c>
      <c r="AV276" s="42">
        <f t="shared" si="277"/>
        <v>33396</v>
      </c>
      <c r="AW276" s="67">
        <f t="shared" si="278"/>
        <v>2.39</v>
      </c>
      <c r="AX276" s="51">
        <v>0.92</v>
      </c>
      <c r="AY276" s="51">
        <v>2.03</v>
      </c>
      <c r="AZ276" s="45">
        <f t="shared" si="279"/>
        <v>2.8676</v>
      </c>
      <c r="BA276" s="52">
        <v>1.225</v>
      </c>
      <c r="BB276" s="47">
        <v>0.5</v>
      </c>
      <c r="BC276" s="54">
        <f t="shared" si="280"/>
        <v>140189.9942982</v>
      </c>
      <c r="BE276" s="68">
        <f t="shared" si="281"/>
        <v>4569</v>
      </c>
      <c r="BF276" s="41">
        <v>6</v>
      </c>
      <c r="BG276" s="51">
        <v>1</v>
      </c>
      <c r="BH276" s="51">
        <v>1</v>
      </c>
      <c r="BI276" s="51">
        <f>5968*1.5</f>
        <v>8952</v>
      </c>
      <c r="BJ276" s="42">
        <f t="shared" si="282"/>
        <v>36366</v>
      </c>
      <c r="BK276" s="67">
        <f t="shared" si="283"/>
        <v>2.39</v>
      </c>
      <c r="BL276" s="51">
        <v>0.92</v>
      </c>
      <c r="BM276" s="51">
        <v>2.03</v>
      </c>
      <c r="BN276" s="45">
        <f t="shared" si="284"/>
        <v>2.8676</v>
      </c>
      <c r="BO276" s="52">
        <v>1.225</v>
      </c>
      <c r="BP276" s="47">
        <v>0.625</v>
      </c>
      <c r="BQ276" s="54">
        <f t="shared" si="285"/>
        <v>190821.854887125</v>
      </c>
    </row>
    <row r="277" customHeight="1" spans="1:69">
      <c r="A277" s="68">
        <v>3921</v>
      </c>
      <c r="B277" s="51">
        <v>1.7</v>
      </c>
      <c r="C277" s="51">
        <v>1.75</v>
      </c>
      <c r="D277" s="51">
        <v>1</v>
      </c>
      <c r="E277" s="51">
        <v>0</v>
      </c>
      <c r="F277" s="42">
        <f t="shared" ref="F277:F296" si="286">A277*B277*C277*D277+E277</f>
        <v>11664.975</v>
      </c>
      <c r="G277" s="67">
        <v>2.26</v>
      </c>
      <c r="H277" s="51">
        <v>0.92</v>
      </c>
      <c r="I277" s="51">
        <v>2.03</v>
      </c>
      <c r="J277" s="45">
        <f t="shared" ref="J277:J296" si="287">H277*I277+1</f>
        <v>2.8676</v>
      </c>
      <c r="K277" s="52">
        <v>1.125</v>
      </c>
      <c r="L277" s="47">
        <v>0.5</v>
      </c>
      <c r="M277" s="54">
        <f t="shared" ref="M277:M296" si="288">F277*G277*J277*K277*L277</f>
        <v>42523.9256365875</v>
      </c>
      <c r="O277" s="68">
        <v>3921</v>
      </c>
      <c r="P277" s="51">
        <v>1.7</v>
      </c>
      <c r="Q277" s="51">
        <v>1.75</v>
      </c>
      <c r="R277" s="51">
        <v>1</v>
      </c>
      <c r="S277" s="51">
        <v>0</v>
      </c>
      <c r="T277" s="42">
        <f t="shared" ref="T277:T296" si="289">O277*P277*Q277*R277+S277</f>
        <v>11664.975</v>
      </c>
      <c r="U277" s="67">
        <f>2.26+0.13</f>
        <v>2.39</v>
      </c>
      <c r="V277" s="51">
        <v>0.92</v>
      </c>
      <c r="W277" s="51">
        <v>2.03</v>
      </c>
      <c r="X277" s="45">
        <f t="shared" ref="X277:X296" si="290">V277*W277+1</f>
        <v>2.8676</v>
      </c>
      <c r="Y277" s="52">
        <v>1.125</v>
      </c>
      <c r="Z277" s="47">
        <v>0.5</v>
      </c>
      <c r="AA277" s="54">
        <f t="shared" ref="AA277:AA296" si="291">T277*U277*X277*Y277*Z277</f>
        <v>44969.9921555062</v>
      </c>
      <c r="AC277" s="68">
        <v>3921</v>
      </c>
      <c r="AD277" s="51">
        <v>1.7</v>
      </c>
      <c r="AE277" s="51">
        <v>1.75</v>
      </c>
      <c r="AF277" s="51">
        <v>1</v>
      </c>
      <c r="AG277" s="51">
        <v>0</v>
      </c>
      <c r="AH277" s="42">
        <f t="shared" si="272"/>
        <v>11664.975</v>
      </c>
      <c r="AI277" s="67">
        <f t="shared" si="273"/>
        <v>2.39</v>
      </c>
      <c r="AJ277" s="51">
        <v>0.92</v>
      </c>
      <c r="AK277" s="51">
        <v>2.03</v>
      </c>
      <c r="AL277" s="45">
        <f t="shared" si="274"/>
        <v>2.8676</v>
      </c>
      <c r="AM277" s="52">
        <v>1.125</v>
      </c>
      <c r="AN277" s="47">
        <v>0.5</v>
      </c>
      <c r="AO277" s="54">
        <f t="shared" si="275"/>
        <v>44969.9921555062</v>
      </c>
      <c r="AQ277" s="68">
        <f t="shared" si="276"/>
        <v>4161</v>
      </c>
      <c r="AR277" s="51">
        <v>1.7</v>
      </c>
      <c r="AS277" s="51">
        <v>1.75</v>
      </c>
      <c r="AT277" s="51">
        <v>1</v>
      </c>
      <c r="AU277" s="51">
        <v>0</v>
      </c>
      <c r="AV277" s="42">
        <f t="shared" si="277"/>
        <v>12378.975</v>
      </c>
      <c r="AW277" s="67">
        <f t="shared" si="278"/>
        <v>2.39</v>
      </c>
      <c r="AX277" s="51">
        <v>0.92</v>
      </c>
      <c r="AY277" s="51">
        <v>2.03</v>
      </c>
      <c r="AZ277" s="45">
        <f t="shared" si="279"/>
        <v>2.8676</v>
      </c>
      <c r="BA277" s="52">
        <v>1.225</v>
      </c>
      <c r="BB277" s="47">
        <v>0.5</v>
      </c>
      <c r="BC277" s="54">
        <f t="shared" si="280"/>
        <v>51964.5596678513</v>
      </c>
      <c r="BE277" s="68">
        <f t="shared" si="281"/>
        <v>4569</v>
      </c>
      <c r="BF277" s="51">
        <v>1.7</v>
      </c>
      <c r="BG277" s="51">
        <v>1.75</v>
      </c>
      <c r="BH277" s="51">
        <v>1</v>
      </c>
      <c r="BI277" s="51">
        <f t="shared" ref="BI277:BI284" si="292">5968*0.7</f>
        <v>4177.6</v>
      </c>
      <c r="BJ277" s="42">
        <f t="shared" si="282"/>
        <v>17770.375</v>
      </c>
      <c r="BK277" s="67">
        <f t="shared" si="283"/>
        <v>2.39</v>
      </c>
      <c r="BL277" s="51">
        <v>0.92</v>
      </c>
      <c r="BM277" s="51">
        <v>2.03</v>
      </c>
      <c r="BN277" s="45">
        <f t="shared" si="284"/>
        <v>2.8676</v>
      </c>
      <c r="BO277" s="52">
        <v>1.225</v>
      </c>
      <c r="BP277" s="47">
        <v>0.625</v>
      </c>
      <c r="BQ277" s="54">
        <f t="shared" si="285"/>
        <v>93245.7768118516</v>
      </c>
    </row>
    <row r="278" customHeight="1" spans="1:69">
      <c r="A278" s="68">
        <v>3921</v>
      </c>
      <c r="B278" s="51">
        <v>1.7</v>
      </c>
      <c r="C278" s="51">
        <v>1.75</v>
      </c>
      <c r="D278" s="51">
        <v>1</v>
      </c>
      <c r="E278" s="51">
        <v>0</v>
      </c>
      <c r="F278" s="42">
        <f t="shared" si="286"/>
        <v>11664.975</v>
      </c>
      <c r="G278" s="67">
        <v>2.26</v>
      </c>
      <c r="H278" s="51">
        <v>0.92</v>
      </c>
      <c r="I278" s="51">
        <v>2.03</v>
      </c>
      <c r="J278" s="45">
        <f t="shared" si="287"/>
        <v>2.8676</v>
      </c>
      <c r="K278" s="52">
        <v>1.325</v>
      </c>
      <c r="L278" s="47">
        <v>0.5</v>
      </c>
      <c r="M278" s="54">
        <f t="shared" si="288"/>
        <v>50083.7346386475</v>
      </c>
      <c r="O278" s="68">
        <v>3921</v>
      </c>
      <c r="P278" s="51">
        <v>1.7</v>
      </c>
      <c r="Q278" s="51">
        <v>1.75</v>
      </c>
      <c r="R278" s="51">
        <v>1</v>
      </c>
      <c r="S278" s="51">
        <v>0</v>
      </c>
      <c r="T278" s="42">
        <f t="shared" si="289"/>
        <v>11664.975</v>
      </c>
      <c r="U278" s="67">
        <f>2.26+0.13</f>
        <v>2.39</v>
      </c>
      <c r="V278" s="51">
        <v>0.92</v>
      </c>
      <c r="W278" s="51">
        <v>2.03</v>
      </c>
      <c r="X278" s="45">
        <f t="shared" si="290"/>
        <v>2.8676</v>
      </c>
      <c r="Y278" s="52">
        <v>1.325</v>
      </c>
      <c r="Z278" s="47">
        <v>0.5</v>
      </c>
      <c r="AA278" s="54">
        <f t="shared" si="291"/>
        <v>52964.6574275962</v>
      </c>
      <c r="AC278" s="68">
        <v>3921</v>
      </c>
      <c r="AD278" s="51">
        <v>1.7</v>
      </c>
      <c r="AE278" s="51">
        <v>1.75</v>
      </c>
      <c r="AF278" s="51">
        <v>1</v>
      </c>
      <c r="AG278" s="51">
        <v>0</v>
      </c>
      <c r="AH278" s="42">
        <f t="shared" si="272"/>
        <v>11664.975</v>
      </c>
      <c r="AI278" s="67">
        <f t="shared" si="273"/>
        <v>2.39</v>
      </c>
      <c r="AJ278" s="51">
        <v>0.92</v>
      </c>
      <c r="AK278" s="51">
        <v>2.03</v>
      </c>
      <c r="AL278" s="45">
        <f t="shared" si="274"/>
        <v>2.8676</v>
      </c>
      <c r="AM278" s="52">
        <v>1.325</v>
      </c>
      <c r="AN278" s="47">
        <v>0.5</v>
      </c>
      <c r="AO278" s="54">
        <f t="shared" si="275"/>
        <v>52964.6574275962</v>
      </c>
      <c r="AQ278" s="68">
        <f t="shared" si="276"/>
        <v>4161</v>
      </c>
      <c r="AR278" s="51">
        <v>1.7</v>
      </c>
      <c r="AS278" s="51">
        <v>1.75</v>
      </c>
      <c r="AT278" s="51">
        <v>1</v>
      </c>
      <c r="AU278" s="51">
        <v>0</v>
      </c>
      <c r="AV278" s="42">
        <f t="shared" si="277"/>
        <v>12378.975</v>
      </c>
      <c r="AW278" s="67">
        <f t="shared" si="278"/>
        <v>2.39</v>
      </c>
      <c r="AX278" s="51">
        <v>0.92</v>
      </c>
      <c r="AY278" s="51">
        <v>2.03</v>
      </c>
      <c r="AZ278" s="45">
        <f t="shared" si="279"/>
        <v>2.8676</v>
      </c>
      <c r="BA278" s="52">
        <v>1.425</v>
      </c>
      <c r="BB278" s="47">
        <v>0.5</v>
      </c>
      <c r="BC278" s="54">
        <f t="shared" si="280"/>
        <v>60448.5694095412</v>
      </c>
      <c r="BE278" s="68">
        <f t="shared" si="281"/>
        <v>4569</v>
      </c>
      <c r="BF278" s="51">
        <v>1.7</v>
      </c>
      <c r="BG278" s="51">
        <v>1.75</v>
      </c>
      <c r="BH278" s="51">
        <v>1</v>
      </c>
      <c r="BI278" s="51">
        <f t="shared" si="292"/>
        <v>4177.6</v>
      </c>
      <c r="BJ278" s="42">
        <f t="shared" si="282"/>
        <v>17770.375</v>
      </c>
      <c r="BK278" s="67">
        <f t="shared" si="283"/>
        <v>2.39</v>
      </c>
      <c r="BL278" s="51">
        <v>0.92</v>
      </c>
      <c r="BM278" s="51">
        <v>2.03</v>
      </c>
      <c r="BN278" s="45">
        <f t="shared" si="284"/>
        <v>2.8676</v>
      </c>
      <c r="BO278" s="52">
        <v>1.425</v>
      </c>
      <c r="BP278" s="47">
        <v>0.625</v>
      </c>
      <c r="BQ278" s="54">
        <f t="shared" si="285"/>
        <v>108469.577107664</v>
      </c>
    </row>
    <row r="279" customHeight="1" spans="1:69">
      <c r="A279" s="68">
        <v>3921</v>
      </c>
      <c r="B279" s="51">
        <v>1.7</v>
      </c>
      <c r="C279" s="51">
        <v>1.75</v>
      </c>
      <c r="D279" s="51">
        <v>1</v>
      </c>
      <c r="E279" s="51">
        <v>0</v>
      </c>
      <c r="F279" s="42">
        <f t="shared" si="286"/>
        <v>11664.975</v>
      </c>
      <c r="G279" s="53">
        <v>2.26</v>
      </c>
      <c r="H279" s="51">
        <v>0.92</v>
      </c>
      <c r="I279" s="51">
        <v>2.03</v>
      </c>
      <c r="J279" s="45">
        <f t="shared" si="287"/>
        <v>2.8676</v>
      </c>
      <c r="K279" s="52">
        <v>1.325</v>
      </c>
      <c r="L279" s="47">
        <v>0.5</v>
      </c>
      <c r="M279" s="54">
        <f t="shared" si="288"/>
        <v>50083.7346386475</v>
      </c>
      <c r="O279" s="68">
        <v>3921</v>
      </c>
      <c r="P279" s="51">
        <v>1.7</v>
      </c>
      <c r="Q279" s="51">
        <v>1.75</v>
      </c>
      <c r="R279" s="51">
        <v>1</v>
      </c>
      <c r="S279" s="51">
        <v>0</v>
      </c>
      <c r="T279" s="42">
        <f t="shared" si="289"/>
        <v>11664.975</v>
      </c>
      <c r="U279" s="53">
        <f t="shared" ref="U279:U296" si="293">2.26+0.13</f>
        <v>2.39</v>
      </c>
      <c r="V279" s="51">
        <v>0.92</v>
      </c>
      <c r="W279" s="51">
        <v>2.03</v>
      </c>
      <c r="X279" s="45">
        <f t="shared" si="290"/>
        <v>2.8676</v>
      </c>
      <c r="Y279" s="52">
        <v>1.325</v>
      </c>
      <c r="Z279" s="47">
        <v>0.5</v>
      </c>
      <c r="AA279" s="54">
        <f t="shared" si="291"/>
        <v>52964.6574275962</v>
      </c>
      <c r="AC279" s="68">
        <v>3921</v>
      </c>
      <c r="AD279" s="51">
        <v>1.7</v>
      </c>
      <c r="AE279" s="51">
        <v>1.75</v>
      </c>
      <c r="AF279" s="51">
        <v>1</v>
      </c>
      <c r="AG279" s="51">
        <v>0</v>
      </c>
      <c r="AH279" s="42">
        <f t="shared" si="272"/>
        <v>11664.975</v>
      </c>
      <c r="AI279" s="53">
        <f t="shared" ref="AI279:AI296" si="294">2.26+0.13</f>
        <v>2.39</v>
      </c>
      <c r="AJ279" s="51">
        <v>0.92</v>
      </c>
      <c r="AK279" s="51">
        <v>2.03</v>
      </c>
      <c r="AL279" s="45">
        <f t="shared" si="274"/>
        <v>2.8676</v>
      </c>
      <c r="AM279" s="52">
        <v>1.325</v>
      </c>
      <c r="AN279" s="47">
        <v>0.5</v>
      </c>
      <c r="AO279" s="54">
        <f t="shared" si="275"/>
        <v>52964.6574275962</v>
      </c>
      <c r="AQ279" s="68">
        <f t="shared" si="276"/>
        <v>4161</v>
      </c>
      <c r="AR279" s="51">
        <v>1.7</v>
      </c>
      <c r="AS279" s="51">
        <v>1.75</v>
      </c>
      <c r="AT279" s="51">
        <v>1</v>
      </c>
      <c r="AU279" s="51">
        <v>0</v>
      </c>
      <c r="AV279" s="42">
        <f t="shared" si="277"/>
        <v>12378.975</v>
      </c>
      <c r="AW279" s="53">
        <f t="shared" ref="AW279:AW296" si="295">2.26+0.13</f>
        <v>2.39</v>
      </c>
      <c r="AX279" s="51">
        <v>0.92</v>
      </c>
      <c r="AY279" s="51">
        <v>2.03</v>
      </c>
      <c r="AZ279" s="45">
        <f t="shared" si="279"/>
        <v>2.8676</v>
      </c>
      <c r="BA279" s="52">
        <v>1.425</v>
      </c>
      <c r="BB279" s="47">
        <v>0.5</v>
      </c>
      <c r="BC279" s="54">
        <f t="shared" si="280"/>
        <v>60448.5694095412</v>
      </c>
      <c r="BE279" s="68">
        <f t="shared" si="281"/>
        <v>4569</v>
      </c>
      <c r="BF279" s="51">
        <v>1.7</v>
      </c>
      <c r="BG279" s="51">
        <v>1.75</v>
      </c>
      <c r="BH279" s="51">
        <v>1</v>
      </c>
      <c r="BI279" s="51">
        <f t="shared" si="292"/>
        <v>4177.6</v>
      </c>
      <c r="BJ279" s="42">
        <f t="shared" si="282"/>
        <v>17770.375</v>
      </c>
      <c r="BK279" s="53">
        <f t="shared" ref="BK279:BK296" si="296">2.26+0.13</f>
        <v>2.39</v>
      </c>
      <c r="BL279" s="51">
        <v>0.92</v>
      </c>
      <c r="BM279" s="51">
        <v>2.03</v>
      </c>
      <c r="BN279" s="45">
        <f t="shared" si="284"/>
        <v>2.8676</v>
      </c>
      <c r="BO279" s="52">
        <v>1.425</v>
      </c>
      <c r="BP279" s="47">
        <v>0.625</v>
      </c>
      <c r="BQ279" s="54">
        <f t="shared" si="285"/>
        <v>108469.577107664</v>
      </c>
    </row>
    <row r="280" customHeight="1" spans="1:69">
      <c r="A280" s="68">
        <v>3921</v>
      </c>
      <c r="B280" s="51">
        <v>1.7</v>
      </c>
      <c r="C280" s="51">
        <v>1.75</v>
      </c>
      <c r="D280" s="51">
        <v>1</v>
      </c>
      <c r="E280" s="51">
        <v>0</v>
      </c>
      <c r="F280" s="42">
        <f t="shared" si="286"/>
        <v>11664.975</v>
      </c>
      <c r="G280" s="53">
        <v>2.26</v>
      </c>
      <c r="H280" s="51">
        <v>0.92</v>
      </c>
      <c r="I280" s="51">
        <v>2.03</v>
      </c>
      <c r="J280" s="45">
        <f t="shared" si="287"/>
        <v>2.8676</v>
      </c>
      <c r="K280" s="52">
        <v>1.325</v>
      </c>
      <c r="L280" s="47">
        <v>0.5</v>
      </c>
      <c r="M280" s="54">
        <f t="shared" si="288"/>
        <v>50083.7346386475</v>
      </c>
      <c r="O280" s="68">
        <v>3921</v>
      </c>
      <c r="P280" s="51">
        <v>1.7</v>
      </c>
      <c r="Q280" s="51">
        <v>1.75</v>
      </c>
      <c r="R280" s="51">
        <v>1</v>
      </c>
      <c r="S280" s="51">
        <v>0</v>
      </c>
      <c r="T280" s="42">
        <f t="shared" si="289"/>
        <v>11664.975</v>
      </c>
      <c r="U280" s="53">
        <f t="shared" si="293"/>
        <v>2.39</v>
      </c>
      <c r="V280" s="51">
        <v>0.92</v>
      </c>
      <c r="W280" s="51">
        <v>2.03</v>
      </c>
      <c r="X280" s="45">
        <f t="shared" si="290"/>
        <v>2.8676</v>
      </c>
      <c r="Y280" s="52">
        <v>1.325</v>
      </c>
      <c r="Z280" s="47">
        <v>0.5</v>
      </c>
      <c r="AA280" s="54">
        <f t="shared" si="291"/>
        <v>52964.6574275962</v>
      </c>
      <c r="AC280" s="68">
        <v>3921</v>
      </c>
      <c r="AD280" s="51">
        <v>1.7</v>
      </c>
      <c r="AE280" s="51">
        <v>1.75</v>
      </c>
      <c r="AF280" s="51">
        <v>1</v>
      </c>
      <c r="AG280" s="51">
        <v>0</v>
      </c>
      <c r="AH280" s="42">
        <f t="shared" si="272"/>
        <v>11664.975</v>
      </c>
      <c r="AI280" s="53">
        <f t="shared" si="294"/>
        <v>2.39</v>
      </c>
      <c r="AJ280" s="51">
        <v>0.92</v>
      </c>
      <c r="AK280" s="51">
        <v>2.03</v>
      </c>
      <c r="AL280" s="45">
        <f t="shared" si="274"/>
        <v>2.8676</v>
      </c>
      <c r="AM280" s="52">
        <v>1.325</v>
      </c>
      <c r="AN280" s="47">
        <v>0.5</v>
      </c>
      <c r="AO280" s="54">
        <f t="shared" si="275"/>
        <v>52964.6574275962</v>
      </c>
      <c r="AQ280" s="68">
        <f t="shared" si="276"/>
        <v>4161</v>
      </c>
      <c r="AR280" s="51">
        <v>1.7</v>
      </c>
      <c r="AS280" s="51">
        <v>1.75</v>
      </c>
      <c r="AT280" s="51">
        <v>1</v>
      </c>
      <c r="AU280" s="51">
        <v>0</v>
      </c>
      <c r="AV280" s="42">
        <f t="shared" si="277"/>
        <v>12378.975</v>
      </c>
      <c r="AW280" s="53">
        <f t="shared" si="295"/>
        <v>2.39</v>
      </c>
      <c r="AX280" s="51">
        <v>0.92</v>
      </c>
      <c r="AY280" s="51">
        <v>2.03</v>
      </c>
      <c r="AZ280" s="45">
        <f t="shared" si="279"/>
        <v>2.8676</v>
      </c>
      <c r="BA280" s="52">
        <v>1.425</v>
      </c>
      <c r="BB280" s="47">
        <v>0.5</v>
      </c>
      <c r="BC280" s="54">
        <f t="shared" si="280"/>
        <v>60448.5694095412</v>
      </c>
      <c r="BE280" s="68">
        <f t="shared" si="281"/>
        <v>4569</v>
      </c>
      <c r="BF280" s="51">
        <v>1.7</v>
      </c>
      <c r="BG280" s="51">
        <v>1.75</v>
      </c>
      <c r="BH280" s="51">
        <v>1</v>
      </c>
      <c r="BI280" s="51">
        <f t="shared" si="292"/>
        <v>4177.6</v>
      </c>
      <c r="BJ280" s="42">
        <f t="shared" si="282"/>
        <v>17770.375</v>
      </c>
      <c r="BK280" s="53">
        <f t="shared" si="296"/>
        <v>2.39</v>
      </c>
      <c r="BL280" s="51">
        <v>0.92</v>
      </c>
      <c r="BM280" s="51">
        <v>2.03</v>
      </c>
      <c r="BN280" s="45">
        <f t="shared" si="284"/>
        <v>2.8676</v>
      </c>
      <c r="BO280" s="52">
        <v>1.425</v>
      </c>
      <c r="BP280" s="47">
        <v>0.625</v>
      </c>
      <c r="BQ280" s="54">
        <f t="shared" si="285"/>
        <v>108469.577107664</v>
      </c>
    </row>
    <row r="281" customHeight="1" spans="1:69">
      <c r="A281" s="68">
        <v>3921</v>
      </c>
      <c r="B281" s="51">
        <v>1.7</v>
      </c>
      <c r="C281" s="51">
        <v>1.75</v>
      </c>
      <c r="D281" s="51">
        <v>1</v>
      </c>
      <c r="E281" s="51">
        <v>0</v>
      </c>
      <c r="F281" s="42">
        <f t="shared" si="286"/>
        <v>11664.975</v>
      </c>
      <c r="G281" s="53">
        <v>2.26</v>
      </c>
      <c r="H281" s="51">
        <v>0.92</v>
      </c>
      <c r="I281" s="51">
        <v>2.03</v>
      </c>
      <c r="J281" s="45">
        <f t="shared" si="287"/>
        <v>2.8676</v>
      </c>
      <c r="K281" s="52">
        <v>1.325</v>
      </c>
      <c r="L281" s="47">
        <v>0.5</v>
      </c>
      <c r="M281" s="54">
        <f t="shared" si="288"/>
        <v>50083.7346386475</v>
      </c>
      <c r="O281" s="68">
        <v>3921</v>
      </c>
      <c r="P281" s="51">
        <v>1.7</v>
      </c>
      <c r="Q281" s="51">
        <v>1.75</v>
      </c>
      <c r="R281" s="51">
        <v>1</v>
      </c>
      <c r="S281" s="51">
        <v>0</v>
      </c>
      <c r="T281" s="42">
        <f t="shared" si="289"/>
        <v>11664.975</v>
      </c>
      <c r="U281" s="53">
        <f t="shared" si="293"/>
        <v>2.39</v>
      </c>
      <c r="V281" s="51">
        <v>0.92</v>
      </c>
      <c r="W281" s="51">
        <v>2.03</v>
      </c>
      <c r="X281" s="45">
        <f t="shared" si="290"/>
        <v>2.8676</v>
      </c>
      <c r="Y281" s="52">
        <v>1.325</v>
      </c>
      <c r="Z281" s="47">
        <v>0.5</v>
      </c>
      <c r="AA281" s="54">
        <f t="shared" si="291"/>
        <v>52964.6574275962</v>
      </c>
      <c r="AC281" s="68">
        <v>3921</v>
      </c>
      <c r="AD281" s="51">
        <v>1.7</v>
      </c>
      <c r="AE281" s="51">
        <v>1.75</v>
      </c>
      <c r="AF281" s="51">
        <v>1</v>
      </c>
      <c r="AG281" s="51">
        <v>0</v>
      </c>
      <c r="AH281" s="42">
        <f t="shared" si="272"/>
        <v>11664.975</v>
      </c>
      <c r="AI281" s="53">
        <f t="shared" si="294"/>
        <v>2.39</v>
      </c>
      <c r="AJ281" s="51">
        <v>0.92</v>
      </c>
      <c r="AK281" s="51">
        <v>2.03</v>
      </c>
      <c r="AL281" s="45">
        <f t="shared" si="274"/>
        <v>2.8676</v>
      </c>
      <c r="AM281" s="52">
        <v>1.325</v>
      </c>
      <c r="AN281" s="47">
        <v>0.5</v>
      </c>
      <c r="AO281" s="54">
        <f t="shared" si="275"/>
        <v>52964.6574275962</v>
      </c>
      <c r="AQ281" s="68">
        <f t="shared" si="276"/>
        <v>4161</v>
      </c>
      <c r="AR281" s="51">
        <v>1.7</v>
      </c>
      <c r="AS281" s="51">
        <v>1.75</v>
      </c>
      <c r="AT281" s="51">
        <v>1</v>
      </c>
      <c r="AU281" s="51">
        <v>0</v>
      </c>
      <c r="AV281" s="42">
        <f t="shared" si="277"/>
        <v>12378.975</v>
      </c>
      <c r="AW281" s="53">
        <f t="shared" si="295"/>
        <v>2.39</v>
      </c>
      <c r="AX281" s="51">
        <v>0.92</v>
      </c>
      <c r="AY281" s="51">
        <v>2.03</v>
      </c>
      <c r="AZ281" s="45">
        <f t="shared" si="279"/>
        <v>2.8676</v>
      </c>
      <c r="BA281" s="52">
        <v>1.425</v>
      </c>
      <c r="BB281" s="47">
        <v>0.5</v>
      </c>
      <c r="BC281" s="54">
        <f t="shared" si="280"/>
        <v>60448.5694095412</v>
      </c>
      <c r="BE281" s="68">
        <f t="shared" si="281"/>
        <v>4569</v>
      </c>
      <c r="BF281" s="51">
        <v>1.7</v>
      </c>
      <c r="BG281" s="51">
        <v>1.75</v>
      </c>
      <c r="BH281" s="51">
        <v>1</v>
      </c>
      <c r="BI281" s="51">
        <f t="shared" si="292"/>
        <v>4177.6</v>
      </c>
      <c r="BJ281" s="42">
        <f t="shared" si="282"/>
        <v>17770.375</v>
      </c>
      <c r="BK281" s="53">
        <f t="shared" si="296"/>
        <v>2.39</v>
      </c>
      <c r="BL281" s="51">
        <v>0.92</v>
      </c>
      <c r="BM281" s="51">
        <v>2.03</v>
      </c>
      <c r="BN281" s="45">
        <f t="shared" si="284"/>
        <v>2.8676</v>
      </c>
      <c r="BO281" s="52">
        <v>1.425</v>
      </c>
      <c r="BP281" s="47">
        <v>0.625</v>
      </c>
      <c r="BQ281" s="54">
        <f t="shared" si="285"/>
        <v>108469.577107664</v>
      </c>
    </row>
    <row r="282" customHeight="1" spans="1:69">
      <c r="A282" s="68">
        <v>3921</v>
      </c>
      <c r="B282" s="51">
        <v>1.7</v>
      </c>
      <c r="C282" s="51">
        <v>1.75</v>
      </c>
      <c r="D282" s="51">
        <v>1</v>
      </c>
      <c r="E282" s="51">
        <v>0</v>
      </c>
      <c r="F282" s="42">
        <f t="shared" si="286"/>
        <v>11664.975</v>
      </c>
      <c r="G282" s="53">
        <v>2.26</v>
      </c>
      <c r="H282" s="51">
        <v>0.92</v>
      </c>
      <c r="I282" s="51">
        <v>2.03</v>
      </c>
      <c r="J282" s="45">
        <f t="shared" si="287"/>
        <v>2.8676</v>
      </c>
      <c r="K282" s="52">
        <v>1.325</v>
      </c>
      <c r="L282" s="47">
        <v>0.5</v>
      </c>
      <c r="M282" s="54">
        <f t="shared" si="288"/>
        <v>50083.7346386475</v>
      </c>
      <c r="O282" s="68">
        <v>3921</v>
      </c>
      <c r="P282" s="51">
        <v>1.7</v>
      </c>
      <c r="Q282" s="51">
        <v>1.75</v>
      </c>
      <c r="R282" s="51">
        <v>1</v>
      </c>
      <c r="S282" s="51">
        <v>0</v>
      </c>
      <c r="T282" s="42">
        <f t="shared" si="289"/>
        <v>11664.975</v>
      </c>
      <c r="U282" s="53">
        <f t="shared" si="293"/>
        <v>2.39</v>
      </c>
      <c r="V282" s="51">
        <v>0.92</v>
      </c>
      <c r="W282" s="51">
        <v>2.03</v>
      </c>
      <c r="X282" s="45">
        <f t="shared" si="290"/>
        <v>2.8676</v>
      </c>
      <c r="Y282" s="52">
        <v>1.325</v>
      </c>
      <c r="Z282" s="47">
        <v>0.5</v>
      </c>
      <c r="AA282" s="54">
        <f t="shared" si="291"/>
        <v>52964.6574275962</v>
      </c>
      <c r="AC282" s="68">
        <v>3921</v>
      </c>
      <c r="AD282" s="51">
        <v>1.7</v>
      </c>
      <c r="AE282" s="51">
        <v>1.75</v>
      </c>
      <c r="AF282" s="51">
        <v>1</v>
      </c>
      <c r="AG282" s="51">
        <v>0</v>
      </c>
      <c r="AH282" s="42">
        <f t="shared" si="272"/>
        <v>11664.975</v>
      </c>
      <c r="AI282" s="53">
        <f t="shared" si="294"/>
        <v>2.39</v>
      </c>
      <c r="AJ282" s="51">
        <v>0.92</v>
      </c>
      <c r="AK282" s="51">
        <v>2.03</v>
      </c>
      <c r="AL282" s="45">
        <f t="shared" si="274"/>
        <v>2.8676</v>
      </c>
      <c r="AM282" s="52">
        <v>1.325</v>
      </c>
      <c r="AN282" s="47">
        <v>0.5</v>
      </c>
      <c r="AO282" s="54">
        <f t="shared" si="275"/>
        <v>52964.6574275962</v>
      </c>
      <c r="AQ282" s="68">
        <f t="shared" si="276"/>
        <v>4161</v>
      </c>
      <c r="AR282" s="51">
        <v>1.7</v>
      </c>
      <c r="AS282" s="51">
        <v>1.75</v>
      </c>
      <c r="AT282" s="51">
        <v>1</v>
      </c>
      <c r="AU282" s="51">
        <v>0</v>
      </c>
      <c r="AV282" s="42">
        <f t="shared" si="277"/>
        <v>12378.975</v>
      </c>
      <c r="AW282" s="53">
        <f t="shared" si="295"/>
        <v>2.39</v>
      </c>
      <c r="AX282" s="51">
        <v>0.92</v>
      </c>
      <c r="AY282" s="51">
        <v>2.03</v>
      </c>
      <c r="AZ282" s="45">
        <f t="shared" si="279"/>
        <v>2.8676</v>
      </c>
      <c r="BA282" s="52">
        <v>1.425</v>
      </c>
      <c r="BB282" s="47">
        <v>0.5</v>
      </c>
      <c r="BC282" s="54">
        <f t="shared" si="280"/>
        <v>60448.5694095412</v>
      </c>
      <c r="BE282" s="68">
        <f t="shared" si="281"/>
        <v>4569</v>
      </c>
      <c r="BF282" s="51">
        <v>1.7</v>
      </c>
      <c r="BG282" s="51">
        <v>1.75</v>
      </c>
      <c r="BH282" s="51">
        <v>1</v>
      </c>
      <c r="BI282" s="51">
        <f t="shared" si="292"/>
        <v>4177.6</v>
      </c>
      <c r="BJ282" s="42">
        <f t="shared" si="282"/>
        <v>17770.375</v>
      </c>
      <c r="BK282" s="53">
        <f t="shared" si="296"/>
        <v>2.39</v>
      </c>
      <c r="BL282" s="51">
        <v>0.92</v>
      </c>
      <c r="BM282" s="51">
        <v>2.03</v>
      </c>
      <c r="BN282" s="45">
        <f t="shared" si="284"/>
        <v>2.8676</v>
      </c>
      <c r="BO282" s="52">
        <v>1.425</v>
      </c>
      <c r="BP282" s="47">
        <v>0.625</v>
      </c>
      <c r="BQ282" s="54">
        <f t="shared" si="285"/>
        <v>108469.577107664</v>
      </c>
    </row>
    <row r="283" customHeight="1" spans="1:69">
      <c r="A283" s="68">
        <v>3921</v>
      </c>
      <c r="B283" s="51">
        <v>1.7</v>
      </c>
      <c r="C283" s="51">
        <v>1.75</v>
      </c>
      <c r="D283" s="51">
        <v>1</v>
      </c>
      <c r="E283" s="51">
        <v>0</v>
      </c>
      <c r="F283" s="42">
        <f t="shared" si="286"/>
        <v>11664.975</v>
      </c>
      <c r="G283" s="53">
        <v>2.26</v>
      </c>
      <c r="H283" s="51">
        <v>0.92</v>
      </c>
      <c r="I283" s="51">
        <v>2.03</v>
      </c>
      <c r="J283" s="45">
        <f t="shared" si="287"/>
        <v>2.8676</v>
      </c>
      <c r="K283" s="52">
        <v>1.325</v>
      </c>
      <c r="L283" s="47">
        <v>0.5</v>
      </c>
      <c r="M283" s="54">
        <f t="shared" si="288"/>
        <v>50083.7346386475</v>
      </c>
      <c r="O283" s="68">
        <v>3921</v>
      </c>
      <c r="P283" s="51">
        <v>1.7</v>
      </c>
      <c r="Q283" s="51">
        <v>1.75</v>
      </c>
      <c r="R283" s="51">
        <v>1</v>
      </c>
      <c r="S283" s="51">
        <v>0</v>
      </c>
      <c r="T283" s="42">
        <f t="shared" si="289"/>
        <v>11664.975</v>
      </c>
      <c r="U283" s="53">
        <f t="shared" si="293"/>
        <v>2.39</v>
      </c>
      <c r="V283" s="51">
        <v>0.92</v>
      </c>
      <c r="W283" s="51">
        <v>2.03</v>
      </c>
      <c r="X283" s="45">
        <f t="shared" si="290"/>
        <v>2.8676</v>
      </c>
      <c r="Y283" s="52">
        <v>1.325</v>
      </c>
      <c r="Z283" s="47">
        <v>0.5</v>
      </c>
      <c r="AA283" s="54">
        <f t="shared" si="291"/>
        <v>52964.6574275962</v>
      </c>
      <c r="AC283" s="68">
        <v>3921</v>
      </c>
      <c r="AD283" s="51">
        <v>1.7</v>
      </c>
      <c r="AE283" s="51">
        <v>1.75</v>
      </c>
      <c r="AF283" s="51">
        <v>1</v>
      </c>
      <c r="AG283" s="51">
        <v>0</v>
      </c>
      <c r="AH283" s="42">
        <f t="shared" si="272"/>
        <v>11664.975</v>
      </c>
      <c r="AI283" s="53">
        <f t="shared" si="294"/>
        <v>2.39</v>
      </c>
      <c r="AJ283" s="51">
        <v>0.92</v>
      </c>
      <c r="AK283" s="51">
        <v>2.03</v>
      </c>
      <c r="AL283" s="45">
        <f t="shared" si="274"/>
        <v>2.8676</v>
      </c>
      <c r="AM283" s="52">
        <v>1.325</v>
      </c>
      <c r="AN283" s="47">
        <v>0.5</v>
      </c>
      <c r="AO283" s="54">
        <f t="shared" si="275"/>
        <v>52964.6574275962</v>
      </c>
      <c r="AQ283" s="68">
        <f t="shared" si="276"/>
        <v>4161</v>
      </c>
      <c r="AR283" s="51">
        <v>1.7</v>
      </c>
      <c r="AS283" s="51">
        <v>1.75</v>
      </c>
      <c r="AT283" s="51">
        <v>1</v>
      </c>
      <c r="AU283" s="51">
        <v>0</v>
      </c>
      <c r="AV283" s="42">
        <f t="shared" si="277"/>
        <v>12378.975</v>
      </c>
      <c r="AW283" s="53">
        <f t="shared" si="295"/>
        <v>2.39</v>
      </c>
      <c r="AX283" s="51">
        <v>0.92</v>
      </c>
      <c r="AY283" s="51">
        <v>2.03</v>
      </c>
      <c r="AZ283" s="45">
        <f t="shared" si="279"/>
        <v>2.8676</v>
      </c>
      <c r="BA283" s="52">
        <v>1.425</v>
      </c>
      <c r="BB283" s="47">
        <v>0.5</v>
      </c>
      <c r="BC283" s="54">
        <f t="shared" si="280"/>
        <v>60448.5694095412</v>
      </c>
      <c r="BE283" s="68">
        <f t="shared" si="281"/>
        <v>4569</v>
      </c>
      <c r="BF283" s="51">
        <v>1.7</v>
      </c>
      <c r="BG283" s="51">
        <v>1.75</v>
      </c>
      <c r="BH283" s="51">
        <v>1</v>
      </c>
      <c r="BI283" s="51">
        <f t="shared" si="292"/>
        <v>4177.6</v>
      </c>
      <c r="BJ283" s="42">
        <f t="shared" si="282"/>
        <v>17770.375</v>
      </c>
      <c r="BK283" s="53">
        <f t="shared" si="296"/>
        <v>2.39</v>
      </c>
      <c r="BL283" s="51">
        <v>0.92</v>
      </c>
      <c r="BM283" s="51">
        <v>2.03</v>
      </c>
      <c r="BN283" s="45">
        <f t="shared" si="284"/>
        <v>2.8676</v>
      </c>
      <c r="BO283" s="52">
        <v>1.425</v>
      </c>
      <c r="BP283" s="47">
        <v>0.625</v>
      </c>
      <c r="BQ283" s="54">
        <f t="shared" si="285"/>
        <v>108469.577107664</v>
      </c>
    </row>
    <row r="284" customHeight="1" spans="1:69">
      <c r="A284" s="68">
        <v>3921</v>
      </c>
      <c r="B284" s="51">
        <v>1.7</v>
      </c>
      <c r="C284" s="51">
        <v>1.75</v>
      </c>
      <c r="D284" s="51">
        <v>1</v>
      </c>
      <c r="E284" s="51">
        <v>0</v>
      </c>
      <c r="F284" s="42">
        <f t="shared" si="286"/>
        <v>11664.975</v>
      </c>
      <c r="G284" s="53">
        <v>2.26</v>
      </c>
      <c r="H284" s="51">
        <v>0.92</v>
      </c>
      <c r="I284" s="51">
        <v>2.03</v>
      </c>
      <c r="J284" s="45">
        <f t="shared" si="287"/>
        <v>2.8676</v>
      </c>
      <c r="K284" s="52">
        <v>1.325</v>
      </c>
      <c r="L284" s="47">
        <v>0.5</v>
      </c>
      <c r="M284" s="54">
        <f t="shared" si="288"/>
        <v>50083.7346386475</v>
      </c>
      <c r="O284" s="68">
        <v>3921</v>
      </c>
      <c r="P284" s="51">
        <v>1.7</v>
      </c>
      <c r="Q284" s="51">
        <v>1.75</v>
      </c>
      <c r="R284" s="51">
        <v>1</v>
      </c>
      <c r="S284" s="51">
        <v>0</v>
      </c>
      <c r="T284" s="42">
        <f t="shared" si="289"/>
        <v>11664.975</v>
      </c>
      <c r="U284" s="53">
        <f t="shared" si="293"/>
        <v>2.39</v>
      </c>
      <c r="V284" s="51">
        <v>0.92</v>
      </c>
      <c r="W284" s="51">
        <v>2.03</v>
      </c>
      <c r="X284" s="45">
        <f t="shared" si="290"/>
        <v>2.8676</v>
      </c>
      <c r="Y284" s="52">
        <v>1.325</v>
      </c>
      <c r="Z284" s="47">
        <v>0.5</v>
      </c>
      <c r="AA284" s="54">
        <f t="shared" si="291"/>
        <v>52964.6574275962</v>
      </c>
      <c r="AC284" s="68">
        <v>3921</v>
      </c>
      <c r="AD284" s="51">
        <v>1.7</v>
      </c>
      <c r="AE284" s="51">
        <v>1.75</v>
      </c>
      <c r="AF284" s="51">
        <v>1</v>
      </c>
      <c r="AG284" s="51">
        <v>0</v>
      </c>
      <c r="AH284" s="42">
        <f t="shared" si="272"/>
        <v>11664.975</v>
      </c>
      <c r="AI284" s="53">
        <f t="shared" si="294"/>
        <v>2.39</v>
      </c>
      <c r="AJ284" s="51">
        <v>0.92</v>
      </c>
      <c r="AK284" s="51">
        <v>2.03</v>
      </c>
      <c r="AL284" s="45">
        <f t="shared" si="274"/>
        <v>2.8676</v>
      </c>
      <c r="AM284" s="52">
        <v>1.325</v>
      </c>
      <c r="AN284" s="47">
        <v>0.5</v>
      </c>
      <c r="AO284" s="54">
        <f t="shared" si="275"/>
        <v>52964.6574275962</v>
      </c>
      <c r="AQ284" s="68">
        <f t="shared" si="276"/>
        <v>4161</v>
      </c>
      <c r="AR284" s="51">
        <v>1.7</v>
      </c>
      <c r="AS284" s="51">
        <v>1.75</v>
      </c>
      <c r="AT284" s="51">
        <v>1</v>
      </c>
      <c r="AU284" s="51">
        <v>0</v>
      </c>
      <c r="AV284" s="42">
        <f t="shared" si="277"/>
        <v>12378.975</v>
      </c>
      <c r="AW284" s="53">
        <f t="shared" si="295"/>
        <v>2.39</v>
      </c>
      <c r="AX284" s="51">
        <v>0.92</v>
      </c>
      <c r="AY284" s="51">
        <v>2.03</v>
      </c>
      <c r="AZ284" s="45">
        <f t="shared" si="279"/>
        <v>2.8676</v>
      </c>
      <c r="BA284" s="52">
        <v>1.425</v>
      </c>
      <c r="BB284" s="47">
        <v>0.5</v>
      </c>
      <c r="BC284" s="54">
        <f t="shared" si="280"/>
        <v>60448.5694095412</v>
      </c>
      <c r="BE284" s="68">
        <f t="shared" si="281"/>
        <v>4569</v>
      </c>
      <c r="BF284" s="51">
        <v>1.7</v>
      </c>
      <c r="BG284" s="51">
        <v>1.75</v>
      </c>
      <c r="BH284" s="51">
        <v>1</v>
      </c>
      <c r="BI284" s="51">
        <f t="shared" si="292"/>
        <v>4177.6</v>
      </c>
      <c r="BJ284" s="42">
        <f t="shared" si="282"/>
        <v>17770.375</v>
      </c>
      <c r="BK284" s="53">
        <f t="shared" si="296"/>
        <v>2.39</v>
      </c>
      <c r="BL284" s="51">
        <v>0.92</v>
      </c>
      <c r="BM284" s="51">
        <v>2.03</v>
      </c>
      <c r="BN284" s="45">
        <f t="shared" si="284"/>
        <v>2.8676</v>
      </c>
      <c r="BO284" s="52">
        <v>1.425</v>
      </c>
      <c r="BP284" s="47">
        <v>0.625</v>
      </c>
      <c r="BQ284" s="54">
        <f t="shared" si="285"/>
        <v>108469.577107664</v>
      </c>
    </row>
    <row r="285" customHeight="1" spans="1:69">
      <c r="A285" s="68">
        <v>3921</v>
      </c>
      <c r="B285" s="51">
        <v>1.7</v>
      </c>
      <c r="C285" s="51">
        <v>1.75</v>
      </c>
      <c r="D285" s="51">
        <v>1</v>
      </c>
      <c r="E285" s="51">
        <v>0</v>
      </c>
      <c r="F285" s="42">
        <f t="shared" si="286"/>
        <v>11664.975</v>
      </c>
      <c r="G285" s="53">
        <v>2.26</v>
      </c>
      <c r="H285" s="51">
        <v>0.92</v>
      </c>
      <c r="I285" s="51">
        <v>2.03</v>
      </c>
      <c r="J285" s="45">
        <f t="shared" si="287"/>
        <v>2.8676</v>
      </c>
      <c r="K285" s="52">
        <v>1.325</v>
      </c>
      <c r="L285" s="47">
        <v>0.5</v>
      </c>
      <c r="M285" s="54">
        <f t="shared" si="288"/>
        <v>50083.7346386475</v>
      </c>
      <c r="O285" s="68">
        <v>3921</v>
      </c>
      <c r="P285" s="51">
        <v>1.7</v>
      </c>
      <c r="Q285" s="51">
        <v>1.75</v>
      </c>
      <c r="R285" s="51">
        <v>1</v>
      </c>
      <c r="S285" s="51">
        <v>0</v>
      </c>
      <c r="T285" s="42">
        <f t="shared" si="289"/>
        <v>11664.975</v>
      </c>
      <c r="U285" s="53">
        <f t="shared" si="293"/>
        <v>2.39</v>
      </c>
      <c r="V285" s="51">
        <v>0.92</v>
      </c>
      <c r="W285" s="51">
        <v>2.03</v>
      </c>
      <c r="X285" s="45">
        <f t="shared" si="290"/>
        <v>2.8676</v>
      </c>
      <c r="Y285" s="52">
        <v>1.325</v>
      </c>
      <c r="Z285" s="47">
        <v>0.5</v>
      </c>
      <c r="AA285" s="54">
        <f t="shared" si="291"/>
        <v>52964.6574275962</v>
      </c>
      <c r="AC285" s="68">
        <v>3921</v>
      </c>
      <c r="AD285" s="51">
        <v>1.7</v>
      </c>
      <c r="AE285" s="51">
        <v>1.75</v>
      </c>
      <c r="AF285" s="51">
        <v>1</v>
      </c>
      <c r="AG285" s="51">
        <v>0</v>
      </c>
      <c r="AH285" s="42">
        <f t="shared" si="272"/>
        <v>11664.975</v>
      </c>
      <c r="AI285" s="53">
        <f t="shared" si="294"/>
        <v>2.39</v>
      </c>
      <c r="AJ285" s="51">
        <v>0.92</v>
      </c>
      <c r="AK285" s="51">
        <v>2.03</v>
      </c>
      <c r="AL285" s="45">
        <f t="shared" si="274"/>
        <v>2.8676</v>
      </c>
      <c r="AM285" s="52">
        <v>1.325</v>
      </c>
      <c r="AN285" s="47">
        <v>0.5</v>
      </c>
      <c r="AO285" s="54">
        <f t="shared" si="275"/>
        <v>52964.6574275962</v>
      </c>
      <c r="AQ285" s="68">
        <f t="shared" si="276"/>
        <v>4161</v>
      </c>
      <c r="AR285" s="51">
        <v>1.7</v>
      </c>
      <c r="AS285" s="51">
        <v>1.75</v>
      </c>
      <c r="AT285" s="51">
        <v>1</v>
      </c>
      <c r="AU285" s="51">
        <v>0</v>
      </c>
      <c r="AV285" s="42">
        <f t="shared" si="277"/>
        <v>12378.975</v>
      </c>
      <c r="AW285" s="53">
        <f t="shared" si="295"/>
        <v>2.39</v>
      </c>
      <c r="AX285" s="51">
        <v>0.92</v>
      </c>
      <c r="AY285" s="51">
        <v>2.03</v>
      </c>
      <c r="AZ285" s="45">
        <f t="shared" si="279"/>
        <v>2.8676</v>
      </c>
      <c r="BA285" s="52">
        <v>1.425</v>
      </c>
      <c r="BB285" s="47">
        <v>0.5</v>
      </c>
      <c r="BC285" s="54">
        <f t="shared" si="280"/>
        <v>60448.5694095412</v>
      </c>
      <c r="BE285" s="68">
        <f t="shared" si="281"/>
        <v>4569</v>
      </c>
      <c r="BF285" s="51">
        <v>1.7</v>
      </c>
      <c r="BG285" s="51">
        <v>1.75</v>
      </c>
      <c r="BH285" s="51">
        <v>1</v>
      </c>
      <c r="BI285" s="51">
        <v>0</v>
      </c>
      <c r="BJ285" s="42">
        <f t="shared" si="282"/>
        <v>13592.775</v>
      </c>
      <c r="BK285" s="53">
        <f t="shared" si="296"/>
        <v>2.39</v>
      </c>
      <c r="BL285" s="51">
        <v>0.92</v>
      </c>
      <c r="BM285" s="51">
        <v>2.03</v>
      </c>
      <c r="BN285" s="45">
        <f t="shared" si="284"/>
        <v>2.8676</v>
      </c>
      <c r="BO285" s="52">
        <v>1.425</v>
      </c>
      <c r="BP285" s="47">
        <v>0.625</v>
      </c>
      <c r="BQ285" s="54">
        <f t="shared" si="285"/>
        <v>82969.6928719641</v>
      </c>
    </row>
    <row r="286" customHeight="1" spans="1:69">
      <c r="A286" s="68">
        <v>3921</v>
      </c>
      <c r="B286" s="51">
        <v>1.7</v>
      </c>
      <c r="C286" s="51">
        <v>1.75</v>
      </c>
      <c r="D286" s="51">
        <v>1</v>
      </c>
      <c r="E286" s="51">
        <v>0</v>
      </c>
      <c r="F286" s="42">
        <f t="shared" si="286"/>
        <v>11664.975</v>
      </c>
      <c r="G286" s="53">
        <v>2.26</v>
      </c>
      <c r="H286" s="51">
        <v>0.92</v>
      </c>
      <c r="I286" s="51">
        <v>2.03</v>
      </c>
      <c r="J286" s="45">
        <f t="shared" si="287"/>
        <v>2.8676</v>
      </c>
      <c r="K286" s="52">
        <v>1.325</v>
      </c>
      <c r="L286" s="47">
        <v>0.5</v>
      </c>
      <c r="M286" s="54">
        <f t="shared" si="288"/>
        <v>50083.7346386475</v>
      </c>
      <c r="O286" s="68">
        <v>3921</v>
      </c>
      <c r="P286" s="51">
        <v>1.7</v>
      </c>
      <c r="Q286" s="51">
        <v>1.75</v>
      </c>
      <c r="R286" s="51">
        <v>1</v>
      </c>
      <c r="S286" s="51">
        <v>0</v>
      </c>
      <c r="T286" s="42">
        <f t="shared" si="289"/>
        <v>11664.975</v>
      </c>
      <c r="U286" s="53">
        <f t="shared" si="293"/>
        <v>2.39</v>
      </c>
      <c r="V286" s="51">
        <v>0.92</v>
      </c>
      <c r="W286" s="51">
        <v>2.03</v>
      </c>
      <c r="X286" s="45">
        <f t="shared" si="290"/>
        <v>2.8676</v>
      </c>
      <c r="Y286" s="52">
        <v>1.325</v>
      </c>
      <c r="Z286" s="47">
        <v>0.5</v>
      </c>
      <c r="AA286" s="54">
        <f t="shared" si="291"/>
        <v>52964.6574275962</v>
      </c>
      <c r="AC286" s="68">
        <v>3921</v>
      </c>
      <c r="AD286" s="51">
        <v>1.7</v>
      </c>
      <c r="AE286" s="51">
        <v>1.75</v>
      </c>
      <c r="AF286" s="51">
        <v>1</v>
      </c>
      <c r="AG286" s="51">
        <v>0</v>
      </c>
      <c r="AH286" s="42">
        <f t="shared" si="272"/>
        <v>11664.975</v>
      </c>
      <c r="AI286" s="53">
        <f t="shared" si="294"/>
        <v>2.39</v>
      </c>
      <c r="AJ286" s="51">
        <v>0.92</v>
      </c>
      <c r="AK286" s="51">
        <v>2.03</v>
      </c>
      <c r="AL286" s="45">
        <f t="shared" si="274"/>
        <v>2.8676</v>
      </c>
      <c r="AM286" s="52">
        <v>1.325</v>
      </c>
      <c r="AN286" s="47">
        <v>0.5</v>
      </c>
      <c r="AO286" s="54">
        <f t="shared" si="275"/>
        <v>52964.6574275962</v>
      </c>
      <c r="AQ286" s="68">
        <f t="shared" si="276"/>
        <v>4161</v>
      </c>
      <c r="AR286" s="51">
        <v>1.7</v>
      </c>
      <c r="AS286" s="51">
        <v>1.75</v>
      </c>
      <c r="AT286" s="51">
        <v>1</v>
      </c>
      <c r="AU286" s="51">
        <v>0</v>
      </c>
      <c r="AV286" s="42">
        <f t="shared" si="277"/>
        <v>12378.975</v>
      </c>
      <c r="AW286" s="53">
        <f t="shared" si="295"/>
        <v>2.39</v>
      </c>
      <c r="AX286" s="51">
        <v>0.92</v>
      </c>
      <c r="AY286" s="51">
        <v>2.03</v>
      </c>
      <c r="AZ286" s="45">
        <f t="shared" si="279"/>
        <v>2.8676</v>
      </c>
      <c r="BA286" s="52">
        <v>1.425</v>
      </c>
      <c r="BB286" s="47">
        <v>0.5</v>
      </c>
      <c r="BC286" s="54">
        <f t="shared" si="280"/>
        <v>60448.5694095412</v>
      </c>
      <c r="BE286" s="68">
        <f t="shared" si="281"/>
        <v>4569</v>
      </c>
      <c r="BF286" s="51">
        <v>1.7</v>
      </c>
      <c r="BG286" s="51">
        <v>1.75</v>
      </c>
      <c r="BH286" s="51">
        <v>1</v>
      </c>
      <c r="BI286" s="51">
        <v>0</v>
      </c>
      <c r="BJ286" s="42">
        <f t="shared" si="282"/>
        <v>13592.775</v>
      </c>
      <c r="BK286" s="53">
        <f t="shared" si="296"/>
        <v>2.39</v>
      </c>
      <c r="BL286" s="51">
        <v>0.92</v>
      </c>
      <c r="BM286" s="51">
        <v>2.03</v>
      </c>
      <c r="BN286" s="45">
        <f t="shared" si="284"/>
        <v>2.8676</v>
      </c>
      <c r="BO286" s="52">
        <v>1.425</v>
      </c>
      <c r="BP286" s="47">
        <v>0.625</v>
      </c>
      <c r="BQ286" s="54">
        <f t="shared" si="285"/>
        <v>82969.6928719641</v>
      </c>
    </row>
    <row r="287" customHeight="1" spans="1:69">
      <c r="A287" s="68">
        <v>3921</v>
      </c>
      <c r="B287" s="51">
        <v>1.7</v>
      </c>
      <c r="C287" s="51">
        <v>1</v>
      </c>
      <c r="D287" s="51">
        <v>1</v>
      </c>
      <c r="E287" s="51">
        <v>0</v>
      </c>
      <c r="F287" s="42">
        <f t="shared" si="286"/>
        <v>6665.7</v>
      </c>
      <c r="G287" s="53">
        <v>2.26</v>
      </c>
      <c r="H287" s="51">
        <v>0.92</v>
      </c>
      <c r="I287" s="51">
        <v>2.03</v>
      </c>
      <c r="J287" s="45">
        <f t="shared" si="287"/>
        <v>2.8676</v>
      </c>
      <c r="K287" s="52">
        <v>1.325</v>
      </c>
      <c r="L287" s="47">
        <v>0.5</v>
      </c>
      <c r="M287" s="54">
        <f t="shared" si="288"/>
        <v>28619.27693637</v>
      </c>
      <c r="O287" s="68">
        <v>3921</v>
      </c>
      <c r="P287" s="51">
        <v>1.7</v>
      </c>
      <c r="Q287" s="51">
        <v>1</v>
      </c>
      <c r="R287" s="51">
        <v>1</v>
      </c>
      <c r="S287" s="51">
        <v>0</v>
      </c>
      <c r="T287" s="42">
        <f t="shared" si="289"/>
        <v>6665.7</v>
      </c>
      <c r="U287" s="53">
        <f t="shared" si="293"/>
        <v>2.39</v>
      </c>
      <c r="V287" s="51">
        <v>0.92</v>
      </c>
      <c r="W287" s="51">
        <v>2.03</v>
      </c>
      <c r="X287" s="45">
        <f t="shared" si="290"/>
        <v>2.8676</v>
      </c>
      <c r="Y287" s="52">
        <v>1.325</v>
      </c>
      <c r="Z287" s="47">
        <v>0.5</v>
      </c>
      <c r="AA287" s="54">
        <f t="shared" si="291"/>
        <v>30265.518530055</v>
      </c>
      <c r="AC287" s="68">
        <v>3921</v>
      </c>
      <c r="AD287" s="51">
        <v>1.7</v>
      </c>
      <c r="AE287" s="51">
        <v>1</v>
      </c>
      <c r="AF287" s="51">
        <v>1</v>
      </c>
      <c r="AG287" s="51">
        <v>0</v>
      </c>
      <c r="AH287" s="42">
        <f t="shared" si="272"/>
        <v>6665.7</v>
      </c>
      <c r="AI287" s="53">
        <f t="shared" si="294"/>
        <v>2.39</v>
      </c>
      <c r="AJ287" s="51">
        <v>0.92</v>
      </c>
      <c r="AK287" s="51">
        <v>2.03</v>
      </c>
      <c r="AL287" s="45">
        <f t="shared" si="274"/>
        <v>2.8676</v>
      </c>
      <c r="AM287" s="52">
        <v>1.325</v>
      </c>
      <c r="AN287" s="47">
        <v>0.5</v>
      </c>
      <c r="AO287" s="54">
        <f t="shared" si="275"/>
        <v>30265.518530055</v>
      </c>
      <c r="AQ287" s="68">
        <f t="shared" si="276"/>
        <v>4161</v>
      </c>
      <c r="AR287" s="51">
        <v>1.7</v>
      </c>
      <c r="AS287" s="51">
        <v>1</v>
      </c>
      <c r="AT287" s="51">
        <v>1</v>
      </c>
      <c r="AU287" s="51">
        <v>0</v>
      </c>
      <c r="AV287" s="42">
        <f t="shared" si="277"/>
        <v>7073.7</v>
      </c>
      <c r="AW287" s="53">
        <f t="shared" si="295"/>
        <v>2.39</v>
      </c>
      <c r="AX287" s="51">
        <v>0.92</v>
      </c>
      <c r="AY287" s="51">
        <v>2.03</v>
      </c>
      <c r="AZ287" s="45">
        <f t="shared" si="279"/>
        <v>2.8676</v>
      </c>
      <c r="BA287" s="52">
        <v>1.425</v>
      </c>
      <c r="BB287" s="47">
        <v>0.5</v>
      </c>
      <c r="BC287" s="54">
        <f t="shared" si="280"/>
        <v>34542.039662595</v>
      </c>
      <c r="BE287" s="68">
        <f t="shared" si="281"/>
        <v>4569</v>
      </c>
      <c r="BF287" s="51">
        <v>1.7</v>
      </c>
      <c r="BG287" s="51">
        <v>1</v>
      </c>
      <c r="BH287" s="51">
        <v>1</v>
      </c>
      <c r="BI287" s="51">
        <v>0</v>
      </c>
      <c r="BJ287" s="42">
        <f t="shared" si="282"/>
        <v>7767.3</v>
      </c>
      <c r="BK287" s="53">
        <f t="shared" si="296"/>
        <v>2.39</v>
      </c>
      <c r="BL287" s="51">
        <v>0.92</v>
      </c>
      <c r="BM287" s="51">
        <v>2.03</v>
      </c>
      <c r="BN287" s="45">
        <f t="shared" si="284"/>
        <v>2.8676</v>
      </c>
      <c r="BO287" s="52">
        <v>1.425</v>
      </c>
      <c r="BP287" s="47">
        <v>0.625</v>
      </c>
      <c r="BQ287" s="54">
        <f t="shared" si="285"/>
        <v>47411.2530696937</v>
      </c>
    </row>
    <row r="288" customHeight="1" spans="1:69">
      <c r="A288" s="68">
        <v>3921</v>
      </c>
      <c r="B288" s="51">
        <v>1.7</v>
      </c>
      <c r="C288" s="51">
        <v>1</v>
      </c>
      <c r="D288" s="51">
        <v>1</v>
      </c>
      <c r="E288" s="51">
        <v>0</v>
      </c>
      <c r="F288" s="42">
        <f t="shared" si="286"/>
        <v>6665.7</v>
      </c>
      <c r="G288" s="53">
        <v>2.26</v>
      </c>
      <c r="H288" s="51">
        <v>0.92</v>
      </c>
      <c r="I288" s="51">
        <v>2.03</v>
      </c>
      <c r="J288" s="45">
        <f t="shared" si="287"/>
        <v>2.8676</v>
      </c>
      <c r="K288" s="52">
        <v>1.325</v>
      </c>
      <c r="L288" s="47">
        <v>0.5</v>
      </c>
      <c r="M288" s="54">
        <f t="shared" si="288"/>
        <v>28619.27693637</v>
      </c>
      <c r="O288" s="68">
        <v>3921</v>
      </c>
      <c r="P288" s="51">
        <v>1.7</v>
      </c>
      <c r="Q288" s="51">
        <v>1</v>
      </c>
      <c r="R288" s="51">
        <v>1</v>
      </c>
      <c r="S288" s="51">
        <v>0</v>
      </c>
      <c r="T288" s="42">
        <f t="shared" si="289"/>
        <v>6665.7</v>
      </c>
      <c r="U288" s="53">
        <f t="shared" si="293"/>
        <v>2.39</v>
      </c>
      <c r="V288" s="51">
        <v>0.92</v>
      </c>
      <c r="W288" s="51">
        <v>2.03</v>
      </c>
      <c r="X288" s="45">
        <f t="shared" si="290"/>
        <v>2.8676</v>
      </c>
      <c r="Y288" s="52">
        <v>1.325</v>
      </c>
      <c r="Z288" s="47">
        <v>0.5</v>
      </c>
      <c r="AA288" s="54">
        <f t="shared" si="291"/>
        <v>30265.518530055</v>
      </c>
      <c r="AC288" s="68">
        <v>3921</v>
      </c>
      <c r="AD288" s="51">
        <v>1.7</v>
      </c>
      <c r="AE288" s="51">
        <v>1</v>
      </c>
      <c r="AF288" s="51">
        <v>1</v>
      </c>
      <c r="AG288" s="51">
        <v>0</v>
      </c>
      <c r="AH288" s="42">
        <f t="shared" si="272"/>
        <v>6665.7</v>
      </c>
      <c r="AI288" s="53">
        <f t="shared" si="294"/>
        <v>2.39</v>
      </c>
      <c r="AJ288" s="51">
        <v>0.92</v>
      </c>
      <c r="AK288" s="51">
        <v>2.03</v>
      </c>
      <c r="AL288" s="45">
        <f t="shared" si="274"/>
        <v>2.8676</v>
      </c>
      <c r="AM288" s="52">
        <v>1.325</v>
      </c>
      <c r="AN288" s="47">
        <v>0.5</v>
      </c>
      <c r="AO288" s="54">
        <f t="shared" si="275"/>
        <v>30265.518530055</v>
      </c>
      <c r="AQ288" s="68">
        <f t="shared" si="276"/>
        <v>4161</v>
      </c>
      <c r="AR288" s="51">
        <v>1.7</v>
      </c>
      <c r="AS288" s="51">
        <v>1</v>
      </c>
      <c r="AT288" s="51">
        <v>1</v>
      </c>
      <c r="AU288" s="51">
        <v>0</v>
      </c>
      <c r="AV288" s="42">
        <f t="shared" si="277"/>
        <v>7073.7</v>
      </c>
      <c r="AW288" s="53">
        <f t="shared" si="295"/>
        <v>2.39</v>
      </c>
      <c r="AX288" s="51">
        <v>0.92</v>
      </c>
      <c r="AY288" s="51">
        <v>2.03</v>
      </c>
      <c r="AZ288" s="45">
        <f t="shared" si="279"/>
        <v>2.8676</v>
      </c>
      <c r="BA288" s="52">
        <v>1.425</v>
      </c>
      <c r="BB288" s="47">
        <v>0.5</v>
      </c>
      <c r="BC288" s="54">
        <f t="shared" si="280"/>
        <v>34542.039662595</v>
      </c>
      <c r="BE288" s="68">
        <f t="shared" si="281"/>
        <v>4569</v>
      </c>
      <c r="BF288" s="51">
        <v>1.7</v>
      </c>
      <c r="BG288" s="51">
        <v>1</v>
      </c>
      <c r="BH288" s="51">
        <v>1</v>
      </c>
      <c r="BI288" s="51">
        <v>0</v>
      </c>
      <c r="BJ288" s="42">
        <f t="shared" si="282"/>
        <v>7767.3</v>
      </c>
      <c r="BK288" s="53">
        <f t="shared" si="296"/>
        <v>2.39</v>
      </c>
      <c r="BL288" s="51">
        <v>0.92</v>
      </c>
      <c r="BM288" s="51">
        <v>2.03</v>
      </c>
      <c r="BN288" s="45">
        <f t="shared" si="284"/>
        <v>2.8676</v>
      </c>
      <c r="BO288" s="52">
        <v>1.425</v>
      </c>
      <c r="BP288" s="47">
        <v>0.625</v>
      </c>
      <c r="BQ288" s="54">
        <f t="shared" si="285"/>
        <v>47411.2530696937</v>
      </c>
    </row>
    <row r="289" customHeight="1" spans="1:69">
      <c r="A289" s="68">
        <v>3921</v>
      </c>
      <c r="B289" s="51">
        <v>1.7</v>
      </c>
      <c r="C289" s="51">
        <v>1</v>
      </c>
      <c r="D289" s="51">
        <v>1</v>
      </c>
      <c r="E289" s="51">
        <v>0</v>
      </c>
      <c r="F289" s="42">
        <f t="shared" si="286"/>
        <v>6665.7</v>
      </c>
      <c r="G289" s="53">
        <v>2.26</v>
      </c>
      <c r="H289" s="51">
        <v>0.92</v>
      </c>
      <c r="I289" s="51">
        <v>2.03</v>
      </c>
      <c r="J289" s="45">
        <f t="shared" si="287"/>
        <v>2.8676</v>
      </c>
      <c r="K289" s="52">
        <v>1.325</v>
      </c>
      <c r="L289" s="47">
        <v>0.5</v>
      </c>
      <c r="M289" s="54">
        <f t="shared" si="288"/>
        <v>28619.27693637</v>
      </c>
      <c r="O289" s="68">
        <v>3921</v>
      </c>
      <c r="P289" s="51">
        <v>1.7</v>
      </c>
      <c r="Q289" s="51">
        <v>1</v>
      </c>
      <c r="R289" s="51">
        <v>1</v>
      </c>
      <c r="S289" s="51">
        <v>0</v>
      </c>
      <c r="T289" s="42">
        <f t="shared" si="289"/>
        <v>6665.7</v>
      </c>
      <c r="U289" s="53">
        <f t="shared" si="293"/>
        <v>2.39</v>
      </c>
      <c r="V289" s="51">
        <v>0.92</v>
      </c>
      <c r="W289" s="51">
        <v>2.03</v>
      </c>
      <c r="X289" s="45">
        <f t="shared" si="290"/>
        <v>2.8676</v>
      </c>
      <c r="Y289" s="52">
        <v>1.325</v>
      </c>
      <c r="Z289" s="47">
        <v>0.5</v>
      </c>
      <c r="AA289" s="54">
        <f t="shared" si="291"/>
        <v>30265.518530055</v>
      </c>
      <c r="AC289" s="68">
        <v>3921</v>
      </c>
      <c r="AD289" s="51">
        <v>1.7</v>
      </c>
      <c r="AE289" s="51">
        <v>1</v>
      </c>
      <c r="AF289" s="51">
        <v>1</v>
      </c>
      <c r="AG289" s="51">
        <v>0</v>
      </c>
      <c r="AH289" s="42">
        <f t="shared" si="272"/>
        <v>6665.7</v>
      </c>
      <c r="AI289" s="53">
        <f t="shared" si="294"/>
        <v>2.39</v>
      </c>
      <c r="AJ289" s="51">
        <v>0.92</v>
      </c>
      <c r="AK289" s="51">
        <v>2.03</v>
      </c>
      <c r="AL289" s="45">
        <f t="shared" si="274"/>
        <v>2.8676</v>
      </c>
      <c r="AM289" s="52">
        <v>1.325</v>
      </c>
      <c r="AN289" s="47">
        <v>0.5</v>
      </c>
      <c r="AO289" s="54">
        <f t="shared" si="275"/>
        <v>30265.518530055</v>
      </c>
      <c r="AQ289" s="68">
        <f t="shared" si="276"/>
        <v>4161</v>
      </c>
      <c r="AR289" s="51">
        <v>1.7</v>
      </c>
      <c r="AS289" s="51">
        <v>1</v>
      </c>
      <c r="AT289" s="51">
        <v>1</v>
      </c>
      <c r="AU289" s="51">
        <v>0</v>
      </c>
      <c r="AV289" s="42">
        <f t="shared" si="277"/>
        <v>7073.7</v>
      </c>
      <c r="AW289" s="53">
        <f t="shared" si="295"/>
        <v>2.39</v>
      </c>
      <c r="AX289" s="51">
        <v>0.92</v>
      </c>
      <c r="AY289" s="51">
        <v>2.03</v>
      </c>
      <c r="AZ289" s="45">
        <f t="shared" si="279"/>
        <v>2.8676</v>
      </c>
      <c r="BA289" s="52">
        <v>1.425</v>
      </c>
      <c r="BB289" s="47">
        <v>0.5</v>
      </c>
      <c r="BC289" s="54">
        <f t="shared" si="280"/>
        <v>34542.039662595</v>
      </c>
      <c r="BE289" s="68">
        <f t="shared" si="281"/>
        <v>4569</v>
      </c>
      <c r="BF289" s="51">
        <v>1.7</v>
      </c>
      <c r="BG289" s="51">
        <v>1</v>
      </c>
      <c r="BH289" s="51">
        <v>1</v>
      </c>
      <c r="BI289" s="51">
        <v>0</v>
      </c>
      <c r="BJ289" s="42">
        <f t="shared" si="282"/>
        <v>7767.3</v>
      </c>
      <c r="BK289" s="53">
        <f t="shared" si="296"/>
        <v>2.39</v>
      </c>
      <c r="BL289" s="51">
        <v>0.92</v>
      </c>
      <c r="BM289" s="51">
        <v>2.03</v>
      </c>
      <c r="BN289" s="45">
        <f t="shared" si="284"/>
        <v>2.8676</v>
      </c>
      <c r="BO289" s="52">
        <v>1.425</v>
      </c>
      <c r="BP289" s="47">
        <v>0.625</v>
      </c>
      <c r="BQ289" s="54">
        <f t="shared" si="285"/>
        <v>47411.2530696937</v>
      </c>
    </row>
    <row r="290" customHeight="1" spans="1:69">
      <c r="A290" s="68">
        <v>3921</v>
      </c>
      <c r="B290" s="51">
        <v>1.7</v>
      </c>
      <c r="C290" s="51">
        <v>1</v>
      </c>
      <c r="D290" s="51">
        <v>1</v>
      </c>
      <c r="E290" s="51">
        <v>0</v>
      </c>
      <c r="F290" s="42">
        <f t="shared" si="286"/>
        <v>6665.7</v>
      </c>
      <c r="G290" s="53">
        <v>2.26</v>
      </c>
      <c r="H290" s="51">
        <v>0.92</v>
      </c>
      <c r="I290" s="51">
        <v>2.03</v>
      </c>
      <c r="J290" s="45">
        <f t="shared" si="287"/>
        <v>2.8676</v>
      </c>
      <c r="K290" s="52">
        <v>1.125</v>
      </c>
      <c r="L290" s="47">
        <v>0.5</v>
      </c>
      <c r="M290" s="54">
        <f t="shared" si="288"/>
        <v>24299.38607805</v>
      </c>
      <c r="O290" s="68">
        <v>3921</v>
      </c>
      <c r="P290" s="51">
        <v>1.7</v>
      </c>
      <c r="Q290" s="51">
        <v>1</v>
      </c>
      <c r="R290" s="51">
        <v>1</v>
      </c>
      <c r="S290" s="51">
        <v>0</v>
      </c>
      <c r="T290" s="42">
        <f t="shared" si="289"/>
        <v>6665.7</v>
      </c>
      <c r="U290" s="53">
        <f t="shared" si="293"/>
        <v>2.39</v>
      </c>
      <c r="V290" s="51">
        <v>0.92</v>
      </c>
      <c r="W290" s="51">
        <v>2.03</v>
      </c>
      <c r="X290" s="45">
        <f t="shared" si="290"/>
        <v>2.8676</v>
      </c>
      <c r="Y290" s="52">
        <v>1.125</v>
      </c>
      <c r="Z290" s="47">
        <v>0.5</v>
      </c>
      <c r="AA290" s="54">
        <f t="shared" si="291"/>
        <v>25697.138374575</v>
      </c>
      <c r="AC290" s="68">
        <v>3921</v>
      </c>
      <c r="AD290" s="51">
        <v>1.7</v>
      </c>
      <c r="AE290" s="51">
        <v>1</v>
      </c>
      <c r="AF290" s="51">
        <v>1</v>
      </c>
      <c r="AG290" s="51">
        <v>0</v>
      </c>
      <c r="AH290" s="42">
        <f t="shared" si="272"/>
        <v>6665.7</v>
      </c>
      <c r="AI290" s="53">
        <f t="shared" si="294"/>
        <v>2.39</v>
      </c>
      <c r="AJ290" s="51">
        <v>0.92</v>
      </c>
      <c r="AK290" s="51">
        <v>2.03</v>
      </c>
      <c r="AL290" s="45">
        <f t="shared" si="274"/>
        <v>2.8676</v>
      </c>
      <c r="AM290" s="52">
        <v>1.125</v>
      </c>
      <c r="AN290" s="47">
        <v>0.5</v>
      </c>
      <c r="AO290" s="54">
        <f t="shared" si="275"/>
        <v>25697.138374575</v>
      </c>
      <c r="AQ290" s="68">
        <f t="shared" si="276"/>
        <v>4161</v>
      </c>
      <c r="AR290" s="51">
        <v>1.7</v>
      </c>
      <c r="AS290" s="51">
        <v>1</v>
      </c>
      <c r="AT290" s="51">
        <v>1</v>
      </c>
      <c r="AU290" s="51">
        <v>0</v>
      </c>
      <c r="AV290" s="42">
        <f t="shared" si="277"/>
        <v>7073.7</v>
      </c>
      <c r="AW290" s="53">
        <f t="shared" si="295"/>
        <v>2.39</v>
      </c>
      <c r="AX290" s="51">
        <v>0.92</v>
      </c>
      <c r="AY290" s="51">
        <v>2.03</v>
      </c>
      <c r="AZ290" s="45">
        <f t="shared" si="279"/>
        <v>2.8676</v>
      </c>
      <c r="BA290" s="52">
        <v>1.225</v>
      </c>
      <c r="BB290" s="47">
        <v>0.5</v>
      </c>
      <c r="BC290" s="54">
        <f t="shared" si="280"/>
        <v>29694.034095915</v>
      </c>
      <c r="BE290" s="68">
        <f t="shared" si="281"/>
        <v>4569</v>
      </c>
      <c r="BF290" s="51">
        <v>1.7</v>
      </c>
      <c r="BG290" s="51">
        <v>1</v>
      </c>
      <c r="BH290" s="51">
        <v>1</v>
      </c>
      <c r="BI290" s="51">
        <v>0</v>
      </c>
      <c r="BJ290" s="42">
        <f t="shared" si="282"/>
        <v>7767.3</v>
      </c>
      <c r="BK290" s="53">
        <f t="shared" si="296"/>
        <v>2.39</v>
      </c>
      <c r="BL290" s="51">
        <v>0.92</v>
      </c>
      <c r="BM290" s="51">
        <v>2.03</v>
      </c>
      <c r="BN290" s="45">
        <f t="shared" si="284"/>
        <v>2.8676</v>
      </c>
      <c r="BO290" s="52">
        <v>1.225</v>
      </c>
      <c r="BP290" s="47">
        <v>0.625</v>
      </c>
      <c r="BQ290" s="54">
        <f t="shared" si="285"/>
        <v>40757.0421125437</v>
      </c>
    </row>
    <row r="291" customHeight="1" spans="1:69">
      <c r="A291" s="68">
        <v>3921</v>
      </c>
      <c r="B291" s="51">
        <v>1.7</v>
      </c>
      <c r="C291" s="51">
        <v>1</v>
      </c>
      <c r="D291" s="51">
        <v>1</v>
      </c>
      <c r="E291" s="51">
        <v>0</v>
      </c>
      <c r="F291" s="42">
        <f t="shared" si="286"/>
        <v>6665.7</v>
      </c>
      <c r="G291" s="53">
        <v>2.26</v>
      </c>
      <c r="H291" s="51">
        <v>0.92</v>
      </c>
      <c r="I291" s="51">
        <v>2.03</v>
      </c>
      <c r="J291" s="45">
        <f t="shared" si="287"/>
        <v>2.8676</v>
      </c>
      <c r="K291" s="52">
        <v>1.125</v>
      </c>
      <c r="L291" s="47">
        <v>0.5</v>
      </c>
      <c r="M291" s="54">
        <f t="shared" si="288"/>
        <v>24299.38607805</v>
      </c>
      <c r="O291" s="68">
        <v>3921</v>
      </c>
      <c r="P291" s="51">
        <v>1.7</v>
      </c>
      <c r="Q291" s="51">
        <v>1</v>
      </c>
      <c r="R291" s="51">
        <v>1</v>
      </c>
      <c r="S291" s="51">
        <v>0</v>
      </c>
      <c r="T291" s="42">
        <f t="shared" si="289"/>
        <v>6665.7</v>
      </c>
      <c r="U291" s="53">
        <f t="shared" si="293"/>
        <v>2.39</v>
      </c>
      <c r="V291" s="51">
        <v>0.92</v>
      </c>
      <c r="W291" s="51">
        <v>2.03</v>
      </c>
      <c r="X291" s="45">
        <f t="shared" si="290"/>
        <v>2.8676</v>
      </c>
      <c r="Y291" s="52">
        <v>1.125</v>
      </c>
      <c r="Z291" s="47">
        <v>0.5</v>
      </c>
      <c r="AA291" s="54">
        <f t="shared" si="291"/>
        <v>25697.138374575</v>
      </c>
      <c r="AC291" s="68">
        <v>3921</v>
      </c>
      <c r="AD291" s="51">
        <v>1.7</v>
      </c>
      <c r="AE291" s="51">
        <v>1</v>
      </c>
      <c r="AF291" s="51">
        <v>1</v>
      </c>
      <c r="AG291" s="51">
        <v>0</v>
      </c>
      <c r="AH291" s="42">
        <f t="shared" si="272"/>
        <v>6665.7</v>
      </c>
      <c r="AI291" s="53">
        <f t="shared" si="294"/>
        <v>2.39</v>
      </c>
      <c r="AJ291" s="51">
        <v>0.92</v>
      </c>
      <c r="AK291" s="51">
        <v>2.03</v>
      </c>
      <c r="AL291" s="45">
        <f t="shared" si="274"/>
        <v>2.8676</v>
      </c>
      <c r="AM291" s="52">
        <v>1.125</v>
      </c>
      <c r="AN291" s="47">
        <v>0.5</v>
      </c>
      <c r="AO291" s="54">
        <f t="shared" si="275"/>
        <v>25697.138374575</v>
      </c>
      <c r="AQ291" s="68">
        <f t="shared" si="276"/>
        <v>4161</v>
      </c>
      <c r="AR291" s="51">
        <v>1.7</v>
      </c>
      <c r="AS291" s="51">
        <v>1</v>
      </c>
      <c r="AT291" s="51">
        <v>1</v>
      </c>
      <c r="AU291" s="51">
        <v>0</v>
      </c>
      <c r="AV291" s="42">
        <f t="shared" si="277"/>
        <v>7073.7</v>
      </c>
      <c r="AW291" s="53">
        <f t="shared" si="295"/>
        <v>2.39</v>
      </c>
      <c r="AX291" s="51">
        <v>0.92</v>
      </c>
      <c r="AY291" s="51">
        <v>2.03</v>
      </c>
      <c r="AZ291" s="45">
        <f t="shared" si="279"/>
        <v>2.8676</v>
      </c>
      <c r="BA291" s="52">
        <v>1.225</v>
      </c>
      <c r="BB291" s="47">
        <v>0.5</v>
      </c>
      <c r="BC291" s="54">
        <f t="shared" si="280"/>
        <v>29694.034095915</v>
      </c>
      <c r="BE291" s="68">
        <f t="shared" si="281"/>
        <v>4569</v>
      </c>
      <c r="BF291" s="51">
        <v>1.7</v>
      </c>
      <c r="BG291" s="51">
        <v>1</v>
      </c>
      <c r="BH291" s="51">
        <v>1</v>
      </c>
      <c r="BI291" s="51">
        <v>0</v>
      </c>
      <c r="BJ291" s="42">
        <f t="shared" si="282"/>
        <v>7767.3</v>
      </c>
      <c r="BK291" s="53">
        <f t="shared" si="296"/>
        <v>2.39</v>
      </c>
      <c r="BL291" s="51">
        <v>0.92</v>
      </c>
      <c r="BM291" s="51">
        <v>2.03</v>
      </c>
      <c r="BN291" s="45">
        <f t="shared" si="284"/>
        <v>2.8676</v>
      </c>
      <c r="BO291" s="52">
        <v>1.225</v>
      </c>
      <c r="BP291" s="47">
        <v>0.625</v>
      </c>
      <c r="BQ291" s="54">
        <f t="shared" si="285"/>
        <v>40757.0421125437</v>
      </c>
    </row>
    <row r="292" customHeight="1" spans="1:69">
      <c r="A292" s="68">
        <v>3921</v>
      </c>
      <c r="B292" s="51">
        <v>1.7</v>
      </c>
      <c r="C292" s="51">
        <v>1</v>
      </c>
      <c r="D292" s="51">
        <v>1</v>
      </c>
      <c r="E292" s="51">
        <v>0</v>
      </c>
      <c r="F292" s="42">
        <f t="shared" si="286"/>
        <v>6665.7</v>
      </c>
      <c r="G292" s="53">
        <v>2.26</v>
      </c>
      <c r="H292" s="51">
        <v>0.92</v>
      </c>
      <c r="I292" s="51">
        <v>2.03</v>
      </c>
      <c r="J292" s="45">
        <f t="shared" si="287"/>
        <v>2.8676</v>
      </c>
      <c r="K292" s="52">
        <v>1.125</v>
      </c>
      <c r="L292" s="47">
        <v>0.5</v>
      </c>
      <c r="M292" s="54">
        <f t="shared" si="288"/>
        <v>24299.38607805</v>
      </c>
      <c r="O292" s="68">
        <v>3921</v>
      </c>
      <c r="P292" s="51">
        <v>1.7</v>
      </c>
      <c r="Q292" s="51">
        <v>1</v>
      </c>
      <c r="R292" s="51">
        <v>1</v>
      </c>
      <c r="S292" s="51">
        <v>0</v>
      </c>
      <c r="T292" s="42">
        <f t="shared" si="289"/>
        <v>6665.7</v>
      </c>
      <c r="U292" s="53">
        <f t="shared" si="293"/>
        <v>2.39</v>
      </c>
      <c r="V292" s="51">
        <v>0.92</v>
      </c>
      <c r="W292" s="51">
        <v>2.03</v>
      </c>
      <c r="X292" s="45">
        <f t="shared" si="290"/>
        <v>2.8676</v>
      </c>
      <c r="Y292" s="52">
        <v>1.125</v>
      </c>
      <c r="Z292" s="47">
        <v>0.5</v>
      </c>
      <c r="AA292" s="54">
        <f t="shared" si="291"/>
        <v>25697.138374575</v>
      </c>
      <c r="AC292" s="68">
        <v>3921</v>
      </c>
      <c r="AD292" s="51">
        <v>1.7</v>
      </c>
      <c r="AE292" s="51">
        <v>1</v>
      </c>
      <c r="AF292" s="51">
        <v>1</v>
      </c>
      <c r="AG292" s="51">
        <v>0</v>
      </c>
      <c r="AH292" s="42">
        <f t="shared" si="272"/>
        <v>6665.7</v>
      </c>
      <c r="AI292" s="53">
        <f t="shared" si="294"/>
        <v>2.39</v>
      </c>
      <c r="AJ292" s="51">
        <v>0.92</v>
      </c>
      <c r="AK292" s="51">
        <v>2.03</v>
      </c>
      <c r="AL292" s="45">
        <f t="shared" si="274"/>
        <v>2.8676</v>
      </c>
      <c r="AM292" s="52">
        <v>1.125</v>
      </c>
      <c r="AN292" s="47">
        <v>0.5</v>
      </c>
      <c r="AO292" s="54">
        <f t="shared" si="275"/>
        <v>25697.138374575</v>
      </c>
      <c r="AQ292" s="68">
        <f t="shared" si="276"/>
        <v>4161</v>
      </c>
      <c r="AR292" s="51">
        <v>1.7</v>
      </c>
      <c r="AS292" s="51">
        <v>1</v>
      </c>
      <c r="AT292" s="51">
        <v>1</v>
      </c>
      <c r="AU292" s="51">
        <v>0</v>
      </c>
      <c r="AV292" s="42">
        <f t="shared" si="277"/>
        <v>7073.7</v>
      </c>
      <c r="AW292" s="53">
        <f t="shared" si="295"/>
        <v>2.39</v>
      </c>
      <c r="AX292" s="51">
        <v>0.92</v>
      </c>
      <c r="AY292" s="51">
        <v>2.03</v>
      </c>
      <c r="AZ292" s="45">
        <f t="shared" si="279"/>
        <v>2.8676</v>
      </c>
      <c r="BA292" s="52">
        <v>1.225</v>
      </c>
      <c r="BB292" s="47">
        <v>0.5</v>
      </c>
      <c r="BC292" s="54">
        <f t="shared" si="280"/>
        <v>29694.034095915</v>
      </c>
      <c r="BE292" s="68">
        <f t="shared" si="281"/>
        <v>4569</v>
      </c>
      <c r="BF292" s="51">
        <v>1.7</v>
      </c>
      <c r="BG292" s="51">
        <v>1</v>
      </c>
      <c r="BH292" s="51">
        <v>1</v>
      </c>
      <c r="BI292" s="51">
        <v>0</v>
      </c>
      <c r="BJ292" s="42">
        <f t="shared" si="282"/>
        <v>7767.3</v>
      </c>
      <c r="BK292" s="53">
        <f t="shared" si="296"/>
        <v>2.39</v>
      </c>
      <c r="BL292" s="51">
        <v>0.92</v>
      </c>
      <c r="BM292" s="51">
        <v>2.03</v>
      </c>
      <c r="BN292" s="45">
        <f t="shared" si="284"/>
        <v>2.8676</v>
      </c>
      <c r="BO292" s="52">
        <v>1.225</v>
      </c>
      <c r="BP292" s="47">
        <v>0.625</v>
      </c>
      <c r="BQ292" s="54">
        <f t="shared" si="285"/>
        <v>40757.0421125437</v>
      </c>
    </row>
    <row r="293" customHeight="1" spans="1:69">
      <c r="A293" s="68">
        <v>3921</v>
      </c>
      <c r="B293" s="51">
        <v>1.7</v>
      </c>
      <c r="C293" s="51">
        <v>1</v>
      </c>
      <c r="D293" s="51">
        <v>1</v>
      </c>
      <c r="E293" s="51">
        <v>0</v>
      </c>
      <c r="F293" s="42">
        <f t="shared" si="286"/>
        <v>6665.7</v>
      </c>
      <c r="G293" s="53">
        <v>2.26</v>
      </c>
      <c r="H293" s="51">
        <v>0.92</v>
      </c>
      <c r="I293" s="51">
        <v>2.03</v>
      </c>
      <c r="J293" s="45">
        <f t="shared" si="287"/>
        <v>2.8676</v>
      </c>
      <c r="K293" s="52">
        <v>1.125</v>
      </c>
      <c r="L293" s="47">
        <v>0.5</v>
      </c>
      <c r="M293" s="54">
        <f t="shared" si="288"/>
        <v>24299.38607805</v>
      </c>
      <c r="O293" s="68">
        <v>3921</v>
      </c>
      <c r="P293" s="51">
        <v>1.7</v>
      </c>
      <c r="Q293" s="51">
        <v>1</v>
      </c>
      <c r="R293" s="51">
        <v>1</v>
      </c>
      <c r="S293" s="51">
        <v>0</v>
      </c>
      <c r="T293" s="42">
        <f t="shared" si="289"/>
        <v>6665.7</v>
      </c>
      <c r="U293" s="53">
        <f t="shared" si="293"/>
        <v>2.39</v>
      </c>
      <c r="V293" s="51">
        <v>0.92</v>
      </c>
      <c r="W293" s="51">
        <v>2.03</v>
      </c>
      <c r="X293" s="45">
        <f t="shared" si="290"/>
        <v>2.8676</v>
      </c>
      <c r="Y293" s="52">
        <v>1.125</v>
      </c>
      <c r="Z293" s="47">
        <v>0.5</v>
      </c>
      <c r="AA293" s="54">
        <f t="shared" si="291"/>
        <v>25697.138374575</v>
      </c>
      <c r="AC293" s="68">
        <v>3921</v>
      </c>
      <c r="AD293" s="51">
        <v>1.7</v>
      </c>
      <c r="AE293" s="51">
        <v>1</v>
      </c>
      <c r="AF293" s="51">
        <v>1</v>
      </c>
      <c r="AG293" s="51">
        <v>0</v>
      </c>
      <c r="AH293" s="42">
        <f t="shared" si="272"/>
        <v>6665.7</v>
      </c>
      <c r="AI293" s="53">
        <f t="shared" si="294"/>
        <v>2.39</v>
      </c>
      <c r="AJ293" s="51">
        <v>0.92</v>
      </c>
      <c r="AK293" s="51">
        <v>2.03</v>
      </c>
      <c r="AL293" s="45">
        <f t="shared" si="274"/>
        <v>2.8676</v>
      </c>
      <c r="AM293" s="52">
        <v>1.125</v>
      </c>
      <c r="AN293" s="47">
        <v>0.5</v>
      </c>
      <c r="AO293" s="54">
        <f t="shared" si="275"/>
        <v>25697.138374575</v>
      </c>
      <c r="AQ293" s="68">
        <f t="shared" si="276"/>
        <v>4161</v>
      </c>
      <c r="AR293" s="51">
        <v>1.7</v>
      </c>
      <c r="AS293" s="51">
        <v>1</v>
      </c>
      <c r="AT293" s="51">
        <v>1</v>
      </c>
      <c r="AU293" s="51">
        <v>0</v>
      </c>
      <c r="AV293" s="42">
        <f t="shared" si="277"/>
        <v>7073.7</v>
      </c>
      <c r="AW293" s="53">
        <f t="shared" si="295"/>
        <v>2.39</v>
      </c>
      <c r="AX293" s="51">
        <v>0.92</v>
      </c>
      <c r="AY293" s="51">
        <v>2.03</v>
      </c>
      <c r="AZ293" s="45">
        <f t="shared" si="279"/>
        <v>2.8676</v>
      </c>
      <c r="BA293" s="52">
        <v>1.225</v>
      </c>
      <c r="BB293" s="47">
        <v>0.5</v>
      </c>
      <c r="BC293" s="54">
        <f t="shared" si="280"/>
        <v>29694.034095915</v>
      </c>
      <c r="BE293" s="68">
        <f t="shared" si="281"/>
        <v>4569</v>
      </c>
      <c r="BF293" s="51">
        <v>1.7</v>
      </c>
      <c r="BG293" s="51">
        <v>1</v>
      </c>
      <c r="BH293" s="51">
        <v>1</v>
      </c>
      <c r="BI293" s="51">
        <v>0</v>
      </c>
      <c r="BJ293" s="42">
        <f t="shared" si="282"/>
        <v>7767.3</v>
      </c>
      <c r="BK293" s="53">
        <f t="shared" si="296"/>
        <v>2.39</v>
      </c>
      <c r="BL293" s="51">
        <v>0.92</v>
      </c>
      <c r="BM293" s="51">
        <v>2.03</v>
      </c>
      <c r="BN293" s="45">
        <f t="shared" si="284"/>
        <v>2.8676</v>
      </c>
      <c r="BO293" s="52">
        <v>1.225</v>
      </c>
      <c r="BP293" s="47">
        <v>0.625</v>
      </c>
      <c r="BQ293" s="54">
        <f t="shared" si="285"/>
        <v>40757.0421125437</v>
      </c>
    </row>
    <row r="294" customHeight="1" spans="1:69">
      <c r="A294" s="68">
        <v>3921</v>
      </c>
      <c r="B294" s="51">
        <v>1.7</v>
      </c>
      <c r="C294" s="51">
        <v>1</v>
      </c>
      <c r="D294" s="51">
        <v>1</v>
      </c>
      <c r="E294" s="51">
        <v>0</v>
      </c>
      <c r="F294" s="42">
        <f t="shared" si="286"/>
        <v>6665.7</v>
      </c>
      <c r="G294" s="53">
        <v>2.26</v>
      </c>
      <c r="H294" s="51">
        <v>0.92</v>
      </c>
      <c r="I294" s="51">
        <v>2.03</v>
      </c>
      <c r="J294" s="45">
        <f t="shared" si="287"/>
        <v>2.8676</v>
      </c>
      <c r="K294" s="52">
        <v>1.125</v>
      </c>
      <c r="L294" s="47">
        <v>0.5</v>
      </c>
      <c r="M294" s="54">
        <f t="shared" si="288"/>
        <v>24299.38607805</v>
      </c>
      <c r="O294" s="68">
        <v>3921</v>
      </c>
      <c r="P294" s="51">
        <v>1.7</v>
      </c>
      <c r="Q294" s="51">
        <v>1</v>
      </c>
      <c r="R294" s="51">
        <v>1</v>
      </c>
      <c r="S294" s="51">
        <v>0</v>
      </c>
      <c r="T294" s="42">
        <f t="shared" si="289"/>
        <v>6665.7</v>
      </c>
      <c r="U294" s="53">
        <f t="shared" si="293"/>
        <v>2.39</v>
      </c>
      <c r="V294" s="51">
        <v>0.92</v>
      </c>
      <c r="W294" s="51">
        <v>2.03</v>
      </c>
      <c r="X294" s="45">
        <f t="shared" si="290"/>
        <v>2.8676</v>
      </c>
      <c r="Y294" s="52">
        <v>1.125</v>
      </c>
      <c r="Z294" s="47">
        <v>0.5</v>
      </c>
      <c r="AA294" s="54">
        <f t="shared" si="291"/>
        <v>25697.138374575</v>
      </c>
      <c r="AC294" s="68">
        <v>3921</v>
      </c>
      <c r="AD294" s="51">
        <v>1.7</v>
      </c>
      <c r="AE294" s="51">
        <v>1</v>
      </c>
      <c r="AF294" s="51">
        <v>1</v>
      </c>
      <c r="AG294" s="51">
        <v>0</v>
      </c>
      <c r="AH294" s="42">
        <f t="shared" si="272"/>
        <v>6665.7</v>
      </c>
      <c r="AI294" s="53">
        <f t="shared" si="294"/>
        <v>2.39</v>
      </c>
      <c r="AJ294" s="51">
        <v>0.92</v>
      </c>
      <c r="AK294" s="51">
        <v>2.03</v>
      </c>
      <c r="AL294" s="45">
        <f t="shared" si="274"/>
        <v>2.8676</v>
      </c>
      <c r="AM294" s="52">
        <v>1.125</v>
      </c>
      <c r="AN294" s="47">
        <v>0.5</v>
      </c>
      <c r="AO294" s="54">
        <f t="shared" si="275"/>
        <v>25697.138374575</v>
      </c>
      <c r="AQ294" s="68">
        <f t="shared" si="276"/>
        <v>4161</v>
      </c>
      <c r="AR294" s="51">
        <v>1.7</v>
      </c>
      <c r="AS294" s="51">
        <v>1</v>
      </c>
      <c r="AT294" s="51">
        <v>1</v>
      </c>
      <c r="AU294" s="51">
        <v>0</v>
      </c>
      <c r="AV294" s="42">
        <f t="shared" si="277"/>
        <v>7073.7</v>
      </c>
      <c r="AW294" s="53">
        <f t="shared" si="295"/>
        <v>2.39</v>
      </c>
      <c r="AX294" s="51">
        <v>0.92</v>
      </c>
      <c r="AY294" s="51">
        <v>2.03</v>
      </c>
      <c r="AZ294" s="45">
        <f t="shared" si="279"/>
        <v>2.8676</v>
      </c>
      <c r="BA294" s="52">
        <v>1.225</v>
      </c>
      <c r="BB294" s="47">
        <v>0.5</v>
      </c>
      <c r="BC294" s="54">
        <f t="shared" si="280"/>
        <v>29694.034095915</v>
      </c>
      <c r="BE294" s="68">
        <f t="shared" si="281"/>
        <v>4569</v>
      </c>
      <c r="BF294" s="51">
        <v>1.7</v>
      </c>
      <c r="BG294" s="51">
        <v>1</v>
      </c>
      <c r="BH294" s="51">
        <v>1</v>
      </c>
      <c r="BI294" s="51">
        <v>0</v>
      </c>
      <c r="BJ294" s="42">
        <f t="shared" si="282"/>
        <v>7767.3</v>
      </c>
      <c r="BK294" s="53">
        <f t="shared" si="296"/>
        <v>2.39</v>
      </c>
      <c r="BL294" s="51">
        <v>0.92</v>
      </c>
      <c r="BM294" s="51">
        <v>2.03</v>
      </c>
      <c r="BN294" s="45">
        <f t="shared" si="284"/>
        <v>2.8676</v>
      </c>
      <c r="BO294" s="52">
        <v>1.225</v>
      </c>
      <c r="BP294" s="47">
        <v>0.625</v>
      </c>
      <c r="BQ294" s="54">
        <f t="shared" si="285"/>
        <v>40757.0421125437</v>
      </c>
    </row>
    <row r="295" customHeight="1" spans="1:69">
      <c r="A295" s="68">
        <v>3921</v>
      </c>
      <c r="B295" s="51">
        <v>1.7</v>
      </c>
      <c r="C295" s="51">
        <v>1</v>
      </c>
      <c r="D295" s="51">
        <v>1</v>
      </c>
      <c r="E295" s="51">
        <v>0</v>
      </c>
      <c r="F295" s="42">
        <f t="shared" si="286"/>
        <v>6665.7</v>
      </c>
      <c r="G295" s="53">
        <v>2.26</v>
      </c>
      <c r="H295" s="51">
        <v>0.92</v>
      </c>
      <c r="I295" s="51">
        <v>2.03</v>
      </c>
      <c r="J295" s="45">
        <f t="shared" si="287"/>
        <v>2.8676</v>
      </c>
      <c r="K295" s="52">
        <v>1.125</v>
      </c>
      <c r="L295" s="47">
        <v>0.5</v>
      </c>
      <c r="M295" s="54">
        <f t="shared" si="288"/>
        <v>24299.38607805</v>
      </c>
      <c r="O295" s="68">
        <v>3921</v>
      </c>
      <c r="P295" s="51">
        <v>1.7</v>
      </c>
      <c r="Q295" s="51">
        <v>1</v>
      </c>
      <c r="R295" s="51">
        <v>1</v>
      </c>
      <c r="S295" s="51">
        <v>0</v>
      </c>
      <c r="T295" s="42">
        <f t="shared" si="289"/>
        <v>6665.7</v>
      </c>
      <c r="U295" s="53">
        <f t="shared" si="293"/>
        <v>2.39</v>
      </c>
      <c r="V295" s="51">
        <v>0.92</v>
      </c>
      <c r="W295" s="51">
        <v>2.03</v>
      </c>
      <c r="X295" s="45">
        <f t="shared" si="290"/>
        <v>2.8676</v>
      </c>
      <c r="Y295" s="52">
        <v>1.125</v>
      </c>
      <c r="Z295" s="47">
        <v>0.5</v>
      </c>
      <c r="AA295" s="54">
        <f t="shared" si="291"/>
        <v>25697.138374575</v>
      </c>
      <c r="AC295" s="68">
        <v>3921</v>
      </c>
      <c r="AD295" s="51">
        <v>1.7</v>
      </c>
      <c r="AE295" s="51">
        <v>1</v>
      </c>
      <c r="AF295" s="51">
        <v>1</v>
      </c>
      <c r="AG295" s="51">
        <v>0</v>
      </c>
      <c r="AH295" s="42">
        <f t="shared" si="272"/>
        <v>6665.7</v>
      </c>
      <c r="AI295" s="53">
        <f t="shared" si="294"/>
        <v>2.39</v>
      </c>
      <c r="AJ295" s="51">
        <v>0.92</v>
      </c>
      <c r="AK295" s="51">
        <v>2.03</v>
      </c>
      <c r="AL295" s="45">
        <f t="shared" si="274"/>
        <v>2.8676</v>
      </c>
      <c r="AM295" s="52">
        <v>1.125</v>
      </c>
      <c r="AN295" s="47">
        <v>0.5</v>
      </c>
      <c r="AO295" s="54">
        <f t="shared" si="275"/>
        <v>25697.138374575</v>
      </c>
      <c r="AQ295" s="68">
        <f t="shared" si="276"/>
        <v>4161</v>
      </c>
      <c r="AR295" s="51">
        <v>1.7</v>
      </c>
      <c r="AS295" s="51">
        <v>1</v>
      </c>
      <c r="AT295" s="51">
        <v>1</v>
      </c>
      <c r="AU295" s="51">
        <v>0</v>
      </c>
      <c r="AV295" s="42">
        <f t="shared" si="277"/>
        <v>7073.7</v>
      </c>
      <c r="AW295" s="53">
        <f t="shared" si="295"/>
        <v>2.39</v>
      </c>
      <c r="AX295" s="51">
        <v>0.92</v>
      </c>
      <c r="AY295" s="51">
        <v>2.03</v>
      </c>
      <c r="AZ295" s="45">
        <f t="shared" si="279"/>
        <v>2.8676</v>
      </c>
      <c r="BA295" s="52">
        <v>1.225</v>
      </c>
      <c r="BB295" s="47">
        <v>0.5</v>
      </c>
      <c r="BC295" s="54">
        <f t="shared" si="280"/>
        <v>29694.034095915</v>
      </c>
      <c r="BE295" s="68">
        <f t="shared" si="281"/>
        <v>4569</v>
      </c>
      <c r="BF295" s="51">
        <v>1.7</v>
      </c>
      <c r="BG295" s="51">
        <v>1</v>
      </c>
      <c r="BH295" s="51">
        <v>1</v>
      </c>
      <c r="BI295" s="51">
        <v>0</v>
      </c>
      <c r="BJ295" s="42">
        <f t="shared" si="282"/>
        <v>7767.3</v>
      </c>
      <c r="BK295" s="53">
        <f t="shared" si="296"/>
        <v>2.39</v>
      </c>
      <c r="BL295" s="51">
        <v>0.92</v>
      </c>
      <c r="BM295" s="51">
        <v>2.03</v>
      </c>
      <c r="BN295" s="45">
        <f t="shared" si="284"/>
        <v>2.8676</v>
      </c>
      <c r="BO295" s="52">
        <v>1.225</v>
      </c>
      <c r="BP295" s="47">
        <v>0.625</v>
      </c>
      <c r="BQ295" s="54">
        <f t="shared" si="285"/>
        <v>40757.0421125437</v>
      </c>
    </row>
    <row r="296" customHeight="1" spans="1:69">
      <c r="A296" s="68">
        <v>3921</v>
      </c>
      <c r="B296" s="51">
        <v>1.7</v>
      </c>
      <c r="C296" s="51">
        <v>1</v>
      </c>
      <c r="D296" s="51">
        <v>1</v>
      </c>
      <c r="E296" s="51">
        <v>0</v>
      </c>
      <c r="F296" s="42">
        <f t="shared" si="286"/>
        <v>6665.7</v>
      </c>
      <c r="G296" s="53">
        <v>2.26</v>
      </c>
      <c r="H296" s="51">
        <v>0.92</v>
      </c>
      <c r="I296" s="51">
        <v>2.03</v>
      </c>
      <c r="J296" s="45">
        <f t="shared" si="287"/>
        <v>2.8676</v>
      </c>
      <c r="K296" s="52">
        <v>1.125</v>
      </c>
      <c r="L296" s="47">
        <v>0.5</v>
      </c>
      <c r="M296" s="54">
        <f t="shared" si="288"/>
        <v>24299.38607805</v>
      </c>
      <c r="O296" s="68">
        <v>3921</v>
      </c>
      <c r="P296" s="51">
        <v>1.7</v>
      </c>
      <c r="Q296" s="51">
        <v>1</v>
      </c>
      <c r="R296" s="51">
        <v>1</v>
      </c>
      <c r="S296" s="51">
        <v>0</v>
      </c>
      <c r="T296" s="42">
        <f t="shared" si="289"/>
        <v>6665.7</v>
      </c>
      <c r="U296" s="53">
        <f t="shared" si="293"/>
        <v>2.39</v>
      </c>
      <c r="V296" s="51">
        <v>0.92</v>
      </c>
      <c r="W296" s="51">
        <v>2.03</v>
      </c>
      <c r="X296" s="45">
        <f t="shared" si="290"/>
        <v>2.8676</v>
      </c>
      <c r="Y296" s="52">
        <v>1.125</v>
      </c>
      <c r="Z296" s="47">
        <v>0.5</v>
      </c>
      <c r="AA296" s="54">
        <f t="shared" si="291"/>
        <v>25697.138374575</v>
      </c>
      <c r="AC296" s="68">
        <v>3921</v>
      </c>
      <c r="AD296" s="51">
        <v>1.7</v>
      </c>
      <c r="AE296" s="51">
        <v>1</v>
      </c>
      <c r="AF296" s="51">
        <v>1</v>
      </c>
      <c r="AG296" s="51">
        <v>0</v>
      </c>
      <c r="AH296" s="42">
        <f t="shared" si="272"/>
        <v>6665.7</v>
      </c>
      <c r="AI296" s="53">
        <f t="shared" si="294"/>
        <v>2.39</v>
      </c>
      <c r="AJ296" s="51">
        <v>0.92</v>
      </c>
      <c r="AK296" s="51">
        <v>2.03</v>
      </c>
      <c r="AL296" s="45">
        <f t="shared" si="274"/>
        <v>2.8676</v>
      </c>
      <c r="AM296" s="52">
        <v>1.125</v>
      </c>
      <c r="AN296" s="47">
        <v>0.5</v>
      </c>
      <c r="AO296" s="54">
        <f t="shared" si="275"/>
        <v>25697.138374575</v>
      </c>
      <c r="AQ296" s="68">
        <f t="shared" si="276"/>
        <v>4161</v>
      </c>
      <c r="AR296" s="51">
        <v>1.7</v>
      </c>
      <c r="AS296" s="51">
        <v>1</v>
      </c>
      <c r="AT296" s="51">
        <v>1</v>
      </c>
      <c r="AU296" s="51">
        <v>0</v>
      </c>
      <c r="AV296" s="42">
        <f t="shared" si="277"/>
        <v>7073.7</v>
      </c>
      <c r="AW296" s="53">
        <f t="shared" si="295"/>
        <v>2.39</v>
      </c>
      <c r="AX296" s="51">
        <v>0.92</v>
      </c>
      <c r="AY296" s="51">
        <v>2.03</v>
      </c>
      <c r="AZ296" s="45">
        <f t="shared" si="279"/>
        <v>2.8676</v>
      </c>
      <c r="BA296" s="52">
        <v>1.225</v>
      </c>
      <c r="BB296" s="47">
        <v>0.5</v>
      </c>
      <c r="BC296" s="54">
        <f t="shared" si="280"/>
        <v>29694.034095915</v>
      </c>
      <c r="BE296" s="68">
        <f t="shared" si="281"/>
        <v>4569</v>
      </c>
      <c r="BF296" s="51">
        <v>1.7</v>
      </c>
      <c r="BG296" s="51">
        <v>1</v>
      </c>
      <c r="BH296" s="51">
        <v>1</v>
      </c>
      <c r="BI296" s="51">
        <v>0</v>
      </c>
      <c r="BJ296" s="42">
        <f t="shared" si="282"/>
        <v>7767.3</v>
      </c>
      <c r="BK296" s="53">
        <f t="shared" si="296"/>
        <v>2.39</v>
      </c>
      <c r="BL296" s="51">
        <v>0.92</v>
      </c>
      <c r="BM296" s="51">
        <v>2.03</v>
      </c>
      <c r="BN296" s="45">
        <f t="shared" si="284"/>
        <v>2.8676</v>
      </c>
      <c r="BO296" s="52">
        <v>1.225</v>
      </c>
      <c r="BP296" s="47">
        <v>0.625</v>
      </c>
      <c r="BQ296" s="54">
        <f t="shared" si="285"/>
        <v>40757.0421125437</v>
      </c>
    </row>
    <row r="297" customHeight="1" spans="1:69">
      <c r="A297" s="57">
        <f>SUM(M273:M296)</f>
        <v>833421.29662206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9"/>
      <c r="O297" s="57">
        <f>SUM(AA273:AA296)</f>
        <v>881361.459702089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9"/>
      <c r="AC297" s="57">
        <f>SUM(AO273:AO296)</f>
        <v>1004555.98599309</v>
      </c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Q297" s="57">
        <f>SUM(BC273:BC296)</f>
        <v>1150557.13091402</v>
      </c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9"/>
      <c r="BE297" s="57">
        <f>SUM(BQ273:BQ296)</f>
        <v>1778038.27474808</v>
      </c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9"/>
    </row>
    <row r="298" customHeight="1" spans="1:69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9"/>
      <c r="O298" s="57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9"/>
      <c r="AC298" s="57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Q298" s="57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9"/>
      <c r="BE298" s="57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9"/>
    </row>
    <row r="299" customHeight="1" spans="1:69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2"/>
      <c r="O299" s="60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2"/>
      <c r="AC299" s="60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2"/>
      <c r="AQ299" s="60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2"/>
      <c r="BE299" s="60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2"/>
    </row>
    <row r="307" customHeight="1" spans="1:27">
      <c r="A307" s="2" t="s">
        <v>0</v>
      </c>
      <c r="B307" s="3"/>
      <c r="C307" s="3"/>
      <c r="D307" s="3"/>
      <c r="E307" s="4"/>
      <c r="F307" s="2" t="s">
        <v>60</v>
      </c>
      <c r="G307" s="3"/>
      <c r="H307" s="3"/>
      <c r="I307" s="3"/>
      <c r="J307" s="3"/>
      <c r="K307" s="3"/>
      <c r="L307" s="3"/>
      <c r="M307" s="4"/>
      <c r="O307" s="2" t="s">
        <v>0</v>
      </c>
      <c r="P307" s="3"/>
      <c r="Q307" s="3"/>
      <c r="R307" s="3"/>
      <c r="S307" s="4"/>
      <c r="T307" s="2" t="s">
        <v>61</v>
      </c>
      <c r="U307" s="3"/>
      <c r="V307" s="3"/>
      <c r="W307" s="3"/>
      <c r="X307" s="3"/>
      <c r="Y307" s="3"/>
      <c r="Z307" s="3"/>
      <c r="AA307" s="4"/>
    </row>
    <row r="308" customHeight="1" spans="1:27">
      <c r="A308" s="5"/>
      <c r="B308" s="6"/>
      <c r="C308" s="6"/>
      <c r="D308" s="6"/>
      <c r="E308" s="7"/>
      <c r="F308" s="5"/>
      <c r="G308" s="6"/>
      <c r="H308" s="6"/>
      <c r="I308" s="6"/>
      <c r="J308" s="6"/>
      <c r="K308" s="6"/>
      <c r="L308" s="6"/>
      <c r="M308" s="7"/>
      <c r="O308" s="5"/>
      <c r="P308" s="6"/>
      <c r="Q308" s="6"/>
      <c r="R308" s="6"/>
      <c r="S308" s="7"/>
      <c r="T308" s="5"/>
      <c r="U308" s="6"/>
      <c r="V308" s="6"/>
      <c r="W308" s="6"/>
      <c r="X308" s="6"/>
      <c r="Y308" s="6"/>
      <c r="Z308" s="6"/>
      <c r="AA308" s="7"/>
    </row>
    <row r="309" customHeight="1" spans="1:27">
      <c r="A309" s="8"/>
      <c r="B309" s="9"/>
      <c r="C309" s="9"/>
      <c r="D309" s="9"/>
      <c r="E309" s="10"/>
      <c r="F309" s="8"/>
      <c r="G309" s="9"/>
      <c r="H309" s="9"/>
      <c r="I309" s="9"/>
      <c r="J309" s="9"/>
      <c r="K309" s="9"/>
      <c r="L309" s="9"/>
      <c r="M309" s="10"/>
      <c r="O309" s="8"/>
      <c r="P309" s="9"/>
      <c r="Q309" s="9"/>
      <c r="R309" s="9"/>
      <c r="S309" s="10"/>
      <c r="T309" s="8"/>
      <c r="U309" s="9"/>
      <c r="V309" s="9"/>
      <c r="W309" s="9"/>
      <c r="X309" s="9"/>
      <c r="Y309" s="9"/>
      <c r="Z309" s="9"/>
      <c r="AA309" s="10"/>
    </row>
    <row r="310" customHeight="1" spans="1:27">
      <c r="A310" s="11" t="s">
        <v>6</v>
      </c>
      <c r="B310" s="11"/>
      <c r="C310" s="12">
        <f>H310+H312+H314</f>
        <v>3666015.51726046</v>
      </c>
      <c r="D310" s="12"/>
      <c r="E310" s="12"/>
      <c r="F310" s="13" t="s">
        <v>7</v>
      </c>
      <c r="G310" s="13"/>
      <c r="H310" s="14">
        <f>A337+A359</f>
        <v>2831829.36409015</v>
      </c>
      <c r="I310" s="14"/>
      <c r="J310" s="15">
        <f>H310/C310</f>
        <v>0.772454276518262</v>
      </c>
      <c r="K310" s="15"/>
      <c r="L310" s="16" t="s">
        <v>8</v>
      </c>
      <c r="M310" s="16"/>
      <c r="O310" s="11" t="s">
        <v>6</v>
      </c>
      <c r="P310" s="11"/>
      <c r="Q310" s="12">
        <f>V310+V312+V314</f>
        <v>4031265.45187924</v>
      </c>
      <c r="R310" s="12"/>
      <c r="S310" s="12"/>
      <c r="T310" s="13" t="s">
        <v>7</v>
      </c>
      <c r="U310" s="13"/>
      <c r="V310" s="14">
        <f>O337+O359</f>
        <v>3180740.99625313</v>
      </c>
      <c r="W310" s="14"/>
      <c r="X310" s="15">
        <f>V310/Q310</f>
        <v>0.789017998001192</v>
      </c>
      <c r="Y310" s="15"/>
      <c r="Z310" s="16" t="s">
        <v>8</v>
      </c>
      <c r="AA310" s="16"/>
    </row>
    <row r="311" customHeight="1" spans="1:27">
      <c r="A311" s="11"/>
      <c r="B311" s="11"/>
      <c r="C311" s="12"/>
      <c r="D311" s="12"/>
      <c r="E311" s="12"/>
      <c r="F311" s="13"/>
      <c r="G311" s="13"/>
      <c r="H311" s="14"/>
      <c r="I311" s="14"/>
      <c r="J311" s="15"/>
      <c r="K311" s="15"/>
      <c r="L311" s="16"/>
      <c r="M311" s="16"/>
      <c r="O311" s="11"/>
      <c r="P311" s="11"/>
      <c r="Q311" s="12"/>
      <c r="R311" s="12"/>
      <c r="S311" s="12"/>
      <c r="T311" s="13"/>
      <c r="U311" s="13"/>
      <c r="V311" s="14"/>
      <c r="W311" s="14"/>
      <c r="X311" s="15"/>
      <c r="Y311" s="15"/>
      <c r="Z311" s="16"/>
      <c r="AA311" s="16"/>
    </row>
    <row r="312" customHeight="1" spans="1:27">
      <c r="A312" s="11"/>
      <c r="B312" s="11"/>
      <c r="C312" s="12"/>
      <c r="D312" s="12"/>
      <c r="E312" s="12"/>
      <c r="F312" s="13" t="s">
        <v>9</v>
      </c>
      <c r="G312" s="13"/>
      <c r="H312" s="14">
        <f>A389</f>
        <v>667493.33909406</v>
      </c>
      <c r="I312" s="14"/>
      <c r="J312" s="15">
        <f>H312/C310</f>
        <v>0.182075972115051</v>
      </c>
      <c r="K312" s="15"/>
      <c r="L312" s="16">
        <v>20</v>
      </c>
      <c r="M312" s="16"/>
      <c r="O312" s="11"/>
      <c r="P312" s="11"/>
      <c r="Q312" s="12"/>
      <c r="R312" s="12"/>
      <c r="S312" s="12"/>
      <c r="T312" s="13" t="s">
        <v>9</v>
      </c>
      <c r="U312" s="13"/>
      <c r="V312" s="14">
        <f>O389</f>
        <v>643421.26237986</v>
      </c>
      <c r="W312" s="14"/>
      <c r="X312" s="15">
        <f>V312/Q310</f>
        <v>0.15960776338356</v>
      </c>
      <c r="Y312" s="15"/>
      <c r="Z312" s="16">
        <v>20</v>
      </c>
      <c r="AA312" s="16"/>
    </row>
    <row r="313" customHeight="1" spans="1:27">
      <c r="A313" s="17" t="s">
        <v>10</v>
      </c>
      <c r="B313" s="17"/>
      <c r="C313" s="18">
        <f>C310/L312</f>
        <v>183300.775863023</v>
      </c>
      <c r="D313" s="18"/>
      <c r="E313" s="18"/>
      <c r="F313" s="13"/>
      <c r="G313" s="13"/>
      <c r="H313" s="14"/>
      <c r="I313" s="14"/>
      <c r="J313" s="15"/>
      <c r="K313" s="15"/>
      <c r="L313" s="16"/>
      <c r="M313" s="16"/>
      <c r="O313" s="17" t="s">
        <v>10</v>
      </c>
      <c r="P313" s="17"/>
      <c r="Q313" s="18">
        <f>Q310/Z312</f>
        <v>201563.272593962</v>
      </c>
      <c r="R313" s="18"/>
      <c r="S313" s="18"/>
      <c r="T313" s="13"/>
      <c r="U313" s="13"/>
      <c r="V313" s="14"/>
      <c r="W313" s="14"/>
      <c r="X313" s="15"/>
      <c r="Y313" s="15"/>
      <c r="Z313" s="16"/>
      <c r="AA313" s="16"/>
    </row>
    <row r="314" customHeight="1" spans="1:27">
      <c r="A314" s="17"/>
      <c r="B314" s="17"/>
      <c r="C314" s="18"/>
      <c r="D314" s="18"/>
      <c r="E314" s="18"/>
      <c r="F314" s="13" t="s">
        <v>42</v>
      </c>
      <c r="G314" s="13"/>
      <c r="H314" s="14">
        <f>A417</f>
        <v>166692.81407625</v>
      </c>
      <c r="I314" s="14"/>
      <c r="J314" s="15">
        <f>H314/C310</f>
        <v>0.0454697513666871</v>
      </c>
      <c r="K314" s="15"/>
      <c r="L314" s="16"/>
      <c r="M314" s="16"/>
      <c r="O314" s="17"/>
      <c r="P314" s="17"/>
      <c r="Q314" s="18"/>
      <c r="R314" s="18"/>
      <c r="S314" s="18"/>
      <c r="T314" s="13" t="s">
        <v>42</v>
      </c>
      <c r="U314" s="13"/>
      <c r="V314" s="14">
        <f>O417</f>
        <v>207103.19324625</v>
      </c>
      <c r="W314" s="14"/>
      <c r="X314" s="15">
        <f>V314/Q310</f>
        <v>0.0513742386152481</v>
      </c>
      <c r="Y314" s="15"/>
      <c r="Z314" s="16"/>
      <c r="AA314" s="16"/>
    </row>
    <row r="315" customHeight="1" spans="1:27">
      <c r="A315" s="19"/>
      <c r="B315" s="19"/>
      <c r="C315" s="20"/>
      <c r="D315" s="20"/>
      <c r="E315" s="20"/>
      <c r="F315" s="21"/>
      <c r="G315" s="21"/>
      <c r="H315" s="22"/>
      <c r="I315" s="22"/>
      <c r="J315" s="15"/>
      <c r="K315" s="15"/>
      <c r="L315" s="24"/>
      <c r="M315" s="24"/>
      <c r="O315" s="19"/>
      <c r="P315" s="19"/>
      <c r="Q315" s="20"/>
      <c r="R315" s="20"/>
      <c r="S315" s="20"/>
      <c r="T315" s="21"/>
      <c r="U315" s="21"/>
      <c r="V315" s="22"/>
      <c r="W315" s="22"/>
      <c r="X315" s="15"/>
      <c r="Y315" s="15"/>
      <c r="Z315" s="24"/>
      <c r="AA315" s="24"/>
    </row>
    <row r="316" customHeight="1" spans="1:27">
      <c r="A316" s="25" t="s">
        <v>13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O316" s="25" t="s">
        <v>13</v>
      </c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7"/>
    </row>
    <row r="317" customHeight="1" spans="1:27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O317" s="28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30"/>
    </row>
    <row r="318" customHeight="1" spans="1:27">
      <c r="A318" s="31" t="s">
        <v>14</v>
      </c>
      <c r="B318" s="32"/>
      <c r="C318" s="32"/>
      <c r="D318" s="32"/>
      <c r="E318" s="32"/>
      <c r="F318" s="33"/>
      <c r="G318" s="34" t="s">
        <v>15</v>
      </c>
      <c r="H318" s="35"/>
      <c r="I318" s="35"/>
      <c r="J318" s="36"/>
      <c r="K318" s="37" t="s">
        <v>16</v>
      </c>
      <c r="L318" s="38"/>
      <c r="M318" s="39" t="s">
        <v>17</v>
      </c>
      <c r="O318" s="31" t="s">
        <v>14</v>
      </c>
      <c r="P318" s="32"/>
      <c r="Q318" s="32"/>
      <c r="R318" s="32"/>
      <c r="S318" s="32"/>
      <c r="T318" s="33"/>
      <c r="U318" s="34" t="s">
        <v>15</v>
      </c>
      <c r="V318" s="35"/>
      <c r="W318" s="35"/>
      <c r="X318" s="36"/>
      <c r="Y318" s="37" t="s">
        <v>16</v>
      </c>
      <c r="Z318" s="38"/>
      <c r="AA318" s="39" t="s">
        <v>17</v>
      </c>
    </row>
    <row r="319" customHeight="1" spans="1:27">
      <c r="A319" s="40" t="s">
        <v>18</v>
      </c>
      <c r="B319" s="41" t="s">
        <v>19</v>
      </c>
      <c r="C319" s="41" t="s">
        <v>20</v>
      </c>
      <c r="D319" s="41" t="s">
        <v>21</v>
      </c>
      <c r="E319" s="41" t="s">
        <v>22</v>
      </c>
      <c r="F319" s="42" t="s">
        <v>14</v>
      </c>
      <c r="G319" s="43" t="s">
        <v>23</v>
      </c>
      <c r="H319" s="44" t="s">
        <v>24</v>
      </c>
      <c r="I319" s="44" t="s">
        <v>25</v>
      </c>
      <c r="J319" s="45" t="s">
        <v>26</v>
      </c>
      <c r="K319" s="46" t="s">
        <v>27</v>
      </c>
      <c r="L319" s="47" t="s">
        <v>28</v>
      </c>
      <c r="M319" s="48"/>
      <c r="O319" s="40" t="s">
        <v>18</v>
      </c>
      <c r="P319" s="41" t="s">
        <v>19</v>
      </c>
      <c r="Q319" s="41" t="s">
        <v>20</v>
      </c>
      <c r="R319" s="41" t="s">
        <v>21</v>
      </c>
      <c r="S319" s="41" t="s">
        <v>22</v>
      </c>
      <c r="T319" s="42" t="s">
        <v>14</v>
      </c>
      <c r="U319" s="43" t="s">
        <v>23</v>
      </c>
      <c r="V319" s="44" t="s">
        <v>24</v>
      </c>
      <c r="W319" s="44" t="s">
        <v>25</v>
      </c>
      <c r="X319" s="45" t="s">
        <v>26</v>
      </c>
      <c r="Y319" s="46" t="s">
        <v>27</v>
      </c>
      <c r="Z319" s="47" t="s">
        <v>28</v>
      </c>
      <c r="AA319" s="48"/>
    </row>
    <row r="320" customHeight="1" spans="1:27">
      <c r="A320" s="65">
        <v>4613</v>
      </c>
      <c r="B320" s="50">
        <v>1.62</v>
      </c>
      <c r="C320" s="51">
        <v>2.2</v>
      </c>
      <c r="D320" s="51">
        <v>1</v>
      </c>
      <c r="E320" s="66">
        <f>3734*0.6</f>
        <v>2240.4</v>
      </c>
      <c r="F320" s="42">
        <f t="shared" ref="F320:F336" si="297">A320*B320*C320*D320+E320</f>
        <v>18681.132</v>
      </c>
      <c r="G320" s="52">
        <v>3</v>
      </c>
      <c r="H320" s="51">
        <v>0.98</v>
      </c>
      <c r="I320" s="51">
        <v>2.47</v>
      </c>
      <c r="J320" s="45">
        <f t="shared" ref="J320:J336" si="298">H320*I320+1</f>
        <v>3.4206</v>
      </c>
      <c r="K320" s="53">
        <v>1.325</v>
      </c>
      <c r="L320" s="47">
        <v>0.5</v>
      </c>
      <c r="M320" s="54">
        <f t="shared" ref="M320:M336" si="299">F320*G320*J320*K320*L320</f>
        <v>127002.60173691</v>
      </c>
      <c r="O320" s="65">
        <v>4613</v>
      </c>
      <c r="P320" s="50">
        <v>1.62</v>
      </c>
      <c r="Q320" s="51">
        <v>2.2</v>
      </c>
      <c r="R320" s="51">
        <v>1</v>
      </c>
      <c r="S320" s="66">
        <f>3321*0.6</f>
        <v>1992.6</v>
      </c>
      <c r="T320" s="42">
        <f t="shared" ref="T320:T336" si="300">O320*P320*Q320*R320+S320</f>
        <v>18433.332</v>
      </c>
      <c r="U320" s="52">
        <v>3.4</v>
      </c>
      <c r="V320" s="51">
        <v>0.98</v>
      </c>
      <c r="W320" s="51">
        <v>2.47</v>
      </c>
      <c r="X320" s="45">
        <f t="shared" ref="X320:X336" si="301">V320*W320+1</f>
        <v>3.4206</v>
      </c>
      <c r="Y320" s="53">
        <v>1.325</v>
      </c>
      <c r="Z320" s="47">
        <v>0.5</v>
      </c>
      <c r="AA320" s="54">
        <f t="shared" ref="AA320:AA336" si="302">T320*U320*X320*Y320*Z320</f>
        <v>142027.007376798</v>
      </c>
    </row>
    <row r="321" customHeight="1" spans="1:27">
      <c r="A321" s="65">
        <v>4613</v>
      </c>
      <c r="B321" s="50">
        <v>1.1</v>
      </c>
      <c r="C321" s="51">
        <v>2.2</v>
      </c>
      <c r="D321" s="51">
        <v>1</v>
      </c>
      <c r="E321" s="66">
        <f t="shared" ref="E321:E330" si="303">3734*0.6</f>
        <v>2240.4</v>
      </c>
      <c r="F321" s="42">
        <f t="shared" si="297"/>
        <v>13403.86</v>
      </c>
      <c r="G321" s="52">
        <v>3</v>
      </c>
      <c r="H321" s="51">
        <v>0.98</v>
      </c>
      <c r="I321" s="51">
        <v>2.47</v>
      </c>
      <c r="J321" s="45">
        <f t="shared" si="298"/>
        <v>3.4206</v>
      </c>
      <c r="K321" s="53">
        <v>1.325</v>
      </c>
      <c r="L321" s="47">
        <v>0.5</v>
      </c>
      <c r="M321" s="54">
        <f t="shared" si="299"/>
        <v>91125.37148805</v>
      </c>
      <c r="O321" s="65">
        <v>4613</v>
      </c>
      <c r="P321" s="50">
        <v>1.1</v>
      </c>
      <c r="Q321" s="51">
        <v>2.2</v>
      </c>
      <c r="R321" s="51">
        <v>1</v>
      </c>
      <c r="S321" s="66">
        <f t="shared" ref="S321:S330" si="304">3321*0.6</f>
        <v>1992.6</v>
      </c>
      <c r="T321" s="42">
        <f t="shared" si="300"/>
        <v>13156.06</v>
      </c>
      <c r="U321" s="52">
        <v>3.4</v>
      </c>
      <c r="V321" s="51">
        <v>0.98</v>
      </c>
      <c r="W321" s="51">
        <v>2.47</v>
      </c>
      <c r="X321" s="45">
        <f t="shared" si="301"/>
        <v>3.4206</v>
      </c>
      <c r="Y321" s="53">
        <v>1.325</v>
      </c>
      <c r="Z321" s="47">
        <v>0.5</v>
      </c>
      <c r="AA321" s="54">
        <f t="shared" si="302"/>
        <v>101366.14642809</v>
      </c>
    </row>
    <row r="322" customHeight="1" spans="1:27">
      <c r="A322" s="65">
        <v>4613</v>
      </c>
      <c r="B322" s="50">
        <v>1.49</v>
      </c>
      <c r="C322" s="51">
        <v>2.2</v>
      </c>
      <c r="D322" s="51">
        <v>1</v>
      </c>
      <c r="E322" s="66">
        <f t="shared" si="303"/>
        <v>2240.4</v>
      </c>
      <c r="F322" s="42">
        <f t="shared" si="297"/>
        <v>17361.814</v>
      </c>
      <c r="G322" s="52">
        <v>3</v>
      </c>
      <c r="H322" s="51">
        <v>0.98</v>
      </c>
      <c r="I322" s="51">
        <v>2.47</v>
      </c>
      <c r="J322" s="45">
        <f t="shared" si="298"/>
        <v>3.4206</v>
      </c>
      <c r="K322" s="53">
        <v>1.325</v>
      </c>
      <c r="L322" s="47">
        <v>0.5</v>
      </c>
      <c r="M322" s="54">
        <f t="shared" si="299"/>
        <v>118033.294174695</v>
      </c>
      <c r="O322" s="65">
        <v>4613</v>
      </c>
      <c r="P322" s="50">
        <v>1.49</v>
      </c>
      <c r="Q322" s="51">
        <v>2.2</v>
      </c>
      <c r="R322" s="51">
        <v>1</v>
      </c>
      <c r="S322" s="66">
        <f t="shared" si="304"/>
        <v>1992.6</v>
      </c>
      <c r="T322" s="42">
        <f t="shared" si="300"/>
        <v>17114.014</v>
      </c>
      <c r="U322" s="52">
        <v>3.4</v>
      </c>
      <c r="V322" s="51">
        <v>0.98</v>
      </c>
      <c r="W322" s="51">
        <v>2.47</v>
      </c>
      <c r="X322" s="45">
        <f t="shared" si="301"/>
        <v>3.4206</v>
      </c>
      <c r="Y322" s="53">
        <v>1.325</v>
      </c>
      <c r="Z322" s="47">
        <v>0.5</v>
      </c>
      <c r="AA322" s="54">
        <f t="shared" si="302"/>
        <v>131861.792139621</v>
      </c>
    </row>
    <row r="323" customHeight="1" spans="1:27">
      <c r="A323" s="65">
        <v>4613</v>
      </c>
      <c r="B323" s="50">
        <v>1.37</v>
      </c>
      <c r="C323" s="51">
        <v>2.2</v>
      </c>
      <c r="D323" s="51">
        <v>1</v>
      </c>
      <c r="E323" s="66">
        <f t="shared" si="303"/>
        <v>2240.4</v>
      </c>
      <c r="F323" s="42">
        <f t="shared" si="297"/>
        <v>16143.982</v>
      </c>
      <c r="G323" s="52">
        <v>3</v>
      </c>
      <c r="H323" s="51">
        <v>0.98</v>
      </c>
      <c r="I323" s="51">
        <v>2.47</v>
      </c>
      <c r="J323" s="45">
        <f t="shared" si="298"/>
        <v>3.4206</v>
      </c>
      <c r="K323" s="53">
        <v>1.325</v>
      </c>
      <c r="L323" s="47">
        <v>0.5</v>
      </c>
      <c r="M323" s="54">
        <f t="shared" si="299"/>
        <v>109753.933348035</v>
      </c>
      <c r="O323" s="65">
        <v>4613</v>
      </c>
      <c r="P323" s="50">
        <v>1.37</v>
      </c>
      <c r="Q323" s="51">
        <v>2.2</v>
      </c>
      <c r="R323" s="51">
        <v>1</v>
      </c>
      <c r="S323" s="66">
        <f t="shared" si="304"/>
        <v>1992.6</v>
      </c>
      <c r="T323" s="42">
        <f t="shared" si="300"/>
        <v>15896.182</v>
      </c>
      <c r="U323" s="52">
        <v>3.4</v>
      </c>
      <c r="V323" s="51">
        <v>0.98</v>
      </c>
      <c r="W323" s="51">
        <v>2.47</v>
      </c>
      <c r="X323" s="45">
        <f t="shared" si="301"/>
        <v>3.4206</v>
      </c>
      <c r="Y323" s="53">
        <v>1.325</v>
      </c>
      <c r="Z323" s="47">
        <v>0.5</v>
      </c>
      <c r="AA323" s="54">
        <f t="shared" si="302"/>
        <v>122478.516536073</v>
      </c>
    </row>
    <row r="324" customHeight="1" spans="1:27">
      <c r="A324" s="65">
        <v>4613</v>
      </c>
      <c r="B324" s="50">
        <v>1.72</v>
      </c>
      <c r="C324" s="51">
        <v>2.2</v>
      </c>
      <c r="D324" s="51">
        <v>1</v>
      </c>
      <c r="E324" s="66">
        <f t="shared" si="303"/>
        <v>2240.4</v>
      </c>
      <c r="F324" s="42">
        <f t="shared" si="297"/>
        <v>19695.992</v>
      </c>
      <c r="G324" s="52">
        <v>3</v>
      </c>
      <c r="H324" s="51">
        <v>0.98</v>
      </c>
      <c r="I324" s="51">
        <v>2.47</v>
      </c>
      <c r="J324" s="45">
        <f t="shared" si="298"/>
        <v>3.4206</v>
      </c>
      <c r="K324" s="53">
        <v>1.325</v>
      </c>
      <c r="L324" s="47">
        <v>0.5</v>
      </c>
      <c r="M324" s="54">
        <f t="shared" si="299"/>
        <v>133902.06909246</v>
      </c>
      <c r="O324" s="65">
        <v>4613</v>
      </c>
      <c r="P324" s="50">
        <v>1.72</v>
      </c>
      <c r="Q324" s="51">
        <v>2.2</v>
      </c>
      <c r="R324" s="51">
        <v>1</v>
      </c>
      <c r="S324" s="66">
        <f t="shared" si="304"/>
        <v>1992.6</v>
      </c>
      <c r="T324" s="42">
        <f t="shared" si="300"/>
        <v>19448.192</v>
      </c>
      <c r="U324" s="52">
        <v>3.4</v>
      </c>
      <c r="V324" s="51">
        <v>0.98</v>
      </c>
      <c r="W324" s="51">
        <v>2.47</v>
      </c>
      <c r="X324" s="45">
        <f t="shared" si="301"/>
        <v>3.4206</v>
      </c>
      <c r="Y324" s="53">
        <v>1.325</v>
      </c>
      <c r="Z324" s="47">
        <v>0.5</v>
      </c>
      <c r="AA324" s="54">
        <f t="shared" si="302"/>
        <v>149846.403713088</v>
      </c>
    </row>
    <row r="325" customHeight="1" spans="1:27">
      <c r="A325" s="65">
        <v>4613</v>
      </c>
      <c r="B325" s="55">
        <v>3.16</v>
      </c>
      <c r="C325" s="51">
        <v>2.2</v>
      </c>
      <c r="D325" s="51">
        <v>1</v>
      </c>
      <c r="E325" s="66">
        <f t="shared" si="303"/>
        <v>2240.4</v>
      </c>
      <c r="F325" s="42">
        <f t="shared" si="297"/>
        <v>34309.976</v>
      </c>
      <c r="G325" s="52">
        <v>3</v>
      </c>
      <c r="H325" s="51">
        <v>0.98</v>
      </c>
      <c r="I325" s="51">
        <v>2.47</v>
      </c>
      <c r="J325" s="45">
        <f t="shared" si="298"/>
        <v>3.4206</v>
      </c>
      <c r="K325" s="53">
        <v>1.325</v>
      </c>
      <c r="L325" s="47">
        <v>0.5</v>
      </c>
      <c r="M325" s="54">
        <f t="shared" si="299"/>
        <v>233254.39901238</v>
      </c>
      <c r="O325" s="65">
        <v>4613</v>
      </c>
      <c r="P325" s="55">
        <v>3.16</v>
      </c>
      <c r="Q325" s="51">
        <v>2.2</v>
      </c>
      <c r="R325" s="51">
        <v>1</v>
      </c>
      <c r="S325" s="66">
        <f t="shared" si="304"/>
        <v>1992.6</v>
      </c>
      <c r="T325" s="42">
        <f t="shared" si="300"/>
        <v>34062.176</v>
      </c>
      <c r="U325" s="52">
        <v>3.4</v>
      </c>
      <c r="V325" s="51">
        <v>0.98</v>
      </c>
      <c r="W325" s="51">
        <v>2.47</v>
      </c>
      <c r="X325" s="45">
        <f t="shared" si="301"/>
        <v>3.4206</v>
      </c>
      <c r="Y325" s="53">
        <v>1.325</v>
      </c>
      <c r="Z325" s="47">
        <v>0.5</v>
      </c>
      <c r="AA325" s="54">
        <f t="shared" si="302"/>
        <v>262445.710955664</v>
      </c>
    </row>
    <row r="326" customHeight="1" spans="1:27">
      <c r="A326" s="65">
        <v>4613</v>
      </c>
      <c r="B326" s="50">
        <v>1.62</v>
      </c>
      <c r="C326" s="51">
        <v>2.2</v>
      </c>
      <c r="D326" s="51">
        <v>1</v>
      </c>
      <c r="E326" s="66">
        <f t="shared" si="303"/>
        <v>2240.4</v>
      </c>
      <c r="F326" s="42">
        <f t="shared" si="297"/>
        <v>18681.132</v>
      </c>
      <c r="G326" s="52">
        <v>3</v>
      </c>
      <c r="H326" s="51">
        <v>0.98</v>
      </c>
      <c r="I326" s="51">
        <v>2.47</v>
      </c>
      <c r="J326" s="45">
        <f t="shared" si="298"/>
        <v>3.4206</v>
      </c>
      <c r="K326" s="53">
        <v>1.325</v>
      </c>
      <c r="L326" s="47">
        <v>0.5</v>
      </c>
      <c r="M326" s="54">
        <f t="shared" si="299"/>
        <v>127002.60173691</v>
      </c>
      <c r="O326" s="65">
        <v>4613</v>
      </c>
      <c r="P326" s="50">
        <v>1.62</v>
      </c>
      <c r="Q326" s="51">
        <v>2.2</v>
      </c>
      <c r="R326" s="51">
        <v>1</v>
      </c>
      <c r="S326" s="66">
        <f t="shared" si="304"/>
        <v>1992.6</v>
      </c>
      <c r="T326" s="42">
        <f t="shared" si="300"/>
        <v>18433.332</v>
      </c>
      <c r="U326" s="52">
        <v>3.4</v>
      </c>
      <c r="V326" s="51">
        <v>0.98</v>
      </c>
      <c r="W326" s="51">
        <v>2.47</v>
      </c>
      <c r="X326" s="45">
        <f t="shared" si="301"/>
        <v>3.4206</v>
      </c>
      <c r="Y326" s="53">
        <v>1.325</v>
      </c>
      <c r="Z326" s="47">
        <v>0.5</v>
      </c>
      <c r="AA326" s="54">
        <f t="shared" si="302"/>
        <v>142027.007376798</v>
      </c>
    </row>
    <row r="327" customHeight="1" spans="1:27">
      <c r="A327" s="65">
        <v>4613</v>
      </c>
      <c r="B327" s="50">
        <v>1.1</v>
      </c>
      <c r="C327" s="51">
        <v>2.2</v>
      </c>
      <c r="D327" s="51">
        <v>1</v>
      </c>
      <c r="E327" s="66">
        <f t="shared" si="303"/>
        <v>2240.4</v>
      </c>
      <c r="F327" s="42">
        <f t="shared" si="297"/>
        <v>13403.86</v>
      </c>
      <c r="G327" s="52">
        <v>3</v>
      </c>
      <c r="H327" s="51">
        <v>0.98</v>
      </c>
      <c r="I327" s="51">
        <v>2.47</v>
      </c>
      <c r="J327" s="45">
        <f t="shared" si="298"/>
        <v>3.4206</v>
      </c>
      <c r="K327" s="53">
        <v>1.325</v>
      </c>
      <c r="L327" s="47">
        <v>0.5</v>
      </c>
      <c r="M327" s="54">
        <f t="shared" si="299"/>
        <v>91125.37148805</v>
      </c>
      <c r="O327" s="65">
        <v>4613</v>
      </c>
      <c r="P327" s="50">
        <v>1.1</v>
      </c>
      <c r="Q327" s="51">
        <v>2.2</v>
      </c>
      <c r="R327" s="51">
        <v>1</v>
      </c>
      <c r="S327" s="66">
        <f t="shared" si="304"/>
        <v>1992.6</v>
      </c>
      <c r="T327" s="42">
        <f t="shared" si="300"/>
        <v>13156.06</v>
      </c>
      <c r="U327" s="52">
        <v>3.4</v>
      </c>
      <c r="V327" s="51">
        <v>0.98</v>
      </c>
      <c r="W327" s="51">
        <v>2.47</v>
      </c>
      <c r="X327" s="45">
        <f t="shared" si="301"/>
        <v>3.4206</v>
      </c>
      <c r="Y327" s="53">
        <v>1.325</v>
      </c>
      <c r="Z327" s="47">
        <v>0.5</v>
      </c>
      <c r="AA327" s="54">
        <f t="shared" si="302"/>
        <v>101366.14642809</v>
      </c>
    </row>
    <row r="328" customHeight="1" spans="1:27">
      <c r="A328" s="65">
        <v>4613</v>
      </c>
      <c r="B328" s="50">
        <v>1.49</v>
      </c>
      <c r="C328" s="51">
        <v>2.2</v>
      </c>
      <c r="D328" s="51">
        <v>1</v>
      </c>
      <c r="E328" s="66">
        <f t="shared" si="303"/>
        <v>2240.4</v>
      </c>
      <c r="F328" s="42">
        <f t="shared" si="297"/>
        <v>17361.814</v>
      </c>
      <c r="G328" s="52">
        <v>3</v>
      </c>
      <c r="H328" s="51">
        <v>0.98</v>
      </c>
      <c r="I328" s="51">
        <v>2.47</v>
      </c>
      <c r="J328" s="45">
        <f t="shared" si="298"/>
        <v>3.4206</v>
      </c>
      <c r="K328" s="53">
        <v>1.325</v>
      </c>
      <c r="L328" s="47">
        <v>0.5</v>
      </c>
      <c r="M328" s="54">
        <f t="shared" si="299"/>
        <v>118033.294174695</v>
      </c>
      <c r="O328" s="65">
        <v>4613</v>
      </c>
      <c r="P328" s="50">
        <v>1.49</v>
      </c>
      <c r="Q328" s="51">
        <v>2.2</v>
      </c>
      <c r="R328" s="51">
        <v>1</v>
      </c>
      <c r="S328" s="66">
        <f t="shared" si="304"/>
        <v>1992.6</v>
      </c>
      <c r="T328" s="42">
        <f t="shared" si="300"/>
        <v>17114.014</v>
      </c>
      <c r="U328" s="52">
        <v>3.4</v>
      </c>
      <c r="V328" s="51">
        <v>0.98</v>
      </c>
      <c r="W328" s="51">
        <v>2.47</v>
      </c>
      <c r="X328" s="45">
        <f t="shared" si="301"/>
        <v>3.4206</v>
      </c>
      <c r="Y328" s="53">
        <v>1.325</v>
      </c>
      <c r="Z328" s="47">
        <v>0.5</v>
      </c>
      <c r="AA328" s="54">
        <f t="shared" si="302"/>
        <v>131861.792139621</v>
      </c>
    </row>
    <row r="329" customHeight="1" spans="1:27">
      <c r="A329" s="65">
        <v>4613</v>
      </c>
      <c r="B329" s="50">
        <v>1.37</v>
      </c>
      <c r="C329" s="51">
        <v>2.2</v>
      </c>
      <c r="D329" s="51">
        <v>1</v>
      </c>
      <c r="E329" s="66">
        <f t="shared" si="303"/>
        <v>2240.4</v>
      </c>
      <c r="F329" s="42">
        <f t="shared" si="297"/>
        <v>16143.982</v>
      </c>
      <c r="G329" s="52">
        <v>3</v>
      </c>
      <c r="H329" s="51">
        <v>0.98</v>
      </c>
      <c r="I329" s="51">
        <v>2.47</v>
      </c>
      <c r="J329" s="45">
        <f t="shared" si="298"/>
        <v>3.4206</v>
      </c>
      <c r="K329" s="53">
        <v>1.325</v>
      </c>
      <c r="L329" s="47">
        <v>0.5</v>
      </c>
      <c r="M329" s="54">
        <f t="shared" si="299"/>
        <v>109753.933348035</v>
      </c>
      <c r="O329" s="65">
        <v>4613</v>
      </c>
      <c r="P329" s="50">
        <v>1.37</v>
      </c>
      <c r="Q329" s="51">
        <v>2.2</v>
      </c>
      <c r="R329" s="51">
        <v>1</v>
      </c>
      <c r="S329" s="66">
        <f t="shared" si="304"/>
        <v>1992.6</v>
      </c>
      <c r="T329" s="42">
        <f t="shared" si="300"/>
        <v>15896.182</v>
      </c>
      <c r="U329" s="52">
        <v>3.4</v>
      </c>
      <c r="V329" s="51">
        <v>0.98</v>
      </c>
      <c r="W329" s="51">
        <v>2.47</v>
      </c>
      <c r="X329" s="45">
        <f t="shared" si="301"/>
        <v>3.4206</v>
      </c>
      <c r="Y329" s="53">
        <v>1.325</v>
      </c>
      <c r="Z329" s="47">
        <v>0.5</v>
      </c>
      <c r="AA329" s="54">
        <f t="shared" si="302"/>
        <v>122478.516536073</v>
      </c>
    </row>
    <row r="330" customHeight="1" spans="1:27">
      <c r="A330" s="65">
        <v>4613</v>
      </c>
      <c r="B330" s="50">
        <v>1.72</v>
      </c>
      <c r="C330" s="51">
        <v>2.2</v>
      </c>
      <c r="D330" s="51">
        <v>1</v>
      </c>
      <c r="E330" s="66">
        <f t="shared" si="303"/>
        <v>2240.4</v>
      </c>
      <c r="F330" s="42">
        <f t="shared" si="297"/>
        <v>19695.992</v>
      </c>
      <c r="G330" s="52">
        <v>3</v>
      </c>
      <c r="H330" s="51">
        <v>0.98</v>
      </c>
      <c r="I330" s="51">
        <v>2.47</v>
      </c>
      <c r="J330" s="45">
        <f t="shared" si="298"/>
        <v>3.4206</v>
      </c>
      <c r="K330" s="53">
        <v>1.325</v>
      </c>
      <c r="L330" s="47">
        <v>0.5</v>
      </c>
      <c r="M330" s="54">
        <f t="shared" si="299"/>
        <v>133902.06909246</v>
      </c>
      <c r="O330" s="65">
        <v>4613</v>
      </c>
      <c r="P330" s="50">
        <v>1.72</v>
      </c>
      <c r="Q330" s="51">
        <v>2.2</v>
      </c>
      <c r="R330" s="51">
        <v>1</v>
      </c>
      <c r="S330" s="66">
        <f t="shared" si="304"/>
        <v>1992.6</v>
      </c>
      <c r="T330" s="42">
        <f t="shared" si="300"/>
        <v>19448.192</v>
      </c>
      <c r="U330" s="52">
        <v>3.4</v>
      </c>
      <c r="V330" s="51">
        <v>0.98</v>
      </c>
      <c r="W330" s="51">
        <v>2.47</v>
      </c>
      <c r="X330" s="45">
        <f t="shared" si="301"/>
        <v>3.4206</v>
      </c>
      <c r="Y330" s="53">
        <v>1.325</v>
      </c>
      <c r="Z330" s="47">
        <v>0.5</v>
      </c>
      <c r="AA330" s="54">
        <f t="shared" si="302"/>
        <v>149846.403713088</v>
      </c>
    </row>
    <row r="331" customHeight="1" spans="1:27">
      <c r="A331" s="65">
        <v>4613</v>
      </c>
      <c r="B331" s="55">
        <v>3.16</v>
      </c>
      <c r="C331" s="51">
        <v>2.2</v>
      </c>
      <c r="D331" s="51">
        <v>1</v>
      </c>
      <c r="E331" s="51">
        <v>0</v>
      </c>
      <c r="F331" s="42">
        <f t="shared" si="297"/>
        <v>32069.576</v>
      </c>
      <c r="G331" s="52">
        <v>3</v>
      </c>
      <c r="H331" s="51">
        <v>0.98</v>
      </c>
      <c r="I331" s="51">
        <v>2.47</v>
      </c>
      <c r="J331" s="45">
        <f t="shared" si="298"/>
        <v>3.4206</v>
      </c>
      <c r="K331" s="53">
        <v>1.325</v>
      </c>
      <c r="L331" s="47">
        <v>0.5</v>
      </c>
      <c r="M331" s="54">
        <f t="shared" si="299"/>
        <v>218023.16843538</v>
      </c>
      <c r="O331" s="65">
        <v>4613</v>
      </c>
      <c r="P331" s="55">
        <v>3.16</v>
      </c>
      <c r="Q331" s="51">
        <v>2.2</v>
      </c>
      <c r="R331" s="51">
        <v>1</v>
      </c>
      <c r="S331" s="51">
        <v>0</v>
      </c>
      <c r="T331" s="42">
        <f t="shared" si="300"/>
        <v>32069.576</v>
      </c>
      <c r="U331" s="52">
        <v>3.4</v>
      </c>
      <c r="V331" s="51">
        <v>0.98</v>
      </c>
      <c r="W331" s="51">
        <v>2.47</v>
      </c>
      <c r="X331" s="45">
        <f t="shared" si="301"/>
        <v>3.4206</v>
      </c>
      <c r="Y331" s="53">
        <v>1.325</v>
      </c>
      <c r="Z331" s="47">
        <v>0.5</v>
      </c>
      <c r="AA331" s="54">
        <f t="shared" si="302"/>
        <v>247092.924226764</v>
      </c>
    </row>
    <row r="332" customHeight="1" spans="1:27">
      <c r="A332" s="68">
        <v>3513</v>
      </c>
      <c r="B332" s="50">
        <v>1.62</v>
      </c>
      <c r="C332" s="51">
        <v>2.2</v>
      </c>
      <c r="D332" s="51">
        <v>1</v>
      </c>
      <c r="E332" s="51">
        <v>0</v>
      </c>
      <c r="F332" s="42">
        <f t="shared" si="297"/>
        <v>12520.332</v>
      </c>
      <c r="G332" s="52">
        <v>3</v>
      </c>
      <c r="H332" s="51">
        <v>0.98</v>
      </c>
      <c r="I332" s="51">
        <v>2.47</v>
      </c>
      <c r="J332" s="45">
        <f t="shared" si="298"/>
        <v>3.4206</v>
      </c>
      <c r="K332" s="52">
        <v>1.125</v>
      </c>
      <c r="L332" s="47">
        <v>0.5</v>
      </c>
      <c r="M332" s="54">
        <f t="shared" si="299"/>
        <v>72270.64289115</v>
      </c>
      <c r="O332" s="68">
        <v>3513</v>
      </c>
      <c r="P332" s="50">
        <v>1.62</v>
      </c>
      <c r="Q332" s="51">
        <v>2.2</v>
      </c>
      <c r="R332" s="51">
        <v>1</v>
      </c>
      <c r="S332" s="51">
        <v>0</v>
      </c>
      <c r="T332" s="42">
        <f t="shared" si="300"/>
        <v>12520.332</v>
      </c>
      <c r="U332" s="52">
        <v>3.4</v>
      </c>
      <c r="V332" s="51">
        <v>0.98</v>
      </c>
      <c r="W332" s="51">
        <v>2.47</v>
      </c>
      <c r="X332" s="45">
        <f t="shared" si="301"/>
        <v>3.4206</v>
      </c>
      <c r="Y332" s="52">
        <v>1.125</v>
      </c>
      <c r="Z332" s="47">
        <v>0.5</v>
      </c>
      <c r="AA332" s="54">
        <f t="shared" si="302"/>
        <v>81906.72860997</v>
      </c>
    </row>
    <row r="333" customHeight="1" spans="1:27">
      <c r="A333" s="68">
        <v>3513</v>
      </c>
      <c r="B333" s="50">
        <v>1.1</v>
      </c>
      <c r="C333" s="51">
        <v>2.2</v>
      </c>
      <c r="D333" s="51">
        <v>1</v>
      </c>
      <c r="E333" s="51">
        <v>0</v>
      </c>
      <c r="F333" s="42">
        <f t="shared" si="297"/>
        <v>8501.46</v>
      </c>
      <c r="G333" s="52">
        <v>3</v>
      </c>
      <c r="H333" s="51">
        <v>0.98</v>
      </c>
      <c r="I333" s="51">
        <v>2.47</v>
      </c>
      <c r="J333" s="45">
        <f t="shared" si="298"/>
        <v>3.4206</v>
      </c>
      <c r="K333" s="52">
        <v>1.125</v>
      </c>
      <c r="L333" s="47">
        <v>0.5</v>
      </c>
      <c r="M333" s="54">
        <f t="shared" si="299"/>
        <v>49072.65875325</v>
      </c>
      <c r="O333" s="68">
        <v>3513</v>
      </c>
      <c r="P333" s="50">
        <v>1.1</v>
      </c>
      <c r="Q333" s="51">
        <v>2.2</v>
      </c>
      <c r="R333" s="51">
        <v>1</v>
      </c>
      <c r="S333" s="51">
        <v>0</v>
      </c>
      <c r="T333" s="42">
        <f t="shared" si="300"/>
        <v>8501.46</v>
      </c>
      <c r="U333" s="52">
        <v>3.4</v>
      </c>
      <c r="V333" s="51">
        <v>0.98</v>
      </c>
      <c r="W333" s="51">
        <v>2.47</v>
      </c>
      <c r="X333" s="45">
        <f t="shared" si="301"/>
        <v>3.4206</v>
      </c>
      <c r="Y333" s="52">
        <v>1.125</v>
      </c>
      <c r="Z333" s="47">
        <v>0.5</v>
      </c>
      <c r="AA333" s="54">
        <f t="shared" si="302"/>
        <v>55615.67992035</v>
      </c>
    </row>
    <row r="334" customHeight="1" spans="1:27">
      <c r="A334" s="68">
        <v>3513</v>
      </c>
      <c r="B334" s="50">
        <v>1.49</v>
      </c>
      <c r="C334" s="51">
        <v>2.2</v>
      </c>
      <c r="D334" s="51">
        <v>1</v>
      </c>
      <c r="E334" s="51">
        <v>0</v>
      </c>
      <c r="F334" s="42">
        <f t="shared" si="297"/>
        <v>11515.614</v>
      </c>
      <c r="G334" s="52">
        <v>3</v>
      </c>
      <c r="H334" s="51">
        <v>0.98</v>
      </c>
      <c r="I334" s="51">
        <v>2.47</v>
      </c>
      <c r="J334" s="45">
        <f t="shared" si="298"/>
        <v>3.4206</v>
      </c>
      <c r="K334" s="52">
        <v>1.125</v>
      </c>
      <c r="L334" s="47">
        <v>0.5</v>
      </c>
      <c r="M334" s="54">
        <f t="shared" si="299"/>
        <v>66471.146856675</v>
      </c>
      <c r="O334" s="68">
        <v>3513</v>
      </c>
      <c r="P334" s="50">
        <v>1.49</v>
      </c>
      <c r="Q334" s="51">
        <v>2.2</v>
      </c>
      <c r="R334" s="51">
        <v>1</v>
      </c>
      <c r="S334" s="51">
        <v>0</v>
      </c>
      <c r="T334" s="42">
        <f t="shared" si="300"/>
        <v>11515.614</v>
      </c>
      <c r="U334" s="52">
        <v>3.4</v>
      </c>
      <c r="V334" s="51">
        <v>0.98</v>
      </c>
      <c r="W334" s="51">
        <v>2.47</v>
      </c>
      <c r="X334" s="45">
        <f t="shared" si="301"/>
        <v>3.4206</v>
      </c>
      <c r="Y334" s="52">
        <v>1.125</v>
      </c>
      <c r="Z334" s="47">
        <v>0.5</v>
      </c>
      <c r="AA334" s="54">
        <f t="shared" si="302"/>
        <v>75333.966437565</v>
      </c>
    </row>
    <row r="335" customHeight="1" spans="1:27">
      <c r="A335" s="68">
        <v>3513</v>
      </c>
      <c r="B335" s="50">
        <v>1.37</v>
      </c>
      <c r="C335" s="51">
        <v>2.2</v>
      </c>
      <c r="D335" s="51">
        <v>1</v>
      </c>
      <c r="E335" s="51">
        <v>0</v>
      </c>
      <c r="F335" s="42">
        <f t="shared" si="297"/>
        <v>10588.182</v>
      </c>
      <c r="G335" s="52">
        <v>3</v>
      </c>
      <c r="H335" s="51">
        <v>0.98</v>
      </c>
      <c r="I335" s="51">
        <v>2.47</v>
      </c>
      <c r="J335" s="45">
        <f t="shared" si="298"/>
        <v>3.4206</v>
      </c>
      <c r="K335" s="52">
        <v>1.125</v>
      </c>
      <c r="L335" s="47">
        <v>0.5</v>
      </c>
      <c r="M335" s="54">
        <f t="shared" si="299"/>
        <v>61117.765901775</v>
      </c>
      <c r="O335" s="68">
        <v>3513</v>
      </c>
      <c r="P335" s="50">
        <v>1.37</v>
      </c>
      <c r="Q335" s="51">
        <v>2.2</v>
      </c>
      <c r="R335" s="51">
        <v>1</v>
      </c>
      <c r="S335" s="51">
        <v>0</v>
      </c>
      <c r="T335" s="42">
        <f t="shared" si="300"/>
        <v>10588.182</v>
      </c>
      <c r="U335" s="52">
        <v>3.4</v>
      </c>
      <c r="V335" s="51">
        <v>0.98</v>
      </c>
      <c r="W335" s="51">
        <v>2.47</v>
      </c>
      <c r="X335" s="45">
        <f t="shared" si="301"/>
        <v>3.4206</v>
      </c>
      <c r="Y335" s="52">
        <v>1.125</v>
      </c>
      <c r="Z335" s="47">
        <v>0.5</v>
      </c>
      <c r="AA335" s="54">
        <f t="shared" si="302"/>
        <v>69266.801355345</v>
      </c>
    </row>
    <row r="336" customHeight="1" spans="1:27">
      <c r="A336" s="68">
        <v>3513</v>
      </c>
      <c r="B336" s="50">
        <v>1.72</v>
      </c>
      <c r="C336" s="51">
        <v>2.2</v>
      </c>
      <c r="D336" s="51">
        <v>1</v>
      </c>
      <c r="E336" s="51">
        <v>0</v>
      </c>
      <c r="F336" s="42">
        <f t="shared" si="297"/>
        <v>13293.192</v>
      </c>
      <c r="G336" s="52">
        <v>3</v>
      </c>
      <c r="H336" s="51">
        <v>0.98</v>
      </c>
      <c r="I336" s="51">
        <v>2.47</v>
      </c>
      <c r="J336" s="45">
        <f t="shared" si="298"/>
        <v>3.4206</v>
      </c>
      <c r="K336" s="52">
        <v>1.125</v>
      </c>
      <c r="L336" s="47">
        <v>0.5</v>
      </c>
      <c r="M336" s="54">
        <f t="shared" si="299"/>
        <v>76731.7936869</v>
      </c>
      <c r="O336" s="68">
        <v>3513</v>
      </c>
      <c r="P336" s="50">
        <v>1.72</v>
      </c>
      <c r="Q336" s="51">
        <v>2.2</v>
      </c>
      <c r="R336" s="51">
        <v>1</v>
      </c>
      <c r="S336" s="51">
        <v>0</v>
      </c>
      <c r="T336" s="42">
        <f t="shared" si="300"/>
        <v>13293.192</v>
      </c>
      <c r="U336" s="52">
        <v>3.4</v>
      </c>
      <c r="V336" s="51">
        <v>0.98</v>
      </c>
      <c r="W336" s="51">
        <v>2.47</v>
      </c>
      <c r="X336" s="45">
        <f t="shared" si="301"/>
        <v>3.4206</v>
      </c>
      <c r="Y336" s="52">
        <v>1.125</v>
      </c>
      <c r="Z336" s="47">
        <v>0.5</v>
      </c>
      <c r="AA336" s="54">
        <f t="shared" si="302"/>
        <v>86962.69951182</v>
      </c>
    </row>
    <row r="337" customHeight="1" spans="1:27">
      <c r="A337" s="57">
        <f>SUM(M320:M336)</f>
        <v>1936576.11521781</v>
      </c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9"/>
      <c r="O337" s="57">
        <f>SUM(AA320:AA336)</f>
        <v>2173784.24340482</v>
      </c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9"/>
    </row>
    <row r="338" customHeight="1" spans="1:27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9"/>
      <c r="O338" s="57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9"/>
    </row>
    <row r="339" customHeight="1" spans="1:27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2"/>
      <c r="O339" s="60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2"/>
    </row>
    <row r="340" customHeight="1" spans="1:27">
      <c r="A340" s="25" t="s">
        <v>29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O340" s="25" t="s">
        <v>29</v>
      </c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7"/>
    </row>
    <row r="341" customHeight="1" spans="1:27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O341" s="28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30"/>
    </row>
    <row r="342" customHeight="1" spans="1:27">
      <c r="A342" s="31" t="s">
        <v>14</v>
      </c>
      <c r="B342" s="32"/>
      <c r="C342" s="32"/>
      <c r="D342" s="32"/>
      <c r="E342" s="32"/>
      <c r="F342" s="33"/>
      <c r="G342" s="34" t="s">
        <v>15</v>
      </c>
      <c r="H342" s="35"/>
      <c r="I342" s="35"/>
      <c r="J342" s="36"/>
      <c r="K342" s="37" t="s">
        <v>16</v>
      </c>
      <c r="L342" s="38"/>
      <c r="M342" s="39" t="s">
        <v>17</v>
      </c>
      <c r="O342" s="31" t="s">
        <v>14</v>
      </c>
      <c r="P342" s="32"/>
      <c r="Q342" s="32"/>
      <c r="R342" s="32"/>
      <c r="S342" s="32"/>
      <c r="T342" s="33"/>
      <c r="U342" s="34" t="s">
        <v>15</v>
      </c>
      <c r="V342" s="35"/>
      <c r="W342" s="35"/>
      <c r="X342" s="36"/>
      <c r="Y342" s="37" t="s">
        <v>16</v>
      </c>
      <c r="Z342" s="38"/>
      <c r="AA342" s="39" t="s">
        <v>17</v>
      </c>
    </row>
    <row r="343" customHeight="1" spans="1:27">
      <c r="A343" s="40" t="s">
        <v>18</v>
      </c>
      <c r="B343" s="41" t="s">
        <v>19</v>
      </c>
      <c r="C343" s="41" t="s">
        <v>20</v>
      </c>
      <c r="D343" s="41" t="s">
        <v>21</v>
      </c>
      <c r="E343" s="41" t="s">
        <v>22</v>
      </c>
      <c r="F343" s="42" t="s">
        <v>14</v>
      </c>
      <c r="G343" s="43" t="s">
        <v>23</v>
      </c>
      <c r="H343" s="44" t="s">
        <v>24</v>
      </c>
      <c r="I343" s="44" t="s">
        <v>25</v>
      </c>
      <c r="J343" s="45" t="s">
        <v>26</v>
      </c>
      <c r="K343" s="46" t="s">
        <v>27</v>
      </c>
      <c r="L343" s="47" t="s">
        <v>28</v>
      </c>
      <c r="M343" s="48"/>
      <c r="O343" s="40" t="s">
        <v>18</v>
      </c>
      <c r="P343" s="41" t="s">
        <v>19</v>
      </c>
      <c r="Q343" s="41" t="s">
        <v>20</v>
      </c>
      <c r="R343" s="41" t="s">
        <v>21</v>
      </c>
      <c r="S343" s="41" t="s">
        <v>22</v>
      </c>
      <c r="T343" s="42" t="s">
        <v>14</v>
      </c>
      <c r="U343" s="43" t="s">
        <v>23</v>
      </c>
      <c r="V343" s="44" t="s">
        <v>24</v>
      </c>
      <c r="W343" s="44" t="s">
        <v>25</v>
      </c>
      <c r="X343" s="45" t="s">
        <v>26</v>
      </c>
      <c r="Y343" s="46" t="s">
        <v>27</v>
      </c>
      <c r="Z343" s="47" t="s">
        <v>28</v>
      </c>
      <c r="AA343" s="48"/>
    </row>
    <row r="344" customHeight="1" spans="1:27">
      <c r="A344" s="65">
        <v>4613</v>
      </c>
      <c r="B344" s="44">
        <v>5.01</v>
      </c>
      <c r="C344" s="51">
        <v>1</v>
      </c>
      <c r="D344" s="51">
        <v>1</v>
      </c>
      <c r="E344" s="66">
        <f t="shared" ref="E344:E352" si="305">3734*0.6</f>
        <v>2240.4</v>
      </c>
      <c r="F344" s="42">
        <f t="shared" ref="F344:F358" si="306">A344*B344*C344*D344+E344</f>
        <v>25351.53</v>
      </c>
      <c r="G344" s="52">
        <v>2.85</v>
      </c>
      <c r="H344" s="51">
        <v>0.98</v>
      </c>
      <c r="I344" s="51">
        <v>2.47</v>
      </c>
      <c r="J344" s="45">
        <f t="shared" ref="J344:J358" si="307">H344*I344+1</f>
        <v>3.4206</v>
      </c>
      <c r="K344" s="52">
        <v>1.125</v>
      </c>
      <c r="L344" s="47">
        <v>0.5</v>
      </c>
      <c r="M344" s="54">
        <f t="shared" ref="M344:M358" si="308">F344*G344*J344*K344*L344</f>
        <v>139018.901639794</v>
      </c>
      <c r="O344" s="65">
        <v>4613</v>
      </c>
      <c r="P344" s="44">
        <v>5.01</v>
      </c>
      <c r="Q344" s="51">
        <v>1</v>
      </c>
      <c r="R344" s="51">
        <v>1</v>
      </c>
      <c r="S344" s="66">
        <f t="shared" ref="S344:S352" si="309">3321*0.6</f>
        <v>1992.6</v>
      </c>
      <c r="T344" s="42">
        <f t="shared" ref="T344:T358" si="310">O344*P344*Q344*R344+S344</f>
        <v>25103.73</v>
      </c>
      <c r="U344" s="52">
        <v>3.25</v>
      </c>
      <c r="V344" s="51">
        <v>0.98</v>
      </c>
      <c r="W344" s="51">
        <v>2.47</v>
      </c>
      <c r="X344" s="45">
        <f t="shared" ref="X344:X358" si="311">V344*W344+1</f>
        <v>3.4206</v>
      </c>
      <c r="Y344" s="52">
        <v>1.125</v>
      </c>
      <c r="Z344" s="47">
        <v>0.5</v>
      </c>
      <c r="AA344" s="54">
        <f t="shared" ref="AA344:AA358" si="312">T344*U344*X344*Y344*Z344</f>
        <v>156980.762563219</v>
      </c>
    </row>
    <row r="345" customHeight="1" spans="1:27">
      <c r="A345" s="65">
        <v>4613</v>
      </c>
      <c r="B345" s="50">
        <v>0.59</v>
      </c>
      <c r="C345" s="51">
        <v>2.2</v>
      </c>
      <c r="D345" s="51">
        <v>1</v>
      </c>
      <c r="E345" s="66">
        <f t="shared" si="305"/>
        <v>2240.4</v>
      </c>
      <c r="F345" s="42">
        <f t="shared" si="306"/>
        <v>8228.074</v>
      </c>
      <c r="G345" s="52">
        <v>2.85</v>
      </c>
      <c r="H345" s="51">
        <v>0.98</v>
      </c>
      <c r="I345" s="51">
        <v>2.47</v>
      </c>
      <c r="J345" s="45">
        <f t="shared" si="307"/>
        <v>3.4206</v>
      </c>
      <c r="K345" s="52">
        <v>1.125</v>
      </c>
      <c r="L345" s="47">
        <v>0.5</v>
      </c>
      <c r="M345" s="54">
        <f t="shared" si="308"/>
        <v>45119.8728475538</v>
      </c>
      <c r="O345" s="65">
        <v>4613</v>
      </c>
      <c r="P345" s="50">
        <v>0.59</v>
      </c>
      <c r="Q345" s="51">
        <v>2.2</v>
      </c>
      <c r="R345" s="51">
        <v>1</v>
      </c>
      <c r="S345" s="66">
        <f t="shared" si="309"/>
        <v>1992.6</v>
      </c>
      <c r="T345" s="42">
        <f t="shared" si="310"/>
        <v>7980.274</v>
      </c>
      <c r="U345" s="52">
        <v>3.25</v>
      </c>
      <c r="V345" s="51">
        <v>0.98</v>
      </c>
      <c r="W345" s="51">
        <v>2.47</v>
      </c>
      <c r="X345" s="45">
        <f t="shared" si="311"/>
        <v>3.4206</v>
      </c>
      <c r="Y345" s="52">
        <v>1.125</v>
      </c>
      <c r="Z345" s="47">
        <v>0.5</v>
      </c>
      <c r="AA345" s="54">
        <f t="shared" si="312"/>
        <v>49902.9227124188</v>
      </c>
    </row>
    <row r="346" customHeight="1" spans="1:27">
      <c r="A346" s="65">
        <v>4613</v>
      </c>
      <c r="B346" s="50">
        <v>0.8</v>
      </c>
      <c r="C346" s="51">
        <v>2.2</v>
      </c>
      <c r="D346" s="51">
        <v>1</v>
      </c>
      <c r="E346" s="66">
        <f t="shared" si="305"/>
        <v>2240.4</v>
      </c>
      <c r="F346" s="42">
        <f t="shared" si="306"/>
        <v>10359.28</v>
      </c>
      <c r="G346" s="52">
        <v>2.85</v>
      </c>
      <c r="H346" s="51">
        <v>0.98</v>
      </c>
      <c r="I346" s="51">
        <v>2.47</v>
      </c>
      <c r="J346" s="45">
        <f t="shared" si="307"/>
        <v>3.4206</v>
      </c>
      <c r="K346" s="52">
        <v>1.125</v>
      </c>
      <c r="L346" s="47">
        <v>0.5</v>
      </c>
      <c r="M346" s="54">
        <f t="shared" si="308"/>
        <v>56806.65929745</v>
      </c>
      <c r="O346" s="65">
        <v>4613</v>
      </c>
      <c r="P346" s="50">
        <v>0.8</v>
      </c>
      <c r="Q346" s="51">
        <v>2.2</v>
      </c>
      <c r="R346" s="51">
        <v>1</v>
      </c>
      <c r="S346" s="66">
        <f t="shared" si="309"/>
        <v>1992.6</v>
      </c>
      <c r="T346" s="42">
        <f t="shared" si="310"/>
        <v>10111.48</v>
      </c>
      <c r="U346" s="52">
        <v>3.25</v>
      </c>
      <c r="V346" s="51">
        <v>0.98</v>
      </c>
      <c r="W346" s="51">
        <v>2.47</v>
      </c>
      <c r="X346" s="45">
        <f t="shared" si="311"/>
        <v>3.4206</v>
      </c>
      <c r="Y346" s="52">
        <v>1.125</v>
      </c>
      <c r="Z346" s="47">
        <v>0.5</v>
      </c>
      <c r="AA346" s="54">
        <f t="shared" si="312"/>
        <v>63229.959892125</v>
      </c>
    </row>
    <row r="347" customHeight="1" spans="1:27">
      <c r="A347" s="65">
        <v>4613</v>
      </c>
      <c r="B347" s="50">
        <v>0.74</v>
      </c>
      <c r="C347" s="51">
        <v>2.2</v>
      </c>
      <c r="D347" s="51">
        <v>1</v>
      </c>
      <c r="E347" s="66">
        <f t="shared" si="305"/>
        <v>2240.4</v>
      </c>
      <c r="F347" s="42">
        <f t="shared" si="306"/>
        <v>9750.364</v>
      </c>
      <c r="G347" s="52">
        <v>2.85</v>
      </c>
      <c r="H347" s="51">
        <v>0.98</v>
      </c>
      <c r="I347" s="51">
        <v>2.47</v>
      </c>
      <c r="J347" s="45">
        <f t="shared" si="307"/>
        <v>3.4206</v>
      </c>
      <c r="K347" s="52">
        <v>1.125</v>
      </c>
      <c r="L347" s="47">
        <v>0.5</v>
      </c>
      <c r="M347" s="54">
        <f t="shared" si="308"/>
        <v>53467.5774546225</v>
      </c>
      <c r="O347" s="65">
        <v>4613</v>
      </c>
      <c r="P347" s="50">
        <v>0.74</v>
      </c>
      <c r="Q347" s="51">
        <v>2.2</v>
      </c>
      <c r="R347" s="51">
        <v>1</v>
      </c>
      <c r="S347" s="66">
        <f t="shared" si="309"/>
        <v>1992.6</v>
      </c>
      <c r="T347" s="42">
        <f t="shared" si="310"/>
        <v>9502.564</v>
      </c>
      <c r="U347" s="52">
        <v>3.25</v>
      </c>
      <c r="V347" s="51">
        <v>0.98</v>
      </c>
      <c r="W347" s="51">
        <v>2.47</v>
      </c>
      <c r="X347" s="45">
        <f t="shared" si="311"/>
        <v>3.4206</v>
      </c>
      <c r="Y347" s="52">
        <v>1.125</v>
      </c>
      <c r="Z347" s="47">
        <v>0.5</v>
      </c>
      <c r="AA347" s="54">
        <f t="shared" si="312"/>
        <v>59422.2349836375</v>
      </c>
    </row>
    <row r="348" customHeight="1" spans="1:27">
      <c r="A348" s="65">
        <v>4613</v>
      </c>
      <c r="B348" s="50">
        <v>0.92</v>
      </c>
      <c r="C348" s="51">
        <v>2.2</v>
      </c>
      <c r="D348" s="51">
        <v>1</v>
      </c>
      <c r="E348" s="66">
        <f t="shared" si="305"/>
        <v>2240.4</v>
      </c>
      <c r="F348" s="42">
        <f t="shared" si="306"/>
        <v>11577.112</v>
      </c>
      <c r="G348" s="52">
        <v>2.85</v>
      </c>
      <c r="H348" s="51">
        <v>0.98</v>
      </c>
      <c r="I348" s="51">
        <v>2.47</v>
      </c>
      <c r="J348" s="45">
        <f t="shared" si="307"/>
        <v>3.4206</v>
      </c>
      <c r="K348" s="52">
        <v>1.125</v>
      </c>
      <c r="L348" s="47">
        <v>0.5</v>
      </c>
      <c r="M348" s="54">
        <f t="shared" si="308"/>
        <v>63484.822983105</v>
      </c>
      <c r="O348" s="65">
        <v>4613</v>
      </c>
      <c r="P348" s="50">
        <v>0.92</v>
      </c>
      <c r="Q348" s="51">
        <v>2.2</v>
      </c>
      <c r="R348" s="51">
        <v>1</v>
      </c>
      <c r="S348" s="66">
        <f t="shared" si="309"/>
        <v>1992.6</v>
      </c>
      <c r="T348" s="42">
        <f t="shared" si="310"/>
        <v>11329.312</v>
      </c>
      <c r="U348" s="52">
        <v>3.25</v>
      </c>
      <c r="V348" s="51">
        <v>0.98</v>
      </c>
      <c r="W348" s="51">
        <v>2.47</v>
      </c>
      <c r="X348" s="45">
        <f t="shared" si="311"/>
        <v>3.4206</v>
      </c>
      <c r="Y348" s="52">
        <v>1.125</v>
      </c>
      <c r="Z348" s="47">
        <v>0.5</v>
      </c>
      <c r="AA348" s="54">
        <f t="shared" si="312"/>
        <v>70845.4097091</v>
      </c>
    </row>
    <row r="349" customHeight="1" spans="1:27">
      <c r="A349" s="65">
        <v>4613</v>
      </c>
      <c r="B349" s="55">
        <v>1.7</v>
      </c>
      <c r="C349" s="51">
        <v>2.2</v>
      </c>
      <c r="D349" s="51">
        <v>1</v>
      </c>
      <c r="E349" s="66">
        <f t="shared" si="305"/>
        <v>2240.4</v>
      </c>
      <c r="F349" s="42">
        <f t="shared" si="306"/>
        <v>19493.02</v>
      </c>
      <c r="G349" s="52">
        <v>2.85</v>
      </c>
      <c r="H349" s="51">
        <v>0.98</v>
      </c>
      <c r="I349" s="51">
        <v>2.47</v>
      </c>
      <c r="J349" s="45">
        <f t="shared" si="307"/>
        <v>3.4206</v>
      </c>
      <c r="K349" s="52">
        <v>1.125</v>
      </c>
      <c r="L349" s="47">
        <v>0.5</v>
      </c>
      <c r="M349" s="54">
        <f t="shared" si="308"/>
        <v>106892.886939863</v>
      </c>
      <c r="O349" s="65">
        <v>4613</v>
      </c>
      <c r="P349" s="55">
        <v>1.7</v>
      </c>
      <c r="Q349" s="51">
        <v>2.2</v>
      </c>
      <c r="R349" s="51">
        <v>1</v>
      </c>
      <c r="S349" s="66">
        <f t="shared" si="309"/>
        <v>1992.6</v>
      </c>
      <c r="T349" s="42">
        <f t="shared" si="310"/>
        <v>19245.22</v>
      </c>
      <c r="U349" s="52">
        <v>3.25</v>
      </c>
      <c r="V349" s="51">
        <v>0.98</v>
      </c>
      <c r="W349" s="51">
        <v>2.47</v>
      </c>
      <c r="X349" s="45">
        <f t="shared" si="311"/>
        <v>3.4206</v>
      </c>
      <c r="Y349" s="52">
        <v>1.125</v>
      </c>
      <c r="Z349" s="47">
        <v>0.5</v>
      </c>
      <c r="AA349" s="54">
        <f t="shared" si="312"/>
        <v>120345.833519437</v>
      </c>
    </row>
    <row r="350" customHeight="1" spans="1:27">
      <c r="A350" s="65">
        <v>4613</v>
      </c>
      <c r="B350" s="50">
        <v>0.59</v>
      </c>
      <c r="C350" s="51">
        <v>2.2</v>
      </c>
      <c r="D350" s="51">
        <v>1</v>
      </c>
      <c r="E350" s="66">
        <f t="shared" si="305"/>
        <v>2240.4</v>
      </c>
      <c r="F350" s="42">
        <f t="shared" si="306"/>
        <v>8228.074</v>
      </c>
      <c r="G350" s="52">
        <v>2.85</v>
      </c>
      <c r="H350" s="51">
        <v>0.98</v>
      </c>
      <c r="I350" s="51">
        <v>2.47</v>
      </c>
      <c r="J350" s="45">
        <f t="shared" si="307"/>
        <v>3.4206</v>
      </c>
      <c r="K350" s="52">
        <v>1.125</v>
      </c>
      <c r="L350" s="47">
        <v>0.5</v>
      </c>
      <c r="M350" s="54">
        <f t="shared" si="308"/>
        <v>45119.8728475538</v>
      </c>
      <c r="O350" s="65">
        <v>4613</v>
      </c>
      <c r="P350" s="50">
        <v>0.59</v>
      </c>
      <c r="Q350" s="51">
        <v>2.2</v>
      </c>
      <c r="R350" s="51">
        <v>1</v>
      </c>
      <c r="S350" s="66">
        <f t="shared" si="309"/>
        <v>1992.6</v>
      </c>
      <c r="T350" s="42">
        <f t="shared" si="310"/>
        <v>7980.274</v>
      </c>
      <c r="U350" s="52">
        <v>3.25</v>
      </c>
      <c r="V350" s="51">
        <v>0.98</v>
      </c>
      <c r="W350" s="51">
        <v>2.47</v>
      </c>
      <c r="X350" s="45">
        <f t="shared" si="311"/>
        <v>3.4206</v>
      </c>
      <c r="Y350" s="52">
        <v>1.125</v>
      </c>
      <c r="Z350" s="47">
        <v>0.5</v>
      </c>
      <c r="AA350" s="54">
        <f t="shared" si="312"/>
        <v>49902.9227124188</v>
      </c>
    </row>
    <row r="351" customHeight="1" spans="1:27">
      <c r="A351" s="65">
        <v>4613</v>
      </c>
      <c r="B351" s="50">
        <v>0.8</v>
      </c>
      <c r="C351" s="51">
        <v>2.2</v>
      </c>
      <c r="D351" s="51">
        <v>1</v>
      </c>
      <c r="E351" s="66">
        <f t="shared" si="305"/>
        <v>2240.4</v>
      </c>
      <c r="F351" s="42">
        <f t="shared" si="306"/>
        <v>10359.28</v>
      </c>
      <c r="G351" s="52">
        <v>2.85</v>
      </c>
      <c r="H351" s="51">
        <v>0.98</v>
      </c>
      <c r="I351" s="51">
        <v>2.47</v>
      </c>
      <c r="J351" s="45">
        <f t="shared" si="307"/>
        <v>3.4206</v>
      </c>
      <c r="K351" s="52">
        <v>1.125</v>
      </c>
      <c r="L351" s="47">
        <v>0.5</v>
      </c>
      <c r="M351" s="54">
        <f t="shared" si="308"/>
        <v>56806.65929745</v>
      </c>
      <c r="O351" s="65">
        <v>4613</v>
      </c>
      <c r="P351" s="50">
        <v>0.8</v>
      </c>
      <c r="Q351" s="51">
        <v>2.2</v>
      </c>
      <c r="R351" s="51">
        <v>1</v>
      </c>
      <c r="S351" s="66">
        <f t="shared" si="309"/>
        <v>1992.6</v>
      </c>
      <c r="T351" s="42">
        <f t="shared" si="310"/>
        <v>10111.48</v>
      </c>
      <c r="U351" s="52">
        <v>3.25</v>
      </c>
      <c r="V351" s="51">
        <v>0.98</v>
      </c>
      <c r="W351" s="51">
        <v>2.47</v>
      </c>
      <c r="X351" s="45">
        <f t="shared" si="311"/>
        <v>3.4206</v>
      </c>
      <c r="Y351" s="52">
        <v>1.125</v>
      </c>
      <c r="Z351" s="47">
        <v>0.5</v>
      </c>
      <c r="AA351" s="54">
        <f t="shared" si="312"/>
        <v>63229.959892125</v>
      </c>
    </row>
    <row r="352" customHeight="1" spans="1:27">
      <c r="A352" s="65">
        <v>4613</v>
      </c>
      <c r="B352" s="50">
        <v>0.74</v>
      </c>
      <c r="C352" s="51">
        <v>2.2</v>
      </c>
      <c r="D352" s="51">
        <v>1</v>
      </c>
      <c r="E352" s="66">
        <f t="shared" si="305"/>
        <v>2240.4</v>
      </c>
      <c r="F352" s="42">
        <f t="shared" si="306"/>
        <v>9750.364</v>
      </c>
      <c r="G352" s="52">
        <v>2.85</v>
      </c>
      <c r="H352" s="51">
        <v>0.98</v>
      </c>
      <c r="I352" s="51">
        <v>2.47</v>
      </c>
      <c r="J352" s="45">
        <f t="shared" si="307"/>
        <v>3.4206</v>
      </c>
      <c r="K352" s="52">
        <v>1.125</v>
      </c>
      <c r="L352" s="47">
        <v>0.5</v>
      </c>
      <c r="M352" s="54">
        <f t="shared" si="308"/>
        <v>53467.5774546225</v>
      </c>
      <c r="O352" s="65">
        <v>4613</v>
      </c>
      <c r="P352" s="50">
        <v>0.74</v>
      </c>
      <c r="Q352" s="51">
        <v>2.2</v>
      </c>
      <c r="R352" s="51">
        <v>1</v>
      </c>
      <c r="S352" s="66">
        <f t="shared" si="309"/>
        <v>1992.6</v>
      </c>
      <c r="T352" s="42">
        <f t="shared" si="310"/>
        <v>9502.564</v>
      </c>
      <c r="U352" s="52">
        <v>3.25</v>
      </c>
      <c r="V352" s="51">
        <v>0.98</v>
      </c>
      <c r="W352" s="51">
        <v>2.47</v>
      </c>
      <c r="X352" s="45">
        <f t="shared" si="311"/>
        <v>3.4206</v>
      </c>
      <c r="Y352" s="52">
        <v>1.125</v>
      </c>
      <c r="Z352" s="47">
        <v>0.5</v>
      </c>
      <c r="AA352" s="54">
        <f t="shared" si="312"/>
        <v>59422.2349836375</v>
      </c>
    </row>
    <row r="353" customHeight="1" spans="1:27">
      <c r="A353" s="65">
        <v>4613</v>
      </c>
      <c r="B353" s="50">
        <v>0.92</v>
      </c>
      <c r="C353" s="51">
        <v>2.2</v>
      </c>
      <c r="D353" s="51">
        <v>1</v>
      </c>
      <c r="E353" s="51">
        <v>0</v>
      </c>
      <c r="F353" s="42">
        <f t="shared" si="306"/>
        <v>9336.712</v>
      </c>
      <c r="G353" s="52">
        <v>2.85</v>
      </c>
      <c r="H353" s="51">
        <v>0.98</v>
      </c>
      <c r="I353" s="51">
        <v>2.47</v>
      </c>
      <c r="J353" s="45">
        <f t="shared" si="307"/>
        <v>3.4206</v>
      </c>
      <c r="K353" s="52">
        <v>1.125</v>
      </c>
      <c r="L353" s="47">
        <v>0.5</v>
      </c>
      <c r="M353" s="54">
        <f t="shared" si="308"/>
        <v>51199.254923355</v>
      </c>
      <c r="O353" s="65">
        <v>4613</v>
      </c>
      <c r="P353" s="50">
        <v>0.92</v>
      </c>
      <c r="Q353" s="51">
        <v>2.2</v>
      </c>
      <c r="R353" s="51">
        <v>1</v>
      </c>
      <c r="S353" s="51">
        <v>0</v>
      </c>
      <c r="T353" s="42">
        <f t="shared" si="310"/>
        <v>9336.712</v>
      </c>
      <c r="U353" s="52">
        <v>3.25</v>
      </c>
      <c r="V353" s="51">
        <v>0.98</v>
      </c>
      <c r="W353" s="51">
        <v>2.47</v>
      </c>
      <c r="X353" s="45">
        <f t="shared" si="311"/>
        <v>3.4206</v>
      </c>
      <c r="Y353" s="52">
        <v>1.125</v>
      </c>
      <c r="Z353" s="47">
        <v>0.5</v>
      </c>
      <c r="AA353" s="54">
        <f t="shared" si="312"/>
        <v>58385.115263475</v>
      </c>
    </row>
    <row r="354" customHeight="1" spans="1:27">
      <c r="A354" s="65">
        <v>4613</v>
      </c>
      <c r="B354" s="55">
        <v>1.7</v>
      </c>
      <c r="C354" s="51">
        <v>2.2</v>
      </c>
      <c r="D354" s="51">
        <v>1</v>
      </c>
      <c r="E354" s="51">
        <v>0</v>
      </c>
      <c r="F354" s="42">
        <f t="shared" si="306"/>
        <v>17252.62</v>
      </c>
      <c r="G354" s="52">
        <v>2.85</v>
      </c>
      <c r="H354" s="51">
        <v>0.98</v>
      </c>
      <c r="I354" s="51">
        <v>2.47</v>
      </c>
      <c r="J354" s="45">
        <f t="shared" si="307"/>
        <v>3.4206</v>
      </c>
      <c r="K354" s="52">
        <v>1.125</v>
      </c>
      <c r="L354" s="47">
        <v>0.5</v>
      </c>
      <c r="M354" s="54">
        <f t="shared" si="308"/>
        <v>94607.3188801125</v>
      </c>
      <c r="O354" s="65">
        <v>4613</v>
      </c>
      <c r="P354" s="55">
        <v>1.7</v>
      </c>
      <c r="Q354" s="51">
        <v>2.2</v>
      </c>
      <c r="R354" s="51">
        <v>1</v>
      </c>
      <c r="S354" s="51">
        <v>0</v>
      </c>
      <c r="T354" s="42">
        <f t="shared" si="310"/>
        <v>17252.62</v>
      </c>
      <c r="U354" s="52">
        <v>3.25</v>
      </c>
      <c r="V354" s="51">
        <v>0.98</v>
      </c>
      <c r="W354" s="51">
        <v>2.47</v>
      </c>
      <c r="X354" s="45">
        <f t="shared" si="311"/>
        <v>3.4206</v>
      </c>
      <c r="Y354" s="52">
        <v>1.125</v>
      </c>
      <c r="Z354" s="47">
        <v>0.5</v>
      </c>
      <c r="AA354" s="54">
        <f t="shared" si="312"/>
        <v>107885.539073812</v>
      </c>
    </row>
    <row r="355" customHeight="1" spans="1:27">
      <c r="A355" s="68">
        <v>3513</v>
      </c>
      <c r="B355" s="50">
        <v>0.59</v>
      </c>
      <c r="C355" s="51">
        <v>2.2</v>
      </c>
      <c r="D355" s="51">
        <v>1</v>
      </c>
      <c r="E355" s="51">
        <v>0</v>
      </c>
      <c r="F355" s="42">
        <f t="shared" si="306"/>
        <v>4559.874</v>
      </c>
      <c r="G355" s="52">
        <v>2.85</v>
      </c>
      <c r="H355" s="51">
        <v>0.98</v>
      </c>
      <c r="I355" s="51">
        <v>2.47</v>
      </c>
      <c r="J355" s="45">
        <f t="shared" si="307"/>
        <v>3.4206</v>
      </c>
      <c r="K355" s="52">
        <v>1.125</v>
      </c>
      <c r="L355" s="47">
        <v>0.5</v>
      </c>
      <c r="M355" s="54">
        <f t="shared" si="308"/>
        <v>25004.7502101788</v>
      </c>
      <c r="O355" s="68">
        <v>3513</v>
      </c>
      <c r="P355" s="50">
        <v>0.59</v>
      </c>
      <c r="Q355" s="51">
        <v>2.2</v>
      </c>
      <c r="R355" s="51">
        <v>1</v>
      </c>
      <c r="S355" s="51">
        <v>0</v>
      </c>
      <c r="T355" s="42">
        <f t="shared" si="310"/>
        <v>4559.874</v>
      </c>
      <c r="U355" s="52">
        <v>3.25</v>
      </c>
      <c r="V355" s="51">
        <v>0.98</v>
      </c>
      <c r="W355" s="51">
        <v>2.47</v>
      </c>
      <c r="X355" s="45">
        <f t="shared" si="311"/>
        <v>3.4206</v>
      </c>
      <c r="Y355" s="52">
        <v>1.125</v>
      </c>
      <c r="Z355" s="47">
        <v>0.5</v>
      </c>
      <c r="AA355" s="54">
        <f t="shared" si="312"/>
        <v>28514.1888361688</v>
      </c>
    </row>
    <row r="356" customHeight="1" spans="1:27">
      <c r="A356" s="68">
        <v>3513</v>
      </c>
      <c r="B356" s="50">
        <v>0.8</v>
      </c>
      <c r="C356" s="51">
        <v>2.2</v>
      </c>
      <c r="D356" s="51">
        <v>1</v>
      </c>
      <c r="E356" s="51">
        <v>0</v>
      </c>
      <c r="F356" s="42">
        <f t="shared" si="306"/>
        <v>6182.88</v>
      </c>
      <c r="G356" s="52">
        <v>2.85</v>
      </c>
      <c r="H356" s="51">
        <v>0.98</v>
      </c>
      <c r="I356" s="51">
        <v>2.47</v>
      </c>
      <c r="J356" s="45">
        <f t="shared" si="307"/>
        <v>3.4206</v>
      </c>
      <c r="K356" s="52">
        <v>1.125</v>
      </c>
      <c r="L356" s="47">
        <v>0.5</v>
      </c>
      <c r="M356" s="54">
        <f t="shared" si="308"/>
        <v>33904.7460477</v>
      </c>
      <c r="O356" s="68">
        <v>3513</v>
      </c>
      <c r="P356" s="50">
        <v>0.8</v>
      </c>
      <c r="Q356" s="51">
        <v>2.2</v>
      </c>
      <c r="R356" s="51">
        <v>1</v>
      </c>
      <c r="S356" s="51">
        <v>0</v>
      </c>
      <c r="T356" s="42">
        <f t="shared" si="310"/>
        <v>6182.88</v>
      </c>
      <c r="U356" s="52">
        <v>3.25</v>
      </c>
      <c r="V356" s="51">
        <v>0.98</v>
      </c>
      <c r="W356" s="51">
        <v>2.47</v>
      </c>
      <c r="X356" s="45">
        <f t="shared" si="311"/>
        <v>3.4206</v>
      </c>
      <c r="Y356" s="52">
        <v>1.125</v>
      </c>
      <c r="Z356" s="47">
        <v>0.5</v>
      </c>
      <c r="AA356" s="54">
        <f t="shared" si="312"/>
        <v>38663.3068965</v>
      </c>
    </row>
    <row r="357" customHeight="1" spans="1:27">
      <c r="A357" s="68">
        <v>3513</v>
      </c>
      <c r="B357" s="50">
        <v>0.74</v>
      </c>
      <c r="C357" s="51">
        <v>2.2</v>
      </c>
      <c r="D357" s="51">
        <v>1</v>
      </c>
      <c r="E357" s="51">
        <v>0</v>
      </c>
      <c r="F357" s="42">
        <f t="shared" si="306"/>
        <v>5719.164</v>
      </c>
      <c r="G357" s="52">
        <v>2.85</v>
      </c>
      <c r="H357" s="51">
        <v>0.98</v>
      </c>
      <c r="I357" s="51">
        <v>2.47</v>
      </c>
      <c r="J357" s="45">
        <f t="shared" si="307"/>
        <v>3.4206</v>
      </c>
      <c r="K357" s="52">
        <v>1.125</v>
      </c>
      <c r="L357" s="47">
        <v>0.5</v>
      </c>
      <c r="M357" s="54">
        <f t="shared" si="308"/>
        <v>31361.8900941225</v>
      </c>
      <c r="O357" s="68">
        <v>3513</v>
      </c>
      <c r="P357" s="50">
        <v>0.74</v>
      </c>
      <c r="Q357" s="51">
        <v>2.2</v>
      </c>
      <c r="R357" s="51">
        <v>1</v>
      </c>
      <c r="S357" s="51">
        <v>0</v>
      </c>
      <c r="T357" s="42">
        <f t="shared" si="310"/>
        <v>5719.164</v>
      </c>
      <c r="U357" s="52">
        <v>3.25</v>
      </c>
      <c r="V357" s="51">
        <v>0.98</v>
      </c>
      <c r="W357" s="51">
        <v>2.47</v>
      </c>
      <c r="X357" s="45">
        <f t="shared" si="311"/>
        <v>3.4206</v>
      </c>
      <c r="Y357" s="52">
        <v>1.125</v>
      </c>
      <c r="Z357" s="47">
        <v>0.5</v>
      </c>
      <c r="AA357" s="54">
        <f t="shared" si="312"/>
        <v>35763.5588792625</v>
      </c>
    </row>
    <row r="358" customHeight="1" spans="1:27">
      <c r="A358" s="68">
        <v>3513</v>
      </c>
      <c r="B358" s="50">
        <v>0.92</v>
      </c>
      <c r="C358" s="51">
        <v>2.2</v>
      </c>
      <c r="D358" s="51">
        <v>1</v>
      </c>
      <c r="E358" s="51">
        <v>0</v>
      </c>
      <c r="F358" s="42">
        <f t="shared" si="306"/>
        <v>7110.312</v>
      </c>
      <c r="G358" s="52">
        <v>2.85</v>
      </c>
      <c r="H358" s="51">
        <v>0.98</v>
      </c>
      <c r="I358" s="51">
        <v>2.47</v>
      </c>
      <c r="J358" s="45">
        <f t="shared" si="307"/>
        <v>3.4206</v>
      </c>
      <c r="K358" s="52">
        <v>1.125</v>
      </c>
      <c r="L358" s="47">
        <v>0.5</v>
      </c>
      <c r="M358" s="54">
        <f t="shared" si="308"/>
        <v>38990.457954855</v>
      </c>
      <c r="O358" s="68">
        <v>3513</v>
      </c>
      <c r="P358" s="50">
        <v>0.92</v>
      </c>
      <c r="Q358" s="51">
        <v>2.2</v>
      </c>
      <c r="R358" s="51">
        <v>1</v>
      </c>
      <c r="S358" s="51">
        <v>0</v>
      </c>
      <c r="T358" s="42">
        <f t="shared" si="310"/>
        <v>7110.312</v>
      </c>
      <c r="U358" s="52">
        <v>3.25</v>
      </c>
      <c r="V358" s="51">
        <v>0.98</v>
      </c>
      <c r="W358" s="51">
        <v>2.47</v>
      </c>
      <c r="X358" s="45">
        <f t="shared" si="311"/>
        <v>3.4206</v>
      </c>
      <c r="Y358" s="52">
        <v>1.125</v>
      </c>
      <c r="Z358" s="47">
        <v>0.5</v>
      </c>
      <c r="AA358" s="54">
        <f t="shared" si="312"/>
        <v>44462.802930975</v>
      </c>
    </row>
    <row r="359" customHeight="1" spans="1:27">
      <c r="A359" s="57">
        <f>SUM(M344:M358)</f>
        <v>895253.248872338</v>
      </c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9"/>
      <c r="O359" s="57">
        <f>SUM(AA344:AA358)</f>
        <v>1006956.75284831</v>
      </c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9"/>
    </row>
    <row r="360" customHeight="1" spans="1:27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9"/>
      <c r="O360" s="57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9"/>
    </row>
    <row r="361" customHeight="1" spans="1:27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2"/>
      <c r="O361" s="60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2"/>
    </row>
    <row r="362" customHeight="1" spans="1:27">
      <c r="A362" s="25" t="s">
        <v>9</v>
      </c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O362" s="25" t="s">
        <v>9</v>
      </c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7"/>
    </row>
    <row r="363" customHeight="1" spans="1:27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30"/>
    </row>
    <row r="364" customHeight="1" spans="1:27">
      <c r="A364" s="31" t="s">
        <v>14</v>
      </c>
      <c r="B364" s="32"/>
      <c r="C364" s="32"/>
      <c r="D364" s="32"/>
      <c r="E364" s="32"/>
      <c r="F364" s="33"/>
      <c r="G364" s="34" t="s">
        <v>15</v>
      </c>
      <c r="H364" s="35"/>
      <c r="I364" s="35"/>
      <c r="J364" s="36"/>
      <c r="K364" s="37" t="s">
        <v>16</v>
      </c>
      <c r="L364" s="38"/>
      <c r="M364" s="39" t="s">
        <v>17</v>
      </c>
      <c r="O364" s="31" t="s">
        <v>14</v>
      </c>
      <c r="P364" s="32"/>
      <c r="Q364" s="32"/>
      <c r="R364" s="32"/>
      <c r="S364" s="32"/>
      <c r="T364" s="33"/>
      <c r="U364" s="34" t="s">
        <v>15</v>
      </c>
      <c r="V364" s="35"/>
      <c r="W364" s="35"/>
      <c r="X364" s="36"/>
      <c r="Y364" s="37" t="s">
        <v>16</v>
      </c>
      <c r="Z364" s="38"/>
      <c r="AA364" s="39" t="s">
        <v>17</v>
      </c>
    </row>
    <row r="365" customHeight="1" spans="1:27">
      <c r="A365" s="40" t="s">
        <v>18</v>
      </c>
      <c r="B365" s="41" t="s">
        <v>19</v>
      </c>
      <c r="C365" s="41" t="s">
        <v>20</v>
      </c>
      <c r="D365" s="41" t="s">
        <v>21</v>
      </c>
      <c r="E365" s="41" t="s">
        <v>22</v>
      </c>
      <c r="F365" s="42" t="s">
        <v>14</v>
      </c>
      <c r="G365" s="43" t="s">
        <v>23</v>
      </c>
      <c r="H365" s="44" t="s">
        <v>24</v>
      </c>
      <c r="I365" s="44" t="s">
        <v>25</v>
      </c>
      <c r="J365" s="45" t="s">
        <v>26</v>
      </c>
      <c r="K365" s="46" t="s">
        <v>27</v>
      </c>
      <c r="L365" s="47" t="s">
        <v>28</v>
      </c>
      <c r="M365" s="48"/>
      <c r="O365" s="40" t="s">
        <v>18</v>
      </c>
      <c r="P365" s="41" t="s">
        <v>19</v>
      </c>
      <c r="Q365" s="41" t="s">
        <v>20</v>
      </c>
      <c r="R365" s="41" t="s">
        <v>21</v>
      </c>
      <c r="S365" s="41" t="s">
        <v>22</v>
      </c>
      <c r="T365" s="42" t="s">
        <v>14</v>
      </c>
      <c r="U365" s="43" t="s">
        <v>23</v>
      </c>
      <c r="V365" s="44" t="s">
        <v>24</v>
      </c>
      <c r="W365" s="44" t="s">
        <v>25</v>
      </c>
      <c r="X365" s="45" t="s">
        <v>26</v>
      </c>
      <c r="Y365" s="46" t="s">
        <v>27</v>
      </c>
      <c r="Z365" s="47" t="s">
        <v>28</v>
      </c>
      <c r="AA365" s="48"/>
    </row>
    <row r="366" customHeight="1" spans="1:27">
      <c r="A366" s="56">
        <v>3734</v>
      </c>
      <c r="B366" s="51">
        <v>2.14</v>
      </c>
      <c r="C366" s="51">
        <v>1</v>
      </c>
      <c r="D366" s="51">
        <v>1</v>
      </c>
      <c r="E366" s="51">
        <v>0</v>
      </c>
      <c r="F366" s="42">
        <f t="shared" ref="F366:F388" si="313">A366*B366*C366*D366+E366</f>
        <v>7990.76</v>
      </c>
      <c r="G366" s="52">
        <v>1.66</v>
      </c>
      <c r="H366" s="51">
        <v>0.98</v>
      </c>
      <c r="I366" s="51">
        <v>2.33</v>
      </c>
      <c r="J366" s="45">
        <f t="shared" ref="J366:J388" si="314">H366*I366+1</f>
        <v>3.2834</v>
      </c>
      <c r="K366" s="52">
        <v>1.125</v>
      </c>
      <c r="L366" s="47">
        <v>0.5</v>
      </c>
      <c r="M366" s="54">
        <f t="shared" ref="M366:M388" si="315">F366*G366*J366*K366*L366</f>
        <v>24498.66931731</v>
      </c>
      <c r="O366" s="56">
        <v>3321</v>
      </c>
      <c r="P366" s="51">
        <v>2.14</v>
      </c>
      <c r="Q366" s="51">
        <v>1</v>
      </c>
      <c r="R366" s="51">
        <v>1</v>
      </c>
      <c r="S366" s="51">
        <v>0</v>
      </c>
      <c r="T366" s="42">
        <f t="shared" ref="T366:T388" si="316">O366*P366*Q366*R366+S366</f>
        <v>7106.94</v>
      </c>
      <c r="U366" s="52">
        <v>2.06</v>
      </c>
      <c r="V366" s="51">
        <v>0.92</v>
      </c>
      <c r="W366" s="51">
        <v>2.03</v>
      </c>
      <c r="X366" s="45">
        <f t="shared" ref="X366:X388" si="317">V366*W366+1</f>
        <v>2.8676</v>
      </c>
      <c r="Y366" s="52">
        <v>1.125</v>
      </c>
      <c r="Z366" s="47">
        <v>0.5</v>
      </c>
      <c r="AA366" s="54">
        <f t="shared" ref="AA366:AA388" si="318">T366*U366*X366*Y366*Z366</f>
        <v>23615.16410061</v>
      </c>
    </row>
    <row r="367" customHeight="1" spans="1:27">
      <c r="A367" s="56">
        <v>3734</v>
      </c>
      <c r="B367" s="51">
        <v>1.74</v>
      </c>
      <c r="C367" s="51">
        <v>1</v>
      </c>
      <c r="D367" s="51">
        <v>1</v>
      </c>
      <c r="E367" s="51">
        <v>0</v>
      </c>
      <c r="F367" s="42">
        <f t="shared" si="313"/>
        <v>6497.16</v>
      </c>
      <c r="G367" s="52">
        <v>1.66</v>
      </c>
      <c r="H367" s="51">
        <v>0.98</v>
      </c>
      <c r="I367" s="51">
        <v>2.33</v>
      </c>
      <c r="J367" s="45">
        <f t="shared" si="314"/>
        <v>3.2834</v>
      </c>
      <c r="K367" s="52">
        <v>1.125</v>
      </c>
      <c r="L367" s="47">
        <v>0.5</v>
      </c>
      <c r="M367" s="54">
        <f t="shared" si="315"/>
        <v>19919.47879071</v>
      </c>
      <c r="O367" s="56">
        <v>3321</v>
      </c>
      <c r="P367" s="51">
        <v>1.74</v>
      </c>
      <c r="Q367" s="51">
        <v>1</v>
      </c>
      <c r="R367" s="51">
        <v>1</v>
      </c>
      <c r="S367" s="51">
        <v>0</v>
      </c>
      <c r="T367" s="42">
        <f t="shared" si="316"/>
        <v>5778.54</v>
      </c>
      <c r="U367" s="52">
        <v>2.06</v>
      </c>
      <c r="V367" s="51">
        <v>0.92</v>
      </c>
      <c r="W367" s="51">
        <v>2.03</v>
      </c>
      <c r="X367" s="45">
        <f t="shared" si="317"/>
        <v>2.8676</v>
      </c>
      <c r="Y367" s="52">
        <v>1.125</v>
      </c>
      <c r="Z367" s="47">
        <v>0.5</v>
      </c>
      <c r="AA367" s="54">
        <f t="shared" si="318"/>
        <v>19201.11473601</v>
      </c>
    </row>
    <row r="368" customHeight="1" spans="1:27">
      <c r="A368" s="56">
        <v>3734</v>
      </c>
      <c r="B368" s="51">
        <v>2.01</v>
      </c>
      <c r="C368" s="51">
        <v>1</v>
      </c>
      <c r="D368" s="51">
        <v>1</v>
      </c>
      <c r="E368" s="51">
        <v>0</v>
      </c>
      <c r="F368" s="42">
        <f t="shared" si="313"/>
        <v>7505.34</v>
      </c>
      <c r="G368" s="52">
        <v>1.66</v>
      </c>
      <c r="H368" s="51">
        <v>0.98</v>
      </c>
      <c r="I368" s="51">
        <v>2.33</v>
      </c>
      <c r="J368" s="45">
        <f t="shared" si="314"/>
        <v>3.2834</v>
      </c>
      <c r="K368" s="52">
        <v>1.125</v>
      </c>
      <c r="L368" s="47">
        <v>0.5</v>
      </c>
      <c r="M368" s="54">
        <f t="shared" si="315"/>
        <v>23010.432396165</v>
      </c>
      <c r="O368" s="56">
        <v>3321</v>
      </c>
      <c r="P368" s="51">
        <v>2.01</v>
      </c>
      <c r="Q368" s="51">
        <v>1</v>
      </c>
      <c r="R368" s="51">
        <v>1</v>
      </c>
      <c r="S368" s="51">
        <v>0</v>
      </c>
      <c r="T368" s="42">
        <f t="shared" si="316"/>
        <v>6675.21</v>
      </c>
      <c r="U368" s="52">
        <v>2.06</v>
      </c>
      <c r="V368" s="51">
        <v>0.92</v>
      </c>
      <c r="W368" s="51">
        <v>2.03</v>
      </c>
      <c r="X368" s="45">
        <f t="shared" si="317"/>
        <v>2.8676</v>
      </c>
      <c r="Y368" s="52">
        <v>1.125</v>
      </c>
      <c r="Z368" s="47">
        <v>0.5</v>
      </c>
      <c r="AA368" s="54">
        <f t="shared" si="318"/>
        <v>22180.598057115</v>
      </c>
    </row>
    <row r="369" customHeight="1" spans="1:27">
      <c r="A369" s="56">
        <v>3734</v>
      </c>
      <c r="B369" s="51">
        <v>1.7</v>
      </c>
      <c r="C369" s="51">
        <v>1.75</v>
      </c>
      <c r="D369" s="51">
        <v>1</v>
      </c>
      <c r="E369" s="51">
        <v>0</v>
      </c>
      <c r="F369" s="42">
        <f t="shared" si="313"/>
        <v>11108.65</v>
      </c>
      <c r="G369" s="52">
        <v>1.66</v>
      </c>
      <c r="H369" s="51">
        <v>0.98</v>
      </c>
      <c r="I369" s="51">
        <v>2.33</v>
      </c>
      <c r="J369" s="45">
        <f t="shared" si="314"/>
        <v>3.2834</v>
      </c>
      <c r="K369" s="52">
        <v>1.125</v>
      </c>
      <c r="L369" s="47">
        <v>0.5</v>
      </c>
      <c r="M369" s="54">
        <f t="shared" si="315"/>
        <v>34057.7295415875</v>
      </c>
      <c r="O369" s="56">
        <v>3321</v>
      </c>
      <c r="P369" s="51">
        <v>1.7</v>
      </c>
      <c r="Q369" s="51">
        <v>1.75</v>
      </c>
      <c r="R369" s="51">
        <v>1</v>
      </c>
      <c r="S369" s="51">
        <v>0</v>
      </c>
      <c r="T369" s="42">
        <f t="shared" si="316"/>
        <v>9879.975</v>
      </c>
      <c r="U369" s="52">
        <v>2.06</v>
      </c>
      <c r="V369" s="51">
        <v>0.92</v>
      </c>
      <c r="W369" s="51">
        <v>2.03</v>
      </c>
      <c r="X369" s="45">
        <f t="shared" si="317"/>
        <v>2.8676</v>
      </c>
      <c r="Y369" s="52">
        <v>1.125</v>
      </c>
      <c r="Z369" s="47">
        <v>0.5</v>
      </c>
      <c r="AA369" s="54">
        <f t="shared" si="318"/>
        <v>32829.4921492125</v>
      </c>
    </row>
    <row r="370" customHeight="1" spans="1:27">
      <c r="A370" s="56">
        <v>3734</v>
      </c>
      <c r="B370" s="51">
        <v>1.7</v>
      </c>
      <c r="C370" s="51">
        <v>1.75</v>
      </c>
      <c r="D370" s="51">
        <v>1</v>
      </c>
      <c r="E370" s="51">
        <v>0</v>
      </c>
      <c r="F370" s="42">
        <f t="shared" si="313"/>
        <v>11108.65</v>
      </c>
      <c r="G370" s="52">
        <v>1.66</v>
      </c>
      <c r="H370" s="51">
        <v>0.98</v>
      </c>
      <c r="I370" s="51">
        <v>2.33</v>
      </c>
      <c r="J370" s="45">
        <f t="shared" si="314"/>
        <v>3.2834</v>
      </c>
      <c r="K370" s="52">
        <v>1.325</v>
      </c>
      <c r="L370" s="47">
        <v>0.5</v>
      </c>
      <c r="M370" s="54">
        <f t="shared" si="315"/>
        <v>40112.4370156475</v>
      </c>
      <c r="O370" s="56">
        <v>3321</v>
      </c>
      <c r="P370" s="51">
        <v>1.7</v>
      </c>
      <c r="Q370" s="51">
        <v>1.75</v>
      </c>
      <c r="R370" s="51">
        <v>1</v>
      </c>
      <c r="S370" s="51">
        <v>0</v>
      </c>
      <c r="T370" s="42">
        <f t="shared" si="316"/>
        <v>9879.975</v>
      </c>
      <c r="U370" s="52">
        <v>2.06</v>
      </c>
      <c r="V370" s="51">
        <v>0.92</v>
      </c>
      <c r="W370" s="51">
        <v>2.03</v>
      </c>
      <c r="X370" s="45">
        <f t="shared" si="317"/>
        <v>2.8676</v>
      </c>
      <c r="Y370" s="52">
        <v>1.325</v>
      </c>
      <c r="Z370" s="47">
        <v>0.5</v>
      </c>
      <c r="AA370" s="54">
        <f t="shared" si="318"/>
        <v>38665.8463090725</v>
      </c>
    </row>
    <row r="371" customHeight="1" spans="1:27">
      <c r="A371" s="56">
        <v>3734</v>
      </c>
      <c r="B371" s="51">
        <v>1.7</v>
      </c>
      <c r="C371" s="51">
        <v>1.75</v>
      </c>
      <c r="D371" s="51">
        <v>1</v>
      </c>
      <c r="E371" s="51">
        <v>0</v>
      </c>
      <c r="F371" s="42">
        <f t="shared" si="313"/>
        <v>11108.65</v>
      </c>
      <c r="G371" s="52">
        <v>1.66</v>
      </c>
      <c r="H371" s="51">
        <v>0.98</v>
      </c>
      <c r="I371" s="51">
        <v>2.33</v>
      </c>
      <c r="J371" s="45">
        <f t="shared" si="314"/>
        <v>3.2834</v>
      </c>
      <c r="K371" s="52">
        <v>1.325</v>
      </c>
      <c r="L371" s="47">
        <v>0.5</v>
      </c>
      <c r="M371" s="54">
        <f t="shared" si="315"/>
        <v>40112.4370156475</v>
      </c>
      <c r="O371" s="56">
        <v>3321</v>
      </c>
      <c r="P371" s="51">
        <v>1.7</v>
      </c>
      <c r="Q371" s="51">
        <v>1.75</v>
      </c>
      <c r="R371" s="51">
        <v>1</v>
      </c>
      <c r="S371" s="51">
        <v>0</v>
      </c>
      <c r="T371" s="42">
        <f t="shared" si="316"/>
        <v>9879.975</v>
      </c>
      <c r="U371" s="52">
        <v>2.06</v>
      </c>
      <c r="V371" s="51">
        <v>0.92</v>
      </c>
      <c r="W371" s="51">
        <v>2.03</v>
      </c>
      <c r="X371" s="45">
        <f t="shared" si="317"/>
        <v>2.8676</v>
      </c>
      <c r="Y371" s="52">
        <v>1.325</v>
      </c>
      <c r="Z371" s="47">
        <v>0.5</v>
      </c>
      <c r="AA371" s="54">
        <f t="shared" si="318"/>
        <v>38665.8463090725</v>
      </c>
    </row>
    <row r="372" customHeight="1" spans="1:27">
      <c r="A372" s="56">
        <v>3734</v>
      </c>
      <c r="B372" s="51">
        <v>1.7</v>
      </c>
      <c r="C372" s="51">
        <v>1.75</v>
      </c>
      <c r="D372" s="51">
        <v>1</v>
      </c>
      <c r="E372" s="51">
        <v>0</v>
      </c>
      <c r="F372" s="42">
        <f t="shared" si="313"/>
        <v>11108.65</v>
      </c>
      <c r="G372" s="52">
        <v>1.66</v>
      </c>
      <c r="H372" s="51">
        <v>0.98</v>
      </c>
      <c r="I372" s="51">
        <v>2.33</v>
      </c>
      <c r="J372" s="45">
        <f t="shared" si="314"/>
        <v>3.2834</v>
      </c>
      <c r="K372" s="52">
        <v>1.325</v>
      </c>
      <c r="L372" s="47">
        <v>0.5</v>
      </c>
      <c r="M372" s="54">
        <f t="shared" si="315"/>
        <v>40112.4370156475</v>
      </c>
      <c r="O372" s="56">
        <v>3321</v>
      </c>
      <c r="P372" s="51">
        <v>1.7</v>
      </c>
      <c r="Q372" s="51">
        <v>1.75</v>
      </c>
      <c r="R372" s="51">
        <v>1</v>
      </c>
      <c r="S372" s="51">
        <v>0</v>
      </c>
      <c r="T372" s="42">
        <f t="shared" si="316"/>
        <v>9879.975</v>
      </c>
      <c r="U372" s="52">
        <v>2.06</v>
      </c>
      <c r="V372" s="51">
        <v>0.92</v>
      </c>
      <c r="W372" s="51">
        <v>2.03</v>
      </c>
      <c r="X372" s="45">
        <f t="shared" si="317"/>
        <v>2.8676</v>
      </c>
      <c r="Y372" s="52">
        <v>1.325</v>
      </c>
      <c r="Z372" s="47">
        <v>0.5</v>
      </c>
      <c r="AA372" s="54">
        <f t="shared" si="318"/>
        <v>38665.8463090725</v>
      </c>
    </row>
    <row r="373" customHeight="1" spans="1:27">
      <c r="A373" s="56">
        <v>3734</v>
      </c>
      <c r="B373" s="51">
        <v>1.7</v>
      </c>
      <c r="C373" s="51">
        <v>1.75</v>
      </c>
      <c r="D373" s="51">
        <v>1</v>
      </c>
      <c r="E373" s="51">
        <v>0</v>
      </c>
      <c r="F373" s="42">
        <f t="shared" si="313"/>
        <v>11108.65</v>
      </c>
      <c r="G373" s="52">
        <v>1.66</v>
      </c>
      <c r="H373" s="51">
        <v>0.98</v>
      </c>
      <c r="I373" s="51">
        <v>2.33</v>
      </c>
      <c r="J373" s="45">
        <f t="shared" si="314"/>
        <v>3.2834</v>
      </c>
      <c r="K373" s="52">
        <v>1.325</v>
      </c>
      <c r="L373" s="47">
        <v>0.5</v>
      </c>
      <c r="M373" s="54">
        <f t="shared" si="315"/>
        <v>40112.4370156475</v>
      </c>
      <c r="O373" s="56">
        <v>3321</v>
      </c>
      <c r="P373" s="51">
        <v>1.7</v>
      </c>
      <c r="Q373" s="51">
        <v>1.75</v>
      </c>
      <c r="R373" s="51">
        <v>1</v>
      </c>
      <c r="S373" s="51">
        <v>0</v>
      </c>
      <c r="T373" s="42">
        <f t="shared" si="316"/>
        <v>9879.975</v>
      </c>
      <c r="U373" s="52">
        <v>2.06</v>
      </c>
      <c r="V373" s="51">
        <v>0.92</v>
      </c>
      <c r="W373" s="51">
        <v>2.03</v>
      </c>
      <c r="X373" s="45">
        <f t="shared" si="317"/>
        <v>2.8676</v>
      </c>
      <c r="Y373" s="52">
        <v>1.325</v>
      </c>
      <c r="Z373" s="47">
        <v>0.5</v>
      </c>
      <c r="AA373" s="54">
        <f t="shared" si="318"/>
        <v>38665.8463090725</v>
      </c>
    </row>
    <row r="374" customHeight="1" spans="1:27">
      <c r="A374" s="56">
        <v>3734</v>
      </c>
      <c r="B374" s="51">
        <v>1.7</v>
      </c>
      <c r="C374" s="51">
        <v>1.75</v>
      </c>
      <c r="D374" s="51">
        <v>1</v>
      </c>
      <c r="E374" s="51">
        <v>0</v>
      </c>
      <c r="F374" s="42">
        <f t="shared" si="313"/>
        <v>11108.65</v>
      </c>
      <c r="G374" s="52">
        <v>1.66</v>
      </c>
      <c r="H374" s="51">
        <v>0.98</v>
      </c>
      <c r="I374" s="51">
        <v>2.33</v>
      </c>
      <c r="J374" s="45">
        <f t="shared" si="314"/>
        <v>3.2834</v>
      </c>
      <c r="K374" s="52">
        <v>1.325</v>
      </c>
      <c r="L374" s="47">
        <v>0.5</v>
      </c>
      <c r="M374" s="54">
        <f t="shared" si="315"/>
        <v>40112.4370156475</v>
      </c>
      <c r="O374" s="56">
        <v>3321</v>
      </c>
      <c r="P374" s="51">
        <v>1.7</v>
      </c>
      <c r="Q374" s="51">
        <v>1.75</v>
      </c>
      <c r="R374" s="51">
        <v>1</v>
      </c>
      <c r="S374" s="51">
        <v>0</v>
      </c>
      <c r="T374" s="42">
        <f t="shared" si="316"/>
        <v>9879.975</v>
      </c>
      <c r="U374" s="52">
        <v>2.06</v>
      </c>
      <c r="V374" s="51">
        <v>0.92</v>
      </c>
      <c r="W374" s="51">
        <v>2.03</v>
      </c>
      <c r="X374" s="45">
        <f t="shared" si="317"/>
        <v>2.8676</v>
      </c>
      <c r="Y374" s="52">
        <v>1.325</v>
      </c>
      <c r="Z374" s="47">
        <v>0.5</v>
      </c>
      <c r="AA374" s="54">
        <f t="shared" si="318"/>
        <v>38665.8463090725</v>
      </c>
    </row>
    <row r="375" customHeight="1" spans="1:27">
      <c r="A375" s="56">
        <v>3734</v>
      </c>
      <c r="B375" s="51">
        <v>1.7</v>
      </c>
      <c r="C375" s="51">
        <v>1.75</v>
      </c>
      <c r="D375" s="51">
        <v>1</v>
      </c>
      <c r="E375" s="51">
        <v>0</v>
      </c>
      <c r="F375" s="42">
        <f t="shared" si="313"/>
        <v>11108.65</v>
      </c>
      <c r="G375" s="52">
        <v>1.66</v>
      </c>
      <c r="H375" s="51">
        <v>0.98</v>
      </c>
      <c r="I375" s="51">
        <v>2.33</v>
      </c>
      <c r="J375" s="45">
        <f t="shared" si="314"/>
        <v>3.2834</v>
      </c>
      <c r="K375" s="52">
        <v>1.325</v>
      </c>
      <c r="L375" s="47">
        <v>0.5</v>
      </c>
      <c r="M375" s="54">
        <f t="shared" si="315"/>
        <v>40112.4370156475</v>
      </c>
      <c r="O375" s="56">
        <v>3321</v>
      </c>
      <c r="P375" s="51">
        <v>1.7</v>
      </c>
      <c r="Q375" s="51">
        <v>1.75</v>
      </c>
      <c r="R375" s="51">
        <v>1</v>
      </c>
      <c r="S375" s="51">
        <v>0</v>
      </c>
      <c r="T375" s="42">
        <f t="shared" si="316"/>
        <v>9879.975</v>
      </c>
      <c r="U375" s="52">
        <v>2.06</v>
      </c>
      <c r="V375" s="51">
        <v>0.92</v>
      </c>
      <c r="W375" s="51">
        <v>2.03</v>
      </c>
      <c r="X375" s="45">
        <f t="shared" si="317"/>
        <v>2.8676</v>
      </c>
      <c r="Y375" s="52">
        <v>1.325</v>
      </c>
      <c r="Z375" s="47">
        <v>0.5</v>
      </c>
      <c r="AA375" s="54">
        <f t="shared" si="318"/>
        <v>38665.8463090725</v>
      </c>
    </row>
    <row r="376" customHeight="1" spans="1:27">
      <c r="A376" s="56">
        <v>3734</v>
      </c>
      <c r="B376" s="51">
        <v>1.7</v>
      </c>
      <c r="C376" s="51">
        <v>1.75</v>
      </c>
      <c r="D376" s="51">
        <v>1</v>
      </c>
      <c r="E376" s="51">
        <v>0</v>
      </c>
      <c r="F376" s="42">
        <f t="shared" si="313"/>
        <v>11108.65</v>
      </c>
      <c r="G376" s="52">
        <v>1.66</v>
      </c>
      <c r="H376" s="51">
        <v>0.98</v>
      </c>
      <c r="I376" s="51">
        <v>2.33</v>
      </c>
      <c r="J376" s="45">
        <f t="shared" si="314"/>
        <v>3.2834</v>
      </c>
      <c r="K376" s="52">
        <v>1.325</v>
      </c>
      <c r="L376" s="47">
        <v>0.5</v>
      </c>
      <c r="M376" s="54">
        <f t="shared" si="315"/>
        <v>40112.4370156475</v>
      </c>
      <c r="O376" s="56">
        <v>3321</v>
      </c>
      <c r="P376" s="51">
        <v>1.7</v>
      </c>
      <c r="Q376" s="51">
        <v>1.75</v>
      </c>
      <c r="R376" s="51">
        <v>1</v>
      </c>
      <c r="S376" s="51">
        <v>0</v>
      </c>
      <c r="T376" s="42">
        <f t="shared" si="316"/>
        <v>9879.975</v>
      </c>
      <c r="U376" s="52">
        <v>2.06</v>
      </c>
      <c r="V376" s="51">
        <v>0.92</v>
      </c>
      <c r="W376" s="51">
        <v>2.03</v>
      </c>
      <c r="X376" s="45">
        <f t="shared" si="317"/>
        <v>2.8676</v>
      </c>
      <c r="Y376" s="52">
        <v>1.325</v>
      </c>
      <c r="Z376" s="47">
        <v>0.5</v>
      </c>
      <c r="AA376" s="54">
        <f t="shared" si="318"/>
        <v>38665.8463090725</v>
      </c>
    </row>
    <row r="377" customHeight="1" spans="1:27">
      <c r="A377" s="56">
        <v>3734</v>
      </c>
      <c r="B377" s="51">
        <v>1.7</v>
      </c>
      <c r="C377" s="51">
        <v>1.75</v>
      </c>
      <c r="D377" s="51">
        <v>1</v>
      </c>
      <c r="E377" s="51">
        <v>0</v>
      </c>
      <c r="F377" s="42">
        <f t="shared" si="313"/>
        <v>11108.65</v>
      </c>
      <c r="G377" s="52">
        <v>1.66</v>
      </c>
      <c r="H377" s="51">
        <v>0.98</v>
      </c>
      <c r="I377" s="51">
        <v>2.33</v>
      </c>
      <c r="J377" s="45">
        <f t="shared" si="314"/>
        <v>3.2834</v>
      </c>
      <c r="K377" s="52">
        <v>1.325</v>
      </c>
      <c r="L377" s="47">
        <v>0.5</v>
      </c>
      <c r="M377" s="54">
        <f t="shared" si="315"/>
        <v>40112.4370156475</v>
      </c>
      <c r="O377" s="56">
        <v>3321</v>
      </c>
      <c r="P377" s="51">
        <v>1.7</v>
      </c>
      <c r="Q377" s="51">
        <v>1.75</v>
      </c>
      <c r="R377" s="51">
        <v>1</v>
      </c>
      <c r="S377" s="51">
        <v>0</v>
      </c>
      <c r="T377" s="42">
        <f t="shared" si="316"/>
        <v>9879.975</v>
      </c>
      <c r="U377" s="52">
        <v>2.06</v>
      </c>
      <c r="V377" s="51">
        <v>0.92</v>
      </c>
      <c r="W377" s="51">
        <v>2.03</v>
      </c>
      <c r="X377" s="45">
        <f t="shared" si="317"/>
        <v>2.8676</v>
      </c>
      <c r="Y377" s="52">
        <v>1.325</v>
      </c>
      <c r="Z377" s="47">
        <v>0.5</v>
      </c>
      <c r="AA377" s="54">
        <f t="shared" si="318"/>
        <v>38665.8463090725</v>
      </c>
    </row>
    <row r="378" customHeight="1" spans="1:27">
      <c r="A378" s="56">
        <v>3734</v>
      </c>
      <c r="B378" s="51">
        <v>1.7</v>
      </c>
      <c r="C378" s="51">
        <v>1.75</v>
      </c>
      <c r="D378" s="51">
        <v>1</v>
      </c>
      <c r="E378" s="51">
        <v>0</v>
      </c>
      <c r="F378" s="42">
        <f t="shared" si="313"/>
        <v>11108.65</v>
      </c>
      <c r="G378" s="52">
        <v>1.66</v>
      </c>
      <c r="H378" s="51">
        <v>0.98</v>
      </c>
      <c r="I378" s="51">
        <v>2.33</v>
      </c>
      <c r="J378" s="45">
        <f t="shared" si="314"/>
        <v>3.2834</v>
      </c>
      <c r="K378" s="52">
        <v>1.325</v>
      </c>
      <c r="L378" s="47">
        <v>0.5</v>
      </c>
      <c r="M378" s="54">
        <f t="shared" si="315"/>
        <v>40112.4370156475</v>
      </c>
      <c r="O378" s="56">
        <v>3321</v>
      </c>
      <c r="P378" s="51">
        <v>1.7</v>
      </c>
      <c r="Q378" s="51">
        <v>1.75</v>
      </c>
      <c r="R378" s="51">
        <v>1</v>
      </c>
      <c r="S378" s="51">
        <v>0</v>
      </c>
      <c r="T378" s="42">
        <f t="shared" si="316"/>
        <v>9879.975</v>
      </c>
      <c r="U378" s="52">
        <v>2.06</v>
      </c>
      <c r="V378" s="51">
        <v>0.92</v>
      </c>
      <c r="W378" s="51">
        <v>2.03</v>
      </c>
      <c r="X378" s="45">
        <f t="shared" si="317"/>
        <v>2.8676</v>
      </c>
      <c r="Y378" s="52">
        <v>1.325</v>
      </c>
      <c r="Z378" s="47">
        <v>0.5</v>
      </c>
      <c r="AA378" s="54">
        <f t="shared" si="318"/>
        <v>38665.8463090725</v>
      </c>
    </row>
    <row r="379" customHeight="1" spans="1:27">
      <c r="A379" s="56">
        <v>3734</v>
      </c>
      <c r="B379" s="51">
        <v>1.7</v>
      </c>
      <c r="C379" s="51">
        <v>1</v>
      </c>
      <c r="D379" s="51">
        <v>1</v>
      </c>
      <c r="E379" s="51">
        <v>0</v>
      </c>
      <c r="F379" s="42">
        <f t="shared" si="313"/>
        <v>6347.8</v>
      </c>
      <c r="G379" s="52">
        <v>1.66</v>
      </c>
      <c r="H379" s="51">
        <v>0.98</v>
      </c>
      <c r="I379" s="51">
        <v>2.33</v>
      </c>
      <c r="J379" s="45">
        <f t="shared" si="314"/>
        <v>3.2834</v>
      </c>
      <c r="K379" s="52">
        <v>1.325</v>
      </c>
      <c r="L379" s="47">
        <v>0.5</v>
      </c>
      <c r="M379" s="54">
        <f t="shared" si="315"/>
        <v>22921.39258037</v>
      </c>
      <c r="O379" s="56">
        <v>3321</v>
      </c>
      <c r="P379" s="51">
        <v>1.7</v>
      </c>
      <c r="Q379" s="51">
        <v>1</v>
      </c>
      <c r="R379" s="51">
        <v>1</v>
      </c>
      <c r="S379" s="51">
        <v>0</v>
      </c>
      <c r="T379" s="42">
        <f t="shared" si="316"/>
        <v>5645.7</v>
      </c>
      <c r="U379" s="52">
        <v>2.06</v>
      </c>
      <c r="V379" s="51">
        <v>0.92</v>
      </c>
      <c r="W379" s="51">
        <v>2.03</v>
      </c>
      <c r="X379" s="45">
        <f t="shared" si="317"/>
        <v>2.8676</v>
      </c>
      <c r="Y379" s="52">
        <v>1.325</v>
      </c>
      <c r="Z379" s="47">
        <v>0.5</v>
      </c>
      <c r="AA379" s="54">
        <f t="shared" si="318"/>
        <v>22094.76931947</v>
      </c>
    </row>
    <row r="380" customHeight="1" spans="1:27">
      <c r="A380" s="56">
        <v>3734</v>
      </c>
      <c r="B380" s="51">
        <v>1.7</v>
      </c>
      <c r="C380" s="51">
        <v>1</v>
      </c>
      <c r="D380" s="51">
        <v>1</v>
      </c>
      <c r="E380" s="51">
        <v>0</v>
      </c>
      <c r="F380" s="42">
        <f t="shared" si="313"/>
        <v>6347.8</v>
      </c>
      <c r="G380" s="52">
        <v>1.66</v>
      </c>
      <c r="H380" s="51">
        <v>0.98</v>
      </c>
      <c r="I380" s="51">
        <v>2.33</v>
      </c>
      <c r="J380" s="45">
        <f t="shared" si="314"/>
        <v>3.2834</v>
      </c>
      <c r="K380" s="52">
        <v>1.325</v>
      </c>
      <c r="L380" s="47">
        <v>0.5</v>
      </c>
      <c r="M380" s="54">
        <f t="shared" si="315"/>
        <v>22921.39258037</v>
      </c>
      <c r="O380" s="56">
        <v>3321</v>
      </c>
      <c r="P380" s="51">
        <v>1.7</v>
      </c>
      <c r="Q380" s="51">
        <v>1</v>
      </c>
      <c r="R380" s="51">
        <v>1</v>
      </c>
      <c r="S380" s="51">
        <v>0</v>
      </c>
      <c r="T380" s="42">
        <f t="shared" si="316"/>
        <v>5645.7</v>
      </c>
      <c r="U380" s="52">
        <v>2.06</v>
      </c>
      <c r="V380" s="51">
        <v>0.92</v>
      </c>
      <c r="W380" s="51">
        <v>2.03</v>
      </c>
      <c r="X380" s="45">
        <f t="shared" si="317"/>
        <v>2.8676</v>
      </c>
      <c r="Y380" s="52">
        <v>1.325</v>
      </c>
      <c r="Z380" s="47">
        <v>0.5</v>
      </c>
      <c r="AA380" s="54">
        <f t="shared" si="318"/>
        <v>22094.76931947</v>
      </c>
    </row>
    <row r="381" customHeight="1" spans="1:27">
      <c r="A381" s="56">
        <v>3734</v>
      </c>
      <c r="B381" s="51">
        <v>1.7</v>
      </c>
      <c r="C381" s="51">
        <v>1</v>
      </c>
      <c r="D381" s="51">
        <v>1</v>
      </c>
      <c r="E381" s="51">
        <v>0</v>
      </c>
      <c r="F381" s="42">
        <f t="shared" si="313"/>
        <v>6347.8</v>
      </c>
      <c r="G381" s="52">
        <v>1.66</v>
      </c>
      <c r="H381" s="51">
        <v>0.98</v>
      </c>
      <c r="I381" s="51">
        <v>2.33</v>
      </c>
      <c r="J381" s="45">
        <f t="shared" si="314"/>
        <v>3.2834</v>
      </c>
      <c r="K381" s="52">
        <v>1.325</v>
      </c>
      <c r="L381" s="47">
        <v>0.5</v>
      </c>
      <c r="M381" s="54">
        <f t="shared" si="315"/>
        <v>22921.39258037</v>
      </c>
      <c r="O381" s="56">
        <v>3321</v>
      </c>
      <c r="P381" s="51">
        <v>1.7</v>
      </c>
      <c r="Q381" s="51">
        <v>1</v>
      </c>
      <c r="R381" s="51">
        <v>1</v>
      </c>
      <c r="S381" s="51">
        <v>0</v>
      </c>
      <c r="T381" s="42">
        <f t="shared" si="316"/>
        <v>5645.7</v>
      </c>
      <c r="U381" s="52">
        <v>2.06</v>
      </c>
      <c r="V381" s="51">
        <v>0.92</v>
      </c>
      <c r="W381" s="51">
        <v>2.03</v>
      </c>
      <c r="X381" s="45">
        <f t="shared" si="317"/>
        <v>2.8676</v>
      </c>
      <c r="Y381" s="52">
        <v>1.325</v>
      </c>
      <c r="Z381" s="47">
        <v>0.5</v>
      </c>
      <c r="AA381" s="54">
        <f t="shared" si="318"/>
        <v>22094.76931947</v>
      </c>
    </row>
    <row r="382" customHeight="1" spans="1:27">
      <c r="A382" s="56">
        <v>3734</v>
      </c>
      <c r="B382" s="51">
        <v>1.7</v>
      </c>
      <c r="C382" s="51">
        <v>1</v>
      </c>
      <c r="D382" s="51">
        <v>1</v>
      </c>
      <c r="E382" s="51">
        <v>0</v>
      </c>
      <c r="F382" s="42">
        <f t="shared" si="313"/>
        <v>6347.8</v>
      </c>
      <c r="G382" s="52">
        <v>1.66</v>
      </c>
      <c r="H382" s="51">
        <v>0.98</v>
      </c>
      <c r="I382" s="51">
        <v>2.33</v>
      </c>
      <c r="J382" s="45">
        <f t="shared" si="314"/>
        <v>3.2834</v>
      </c>
      <c r="K382" s="52">
        <v>1.125</v>
      </c>
      <c r="L382" s="47">
        <v>0.5</v>
      </c>
      <c r="M382" s="54">
        <f t="shared" si="315"/>
        <v>19461.55973805</v>
      </c>
      <c r="O382" s="56">
        <v>3321</v>
      </c>
      <c r="P382" s="51">
        <v>1.7</v>
      </c>
      <c r="Q382" s="51">
        <v>1</v>
      </c>
      <c r="R382" s="51">
        <v>1</v>
      </c>
      <c r="S382" s="51">
        <v>0</v>
      </c>
      <c r="T382" s="42">
        <f t="shared" si="316"/>
        <v>5645.7</v>
      </c>
      <c r="U382" s="52">
        <v>2.06</v>
      </c>
      <c r="V382" s="51">
        <v>0.92</v>
      </c>
      <c r="W382" s="51">
        <v>2.03</v>
      </c>
      <c r="X382" s="45">
        <f t="shared" si="317"/>
        <v>2.8676</v>
      </c>
      <c r="Y382" s="52">
        <v>1.125</v>
      </c>
      <c r="Z382" s="47">
        <v>0.5</v>
      </c>
      <c r="AA382" s="54">
        <f t="shared" si="318"/>
        <v>18759.70979955</v>
      </c>
    </row>
    <row r="383" customHeight="1" spans="1:27">
      <c r="A383" s="56">
        <v>3734</v>
      </c>
      <c r="B383" s="51">
        <v>1.7</v>
      </c>
      <c r="C383" s="51">
        <v>1</v>
      </c>
      <c r="D383" s="51">
        <v>1</v>
      </c>
      <c r="E383" s="51">
        <v>0</v>
      </c>
      <c r="F383" s="42">
        <f t="shared" si="313"/>
        <v>6347.8</v>
      </c>
      <c r="G383" s="52">
        <v>1.66</v>
      </c>
      <c r="H383" s="51">
        <v>0.98</v>
      </c>
      <c r="I383" s="51">
        <v>2.33</v>
      </c>
      <c r="J383" s="45">
        <f t="shared" si="314"/>
        <v>3.2834</v>
      </c>
      <c r="K383" s="52">
        <v>1.125</v>
      </c>
      <c r="L383" s="47">
        <v>0.5</v>
      </c>
      <c r="M383" s="54">
        <f t="shared" si="315"/>
        <v>19461.55973805</v>
      </c>
      <c r="O383" s="56">
        <v>3321</v>
      </c>
      <c r="P383" s="51">
        <v>1.7</v>
      </c>
      <c r="Q383" s="51">
        <v>1</v>
      </c>
      <c r="R383" s="51">
        <v>1</v>
      </c>
      <c r="S383" s="51">
        <v>0</v>
      </c>
      <c r="T383" s="42">
        <f t="shared" si="316"/>
        <v>5645.7</v>
      </c>
      <c r="U383" s="52">
        <v>2.06</v>
      </c>
      <c r="V383" s="51">
        <v>0.92</v>
      </c>
      <c r="W383" s="51">
        <v>2.03</v>
      </c>
      <c r="X383" s="45">
        <f t="shared" si="317"/>
        <v>2.8676</v>
      </c>
      <c r="Y383" s="52">
        <v>1.125</v>
      </c>
      <c r="Z383" s="47">
        <v>0.5</v>
      </c>
      <c r="AA383" s="54">
        <f t="shared" si="318"/>
        <v>18759.70979955</v>
      </c>
    </row>
    <row r="384" customHeight="1" spans="1:27">
      <c r="A384" s="56">
        <v>3734</v>
      </c>
      <c r="B384" s="51">
        <v>1.7</v>
      </c>
      <c r="C384" s="51">
        <v>1</v>
      </c>
      <c r="D384" s="51">
        <v>1</v>
      </c>
      <c r="E384" s="51">
        <v>0</v>
      </c>
      <c r="F384" s="42">
        <f t="shared" si="313"/>
        <v>6347.8</v>
      </c>
      <c r="G384" s="52">
        <v>1.66</v>
      </c>
      <c r="H384" s="51">
        <v>0.98</v>
      </c>
      <c r="I384" s="51">
        <v>2.33</v>
      </c>
      <c r="J384" s="45">
        <f t="shared" si="314"/>
        <v>3.2834</v>
      </c>
      <c r="K384" s="52">
        <v>1.125</v>
      </c>
      <c r="L384" s="47">
        <v>0.5</v>
      </c>
      <c r="M384" s="54">
        <f t="shared" si="315"/>
        <v>19461.55973805</v>
      </c>
      <c r="O384" s="56">
        <v>3321</v>
      </c>
      <c r="P384" s="51">
        <v>1.7</v>
      </c>
      <c r="Q384" s="51">
        <v>1</v>
      </c>
      <c r="R384" s="51">
        <v>1</v>
      </c>
      <c r="S384" s="51">
        <v>0</v>
      </c>
      <c r="T384" s="42">
        <f t="shared" si="316"/>
        <v>5645.7</v>
      </c>
      <c r="U384" s="52">
        <v>2.06</v>
      </c>
      <c r="V384" s="51">
        <v>0.92</v>
      </c>
      <c r="W384" s="51">
        <v>2.03</v>
      </c>
      <c r="X384" s="45">
        <f t="shared" si="317"/>
        <v>2.8676</v>
      </c>
      <c r="Y384" s="52">
        <v>1.125</v>
      </c>
      <c r="Z384" s="47">
        <v>0.5</v>
      </c>
      <c r="AA384" s="54">
        <f t="shared" si="318"/>
        <v>18759.70979955</v>
      </c>
    </row>
    <row r="385" customHeight="1" spans="1:27">
      <c r="A385" s="56">
        <v>3734</v>
      </c>
      <c r="B385" s="51">
        <v>1.7</v>
      </c>
      <c r="C385" s="51">
        <v>1</v>
      </c>
      <c r="D385" s="51">
        <v>1</v>
      </c>
      <c r="E385" s="51">
        <v>0</v>
      </c>
      <c r="F385" s="42">
        <f t="shared" si="313"/>
        <v>6347.8</v>
      </c>
      <c r="G385" s="52">
        <v>1.66</v>
      </c>
      <c r="H385" s="51">
        <v>0.98</v>
      </c>
      <c r="I385" s="51">
        <v>2.33</v>
      </c>
      <c r="J385" s="45">
        <f t="shared" si="314"/>
        <v>3.2834</v>
      </c>
      <c r="K385" s="52">
        <v>1.125</v>
      </c>
      <c r="L385" s="47">
        <v>0.5</v>
      </c>
      <c r="M385" s="54">
        <f t="shared" si="315"/>
        <v>19461.55973805</v>
      </c>
      <c r="O385" s="56">
        <v>3321</v>
      </c>
      <c r="P385" s="51">
        <v>1.7</v>
      </c>
      <c r="Q385" s="51">
        <v>1</v>
      </c>
      <c r="R385" s="51">
        <v>1</v>
      </c>
      <c r="S385" s="51">
        <v>0</v>
      </c>
      <c r="T385" s="42">
        <f t="shared" si="316"/>
        <v>5645.7</v>
      </c>
      <c r="U385" s="52">
        <v>2.06</v>
      </c>
      <c r="V385" s="51">
        <v>0.92</v>
      </c>
      <c r="W385" s="51">
        <v>2.03</v>
      </c>
      <c r="X385" s="45">
        <f t="shared" si="317"/>
        <v>2.8676</v>
      </c>
      <c r="Y385" s="52">
        <v>1.125</v>
      </c>
      <c r="Z385" s="47">
        <v>0.5</v>
      </c>
      <c r="AA385" s="54">
        <f t="shared" si="318"/>
        <v>18759.70979955</v>
      </c>
    </row>
    <row r="386" customHeight="1" spans="1:27">
      <c r="A386" s="56">
        <v>3734</v>
      </c>
      <c r="B386" s="51">
        <v>1.7</v>
      </c>
      <c r="C386" s="51">
        <v>1</v>
      </c>
      <c r="D386" s="51">
        <v>1</v>
      </c>
      <c r="E386" s="51">
        <v>0</v>
      </c>
      <c r="F386" s="42">
        <f t="shared" si="313"/>
        <v>6347.8</v>
      </c>
      <c r="G386" s="52">
        <v>1.66</v>
      </c>
      <c r="H386" s="51">
        <v>0.98</v>
      </c>
      <c r="I386" s="51">
        <v>2.33</v>
      </c>
      <c r="J386" s="45">
        <f t="shared" si="314"/>
        <v>3.2834</v>
      </c>
      <c r="K386" s="52">
        <v>1.125</v>
      </c>
      <c r="L386" s="47">
        <v>0.5</v>
      </c>
      <c r="M386" s="54">
        <f t="shared" si="315"/>
        <v>19461.55973805</v>
      </c>
      <c r="O386" s="56">
        <v>3321</v>
      </c>
      <c r="P386" s="51">
        <v>1.7</v>
      </c>
      <c r="Q386" s="51">
        <v>1</v>
      </c>
      <c r="R386" s="51">
        <v>1</v>
      </c>
      <c r="S386" s="51">
        <v>0</v>
      </c>
      <c r="T386" s="42">
        <f t="shared" si="316"/>
        <v>5645.7</v>
      </c>
      <c r="U386" s="52">
        <v>2.06</v>
      </c>
      <c r="V386" s="51">
        <v>0.92</v>
      </c>
      <c r="W386" s="51">
        <v>2.03</v>
      </c>
      <c r="X386" s="45">
        <f t="shared" si="317"/>
        <v>2.8676</v>
      </c>
      <c r="Y386" s="52">
        <v>1.125</v>
      </c>
      <c r="Z386" s="47">
        <v>0.5</v>
      </c>
      <c r="AA386" s="54">
        <f t="shared" si="318"/>
        <v>18759.70979955</v>
      </c>
    </row>
    <row r="387" customHeight="1" spans="1:27">
      <c r="A387" s="56">
        <v>3734</v>
      </c>
      <c r="B387" s="51">
        <v>1.7</v>
      </c>
      <c r="C387" s="51">
        <v>1</v>
      </c>
      <c r="D387" s="51">
        <v>1</v>
      </c>
      <c r="E387" s="51">
        <v>0</v>
      </c>
      <c r="F387" s="42">
        <f t="shared" si="313"/>
        <v>6347.8</v>
      </c>
      <c r="G387" s="52">
        <v>1.66</v>
      </c>
      <c r="H387" s="51">
        <v>0.98</v>
      </c>
      <c r="I387" s="51">
        <v>2.33</v>
      </c>
      <c r="J387" s="45">
        <f t="shared" si="314"/>
        <v>3.2834</v>
      </c>
      <c r="K387" s="52">
        <v>1.125</v>
      </c>
      <c r="L387" s="47">
        <v>0.5</v>
      </c>
      <c r="M387" s="54">
        <f t="shared" si="315"/>
        <v>19461.55973805</v>
      </c>
      <c r="O387" s="56">
        <v>3321</v>
      </c>
      <c r="P387" s="51">
        <v>1.7</v>
      </c>
      <c r="Q387" s="51">
        <v>1</v>
      </c>
      <c r="R387" s="51">
        <v>1</v>
      </c>
      <c r="S387" s="51">
        <v>0</v>
      </c>
      <c r="T387" s="42">
        <f t="shared" si="316"/>
        <v>5645.7</v>
      </c>
      <c r="U387" s="52">
        <v>2.06</v>
      </c>
      <c r="V387" s="51">
        <v>0.92</v>
      </c>
      <c r="W387" s="51">
        <v>2.03</v>
      </c>
      <c r="X387" s="45">
        <f t="shared" si="317"/>
        <v>2.8676</v>
      </c>
      <c r="Y387" s="52">
        <v>1.125</v>
      </c>
      <c r="Z387" s="47">
        <v>0.5</v>
      </c>
      <c r="AA387" s="54">
        <f t="shared" si="318"/>
        <v>18759.70979955</v>
      </c>
    </row>
    <row r="388" customHeight="1" spans="1:27">
      <c r="A388" s="56">
        <v>3734</v>
      </c>
      <c r="B388" s="51">
        <v>1.7</v>
      </c>
      <c r="C388" s="51">
        <v>1</v>
      </c>
      <c r="D388" s="51">
        <v>1</v>
      </c>
      <c r="E388" s="51">
        <v>0</v>
      </c>
      <c r="F388" s="42">
        <f t="shared" si="313"/>
        <v>6347.8</v>
      </c>
      <c r="G388" s="52">
        <v>1.66</v>
      </c>
      <c r="H388" s="51">
        <v>0.98</v>
      </c>
      <c r="I388" s="51">
        <v>2.33</v>
      </c>
      <c r="J388" s="45">
        <f t="shared" si="314"/>
        <v>3.2834</v>
      </c>
      <c r="K388" s="52">
        <v>1.125</v>
      </c>
      <c r="L388" s="47">
        <v>0.5</v>
      </c>
      <c r="M388" s="54">
        <f t="shared" si="315"/>
        <v>19461.55973805</v>
      </c>
      <c r="O388" s="56">
        <v>3321</v>
      </c>
      <c r="P388" s="51">
        <v>1.7</v>
      </c>
      <c r="Q388" s="51">
        <v>1</v>
      </c>
      <c r="R388" s="51">
        <v>1</v>
      </c>
      <c r="S388" s="51">
        <v>0</v>
      </c>
      <c r="T388" s="42">
        <f t="shared" si="316"/>
        <v>5645.7</v>
      </c>
      <c r="U388" s="52">
        <v>2.06</v>
      </c>
      <c r="V388" s="51">
        <v>0.92</v>
      </c>
      <c r="W388" s="51">
        <v>2.03</v>
      </c>
      <c r="X388" s="45">
        <f t="shared" si="317"/>
        <v>2.8676</v>
      </c>
      <c r="Y388" s="52">
        <v>1.125</v>
      </c>
      <c r="Z388" s="47">
        <v>0.5</v>
      </c>
      <c r="AA388" s="54">
        <f t="shared" si="318"/>
        <v>18759.70979955</v>
      </c>
    </row>
    <row r="389" customHeight="1" spans="1:27">
      <c r="A389" s="57">
        <f>SUM(M366:M388)</f>
        <v>667493.33909406</v>
      </c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9"/>
      <c r="O389" s="57">
        <f>SUM(AA366:AA388)</f>
        <v>643421.26237986</v>
      </c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9"/>
    </row>
    <row r="390" customHeight="1" spans="1:27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9"/>
      <c r="O390" s="57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9"/>
    </row>
    <row r="391" customHeight="1" spans="1:27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2"/>
      <c r="O391" s="60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2"/>
    </row>
    <row r="392" customHeight="1" spans="1:27">
      <c r="A392" s="25" t="s">
        <v>42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O392" s="25" t="s">
        <v>42</v>
      </c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7"/>
    </row>
    <row r="393" customHeight="1" spans="1:27">
      <c r="A393" s="2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O393" s="28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30"/>
    </row>
    <row r="394" customHeight="1" spans="1:27">
      <c r="A394" s="31" t="s">
        <v>14</v>
      </c>
      <c r="B394" s="32"/>
      <c r="C394" s="32"/>
      <c r="D394" s="32"/>
      <c r="E394" s="32"/>
      <c r="F394" s="33"/>
      <c r="G394" s="34" t="s">
        <v>15</v>
      </c>
      <c r="H394" s="35"/>
      <c r="I394" s="35"/>
      <c r="J394" s="36"/>
      <c r="K394" s="37" t="s">
        <v>16</v>
      </c>
      <c r="L394" s="38"/>
      <c r="M394" s="39" t="s">
        <v>17</v>
      </c>
      <c r="O394" s="31" t="s">
        <v>14</v>
      </c>
      <c r="P394" s="32"/>
      <c r="Q394" s="32"/>
      <c r="R394" s="32"/>
      <c r="S394" s="32"/>
      <c r="T394" s="33"/>
      <c r="U394" s="34" t="s">
        <v>15</v>
      </c>
      <c r="V394" s="35"/>
      <c r="W394" s="35"/>
      <c r="X394" s="36"/>
      <c r="Y394" s="37" t="s">
        <v>16</v>
      </c>
      <c r="Z394" s="38"/>
      <c r="AA394" s="39" t="s">
        <v>17</v>
      </c>
    </row>
    <row r="395" customHeight="1" spans="1:27">
      <c r="A395" s="40" t="s">
        <v>18</v>
      </c>
      <c r="B395" s="41" t="s">
        <v>19</v>
      </c>
      <c r="C395" s="41" t="s">
        <v>20</v>
      </c>
      <c r="D395" s="41" t="s">
        <v>21</v>
      </c>
      <c r="E395" s="41" t="s">
        <v>22</v>
      </c>
      <c r="F395" s="42" t="s">
        <v>14</v>
      </c>
      <c r="G395" s="43" t="s">
        <v>23</v>
      </c>
      <c r="H395" s="44" t="s">
        <v>24</v>
      </c>
      <c r="I395" s="44" t="s">
        <v>25</v>
      </c>
      <c r="J395" s="45" t="s">
        <v>26</v>
      </c>
      <c r="K395" s="46" t="s">
        <v>27</v>
      </c>
      <c r="L395" s="47" t="s">
        <v>28</v>
      </c>
      <c r="M395" s="48"/>
      <c r="O395" s="40" t="s">
        <v>18</v>
      </c>
      <c r="P395" s="41" t="s">
        <v>19</v>
      </c>
      <c r="Q395" s="41" t="s">
        <v>20</v>
      </c>
      <c r="R395" s="41" t="s">
        <v>21</v>
      </c>
      <c r="S395" s="41" t="s">
        <v>22</v>
      </c>
      <c r="T395" s="42" t="s">
        <v>14</v>
      </c>
      <c r="U395" s="43" t="s">
        <v>23</v>
      </c>
      <c r="V395" s="44" t="s">
        <v>24</v>
      </c>
      <c r="W395" s="44" t="s">
        <v>25</v>
      </c>
      <c r="X395" s="45" t="s">
        <v>26</v>
      </c>
      <c r="Y395" s="46" t="s">
        <v>27</v>
      </c>
      <c r="Z395" s="47" t="s">
        <v>28</v>
      </c>
      <c r="AA395" s="48"/>
    </row>
    <row r="396" customHeight="1" spans="1:27">
      <c r="A396" s="56">
        <v>2556</v>
      </c>
      <c r="B396" s="51">
        <v>4.97</v>
      </c>
      <c r="C396" s="51">
        <v>1</v>
      </c>
      <c r="D396" s="51">
        <v>1</v>
      </c>
      <c r="E396" s="51">
        <v>0</v>
      </c>
      <c r="F396" s="42">
        <f t="shared" ref="F396:F416" si="319">A396*B396*C396*D396+E396</f>
        <v>12703.32</v>
      </c>
      <c r="G396" s="52">
        <v>1.65</v>
      </c>
      <c r="H396" s="51">
        <v>0.76</v>
      </c>
      <c r="I396" s="51">
        <v>1.54</v>
      </c>
      <c r="J396" s="45">
        <f t="shared" ref="J396:J416" si="320">H396*I396+1</f>
        <v>2.1704</v>
      </c>
      <c r="K396" s="52">
        <v>1.125</v>
      </c>
      <c r="L396" s="47">
        <v>0.5</v>
      </c>
      <c r="M396" s="54">
        <f t="shared" ref="M396:M416" si="321">F396*G396*J396*K396*L396</f>
        <v>25589.5995663</v>
      </c>
      <c r="O396" s="56">
        <v>2556</v>
      </c>
      <c r="P396" s="51">
        <v>4.97</v>
      </c>
      <c r="Q396" s="51">
        <v>1</v>
      </c>
      <c r="R396" s="51">
        <v>1</v>
      </c>
      <c r="S396" s="51">
        <v>0</v>
      </c>
      <c r="T396" s="42">
        <f t="shared" ref="T396:T416" si="322">O396*P396*Q396*R396+S396</f>
        <v>12703.32</v>
      </c>
      <c r="U396" s="52">
        <v>2.05</v>
      </c>
      <c r="V396" s="51">
        <v>0.76</v>
      </c>
      <c r="W396" s="51">
        <v>1.54</v>
      </c>
      <c r="X396" s="45">
        <f t="shared" ref="X396:X416" si="323">V396*W396+1</f>
        <v>2.1704</v>
      </c>
      <c r="Y396" s="52">
        <v>1.125</v>
      </c>
      <c r="Z396" s="47">
        <v>0.5</v>
      </c>
      <c r="AA396" s="54">
        <f t="shared" ref="AA396:AA416" si="324">T396*U396*X396*Y396*Z396</f>
        <v>31793.1388551</v>
      </c>
    </row>
    <row r="397" customHeight="1" spans="1:27">
      <c r="A397" s="56">
        <v>2556</v>
      </c>
      <c r="B397" s="51">
        <f t="shared" ref="B397:B416" si="325">0.677+0.338</f>
        <v>1.015</v>
      </c>
      <c r="C397" s="51">
        <v>1.35</v>
      </c>
      <c r="D397" s="51">
        <v>1</v>
      </c>
      <c r="E397" s="51">
        <v>0</v>
      </c>
      <c r="F397" s="42">
        <f t="shared" si="319"/>
        <v>3502.359</v>
      </c>
      <c r="G397" s="52">
        <v>1.65</v>
      </c>
      <c r="H397" s="51">
        <v>0.76</v>
      </c>
      <c r="I397" s="51">
        <v>1.54</v>
      </c>
      <c r="J397" s="45">
        <f t="shared" si="320"/>
        <v>2.1704</v>
      </c>
      <c r="K397" s="52">
        <v>1.125</v>
      </c>
      <c r="L397" s="47">
        <v>0.5</v>
      </c>
      <c r="M397" s="54">
        <f t="shared" si="321"/>
        <v>7055.1607254975</v>
      </c>
      <c r="O397" s="56">
        <v>2556</v>
      </c>
      <c r="P397" s="51">
        <f t="shared" ref="P397:P416" si="326">0.677+0.338</f>
        <v>1.015</v>
      </c>
      <c r="Q397" s="51">
        <v>1.35</v>
      </c>
      <c r="R397" s="51">
        <v>1</v>
      </c>
      <c r="S397" s="51">
        <v>0</v>
      </c>
      <c r="T397" s="42">
        <f t="shared" si="322"/>
        <v>3502.359</v>
      </c>
      <c r="U397" s="52">
        <v>2.05</v>
      </c>
      <c r="V397" s="51">
        <v>0.76</v>
      </c>
      <c r="W397" s="51">
        <v>1.54</v>
      </c>
      <c r="X397" s="45">
        <f t="shared" si="323"/>
        <v>2.1704</v>
      </c>
      <c r="Y397" s="52">
        <v>1.125</v>
      </c>
      <c r="Z397" s="47">
        <v>0.5</v>
      </c>
      <c r="AA397" s="54">
        <f t="shared" si="324"/>
        <v>8765.5027195575</v>
      </c>
    </row>
    <row r="398" customHeight="1" spans="1:27">
      <c r="A398" s="56">
        <v>2556</v>
      </c>
      <c r="B398" s="51">
        <f t="shared" si="325"/>
        <v>1.015</v>
      </c>
      <c r="C398" s="51">
        <v>1.35</v>
      </c>
      <c r="D398" s="51">
        <v>1</v>
      </c>
      <c r="E398" s="51">
        <v>0</v>
      </c>
      <c r="F398" s="42">
        <f t="shared" si="319"/>
        <v>3502.359</v>
      </c>
      <c r="G398" s="52">
        <v>1.65</v>
      </c>
      <c r="H398" s="51">
        <v>0.76</v>
      </c>
      <c r="I398" s="51">
        <v>1.54</v>
      </c>
      <c r="J398" s="45">
        <f t="shared" si="320"/>
        <v>2.1704</v>
      </c>
      <c r="K398" s="52">
        <v>1.125</v>
      </c>
      <c r="L398" s="47">
        <v>0.5</v>
      </c>
      <c r="M398" s="54">
        <f t="shared" si="321"/>
        <v>7055.1607254975</v>
      </c>
      <c r="O398" s="56">
        <v>2556</v>
      </c>
      <c r="P398" s="51">
        <f t="shared" si="326"/>
        <v>1.015</v>
      </c>
      <c r="Q398" s="51">
        <v>1.35</v>
      </c>
      <c r="R398" s="51">
        <v>1</v>
      </c>
      <c r="S398" s="51">
        <v>0</v>
      </c>
      <c r="T398" s="42">
        <f t="shared" si="322"/>
        <v>3502.359</v>
      </c>
      <c r="U398" s="52">
        <v>2.05</v>
      </c>
      <c r="V398" s="51">
        <v>0.76</v>
      </c>
      <c r="W398" s="51">
        <v>1.54</v>
      </c>
      <c r="X398" s="45">
        <f t="shared" si="323"/>
        <v>2.1704</v>
      </c>
      <c r="Y398" s="52">
        <v>1.125</v>
      </c>
      <c r="Z398" s="47">
        <v>0.5</v>
      </c>
      <c r="AA398" s="54">
        <f t="shared" si="324"/>
        <v>8765.5027195575</v>
      </c>
    </row>
    <row r="399" customHeight="1" spans="1:27">
      <c r="A399" s="56">
        <v>2556</v>
      </c>
      <c r="B399" s="51">
        <f t="shared" si="325"/>
        <v>1.015</v>
      </c>
      <c r="C399" s="51">
        <v>1.35</v>
      </c>
      <c r="D399" s="51">
        <v>1</v>
      </c>
      <c r="E399" s="51">
        <v>0</v>
      </c>
      <c r="F399" s="42">
        <f t="shared" si="319"/>
        <v>3502.359</v>
      </c>
      <c r="G399" s="52">
        <v>1.65</v>
      </c>
      <c r="H399" s="51">
        <v>0.76</v>
      </c>
      <c r="I399" s="51">
        <v>1.54</v>
      </c>
      <c r="J399" s="45">
        <f t="shared" si="320"/>
        <v>2.1704</v>
      </c>
      <c r="K399" s="52">
        <v>1.125</v>
      </c>
      <c r="L399" s="47">
        <v>0.5</v>
      </c>
      <c r="M399" s="54">
        <f t="shared" si="321"/>
        <v>7055.1607254975</v>
      </c>
      <c r="O399" s="56">
        <v>2556</v>
      </c>
      <c r="P399" s="51">
        <f t="shared" si="326"/>
        <v>1.015</v>
      </c>
      <c r="Q399" s="51">
        <v>1.35</v>
      </c>
      <c r="R399" s="51">
        <v>1</v>
      </c>
      <c r="S399" s="51">
        <v>0</v>
      </c>
      <c r="T399" s="42">
        <f t="shared" si="322"/>
        <v>3502.359</v>
      </c>
      <c r="U399" s="52">
        <v>2.05</v>
      </c>
      <c r="V399" s="51">
        <v>0.76</v>
      </c>
      <c r="W399" s="51">
        <v>1.54</v>
      </c>
      <c r="X399" s="45">
        <f t="shared" si="323"/>
        <v>2.1704</v>
      </c>
      <c r="Y399" s="52">
        <v>1.125</v>
      </c>
      <c r="Z399" s="47">
        <v>0.5</v>
      </c>
      <c r="AA399" s="54">
        <f t="shared" si="324"/>
        <v>8765.5027195575</v>
      </c>
    </row>
    <row r="400" customHeight="1" spans="1:27">
      <c r="A400" s="56">
        <v>2556</v>
      </c>
      <c r="B400" s="51">
        <f t="shared" si="325"/>
        <v>1.015</v>
      </c>
      <c r="C400" s="51">
        <v>1.35</v>
      </c>
      <c r="D400" s="51">
        <v>1</v>
      </c>
      <c r="E400" s="51">
        <v>0</v>
      </c>
      <c r="F400" s="42">
        <f t="shared" si="319"/>
        <v>3502.359</v>
      </c>
      <c r="G400" s="52">
        <v>1.65</v>
      </c>
      <c r="H400" s="51">
        <v>0.76</v>
      </c>
      <c r="I400" s="51">
        <v>1.54</v>
      </c>
      <c r="J400" s="45">
        <f t="shared" si="320"/>
        <v>2.1704</v>
      </c>
      <c r="K400" s="52">
        <v>1.125</v>
      </c>
      <c r="L400" s="47">
        <v>0.5</v>
      </c>
      <c r="M400" s="54">
        <f t="shared" si="321"/>
        <v>7055.1607254975</v>
      </c>
      <c r="O400" s="56">
        <v>2556</v>
      </c>
      <c r="P400" s="51">
        <f t="shared" si="326"/>
        <v>1.015</v>
      </c>
      <c r="Q400" s="51">
        <v>1.35</v>
      </c>
      <c r="R400" s="51">
        <v>1</v>
      </c>
      <c r="S400" s="51">
        <v>0</v>
      </c>
      <c r="T400" s="42">
        <f t="shared" si="322"/>
        <v>3502.359</v>
      </c>
      <c r="U400" s="52">
        <v>2.05</v>
      </c>
      <c r="V400" s="51">
        <v>0.76</v>
      </c>
      <c r="W400" s="51">
        <v>1.54</v>
      </c>
      <c r="X400" s="45">
        <f t="shared" si="323"/>
        <v>2.1704</v>
      </c>
      <c r="Y400" s="52">
        <v>1.125</v>
      </c>
      <c r="Z400" s="47">
        <v>0.5</v>
      </c>
      <c r="AA400" s="54">
        <f t="shared" si="324"/>
        <v>8765.5027195575</v>
      </c>
    </row>
    <row r="401" customHeight="1" spans="1:27">
      <c r="A401" s="56">
        <v>2556</v>
      </c>
      <c r="B401" s="51">
        <f t="shared" si="325"/>
        <v>1.015</v>
      </c>
      <c r="C401" s="51">
        <v>1.35</v>
      </c>
      <c r="D401" s="51">
        <v>1</v>
      </c>
      <c r="E401" s="51">
        <v>0</v>
      </c>
      <c r="F401" s="42">
        <f t="shared" si="319"/>
        <v>3502.359</v>
      </c>
      <c r="G401" s="52">
        <v>1.65</v>
      </c>
      <c r="H401" s="51">
        <v>0.76</v>
      </c>
      <c r="I401" s="51">
        <v>1.54</v>
      </c>
      <c r="J401" s="45">
        <f t="shared" si="320"/>
        <v>2.1704</v>
      </c>
      <c r="K401" s="52">
        <v>1.125</v>
      </c>
      <c r="L401" s="47">
        <v>0.5</v>
      </c>
      <c r="M401" s="54">
        <f t="shared" si="321"/>
        <v>7055.1607254975</v>
      </c>
      <c r="O401" s="56">
        <v>2556</v>
      </c>
      <c r="P401" s="51">
        <f t="shared" si="326"/>
        <v>1.015</v>
      </c>
      <c r="Q401" s="51">
        <v>1.35</v>
      </c>
      <c r="R401" s="51">
        <v>1</v>
      </c>
      <c r="S401" s="51">
        <v>0</v>
      </c>
      <c r="T401" s="42">
        <f t="shared" si="322"/>
        <v>3502.359</v>
      </c>
      <c r="U401" s="52">
        <v>2.05</v>
      </c>
      <c r="V401" s="51">
        <v>0.76</v>
      </c>
      <c r="W401" s="51">
        <v>1.54</v>
      </c>
      <c r="X401" s="45">
        <f t="shared" si="323"/>
        <v>2.1704</v>
      </c>
      <c r="Y401" s="52">
        <v>1.125</v>
      </c>
      <c r="Z401" s="47">
        <v>0.5</v>
      </c>
      <c r="AA401" s="54">
        <f t="shared" si="324"/>
        <v>8765.5027195575</v>
      </c>
    </row>
    <row r="402" customHeight="1" spans="1:27">
      <c r="A402" s="56">
        <v>2556</v>
      </c>
      <c r="B402" s="51">
        <f t="shared" si="325"/>
        <v>1.015</v>
      </c>
      <c r="C402" s="51">
        <v>1.35</v>
      </c>
      <c r="D402" s="51">
        <v>1</v>
      </c>
      <c r="E402" s="51">
        <v>0</v>
      </c>
      <c r="F402" s="42">
        <f t="shared" si="319"/>
        <v>3502.359</v>
      </c>
      <c r="G402" s="52">
        <v>1.65</v>
      </c>
      <c r="H402" s="51">
        <v>0.76</v>
      </c>
      <c r="I402" s="51">
        <v>1.54</v>
      </c>
      <c r="J402" s="45">
        <f t="shared" si="320"/>
        <v>2.1704</v>
      </c>
      <c r="K402" s="52">
        <v>1.125</v>
      </c>
      <c r="L402" s="47">
        <v>0.5</v>
      </c>
      <c r="M402" s="54">
        <f t="shared" si="321"/>
        <v>7055.1607254975</v>
      </c>
      <c r="O402" s="56">
        <v>2556</v>
      </c>
      <c r="P402" s="51">
        <f t="shared" si="326"/>
        <v>1.015</v>
      </c>
      <c r="Q402" s="51">
        <v>1.35</v>
      </c>
      <c r="R402" s="51">
        <v>1</v>
      </c>
      <c r="S402" s="51">
        <v>0</v>
      </c>
      <c r="T402" s="42">
        <f t="shared" si="322"/>
        <v>3502.359</v>
      </c>
      <c r="U402" s="52">
        <v>2.05</v>
      </c>
      <c r="V402" s="51">
        <v>0.76</v>
      </c>
      <c r="W402" s="51">
        <v>1.54</v>
      </c>
      <c r="X402" s="45">
        <f t="shared" si="323"/>
        <v>2.1704</v>
      </c>
      <c r="Y402" s="52">
        <v>1.125</v>
      </c>
      <c r="Z402" s="47">
        <v>0.5</v>
      </c>
      <c r="AA402" s="54">
        <f t="shared" si="324"/>
        <v>8765.5027195575</v>
      </c>
    </row>
    <row r="403" customHeight="1" spans="1:27">
      <c r="A403" s="56">
        <v>2556</v>
      </c>
      <c r="B403" s="51">
        <f t="shared" si="325"/>
        <v>1.015</v>
      </c>
      <c r="C403" s="51">
        <v>1.35</v>
      </c>
      <c r="D403" s="51">
        <v>1</v>
      </c>
      <c r="E403" s="51">
        <v>0</v>
      </c>
      <c r="F403" s="42">
        <f t="shared" si="319"/>
        <v>3502.359</v>
      </c>
      <c r="G403" s="52">
        <v>1.65</v>
      </c>
      <c r="H403" s="51">
        <v>0.76</v>
      </c>
      <c r="I403" s="51">
        <v>1.54</v>
      </c>
      <c r="J403" s="45">
        <f t="shared" si="320"/>
        <v>2.1704</v>
      </c>
      <c r="K403" s="52">
        <v>1.125</v>
      </c>
      <c r="L403" s="47">
        <v>0.5</v>
      </c>
      <c r="M403" s="54">
        <f t="shared" si="321"/>
        <v>7055.1607254975</v>
      </c>
      <c r="O403" s="56">
        <v>2556</v>
      </c>
      <c r="P403" s="51">
        <f t="shared" si="326"/>
        <v>1.015</v>
      </c>
      <c r="Q403" s="51">
        <v>1.35</v>
      </c>
      <c r="R403" s="51">
        <v>1</v>
      </c>
      <c r="S403" s="51">
        <v>0</v>
      </c>
      <c r="T403" s="42">
        <f t="shared" si="322"/>
        <v>3502.359</v>
      </c>
      <c r="U403" s="52">
        <v>2.05</v>
      </c>
      <c r="V403" s="51">
        <v>0.76</v>
      </c>
      <c r="W403" s="51">
        <v>1.54</v>
      </c>
      <c r="X403" s="45">
        <f t="shared" si="323"/>
        <v>2.1704</v>
      </c>
      <c r="Y403" s="52">
        <v>1.125</v>
      </c>
      <c r="Z403" s="47">
        <v>0.5</v>
      </c>
      <c r="AA403" s="54">
        <f t="shared" si="324"/>
        <v>8765.5027195575</v>
      </c>
    </row>
    <row r="404" customHeight="1" spans="1:27">
      <c r="A404" s="56">
        <v>2556</v>
      </c>
      <c r="B404" s="51">
        <f t="shared" si="325"/>
        <v>1.015</v>
      </c>
      <c r="C404" s="51">
        <v>1.35</v>
      </c>
      <c r="D404" s="51">
        <v>1</v>
      </c>
      <c r="E404" s="51">
        <v>0</v>
      </c>
      <c r="F404" s="42">
        <f t="shared" si="319"/>
        <v>3502.359</v>
      </c>
      <c r="G404" s="52">
        <v>1.65</v>
      </c>
      <c r="H404" s="51">
        <v>0.76</v>
      </c>
      <c r="I404" s="51">
        <v>1.54</v>
      </c>
      <c r="J404" s="45">
        <f t="shared" si="320"/>
        <v>2.1704</v>
      </c>
      <c r="K404" s="52">
        <v>1.125</v>
      </c>
      <c r="L404" s="47">
        <v>0.5</v>
      </c>
      <c r="M404" s="54">
        <f t="shared" si="321"/>
        <v>7055.1607254975</v>
      </c>
      <c r="O404" s="56">
        <v>2556</v>
      </c>
      <c r="P404" s="51">
        <f t="shared" si="326"/>
        <v>1.015</v>
      </c>
      <c r="Q404" s="51">
        <v>1.35</v>
      </c>
      <c r="R404" s="51">
        <v>1</v>
      </c>
      <c r="S404" s="51">
        <v>0</v>
      </c>
      <c r="T404" s="42">
        <f t="shared" si="322"/>
        <v>3502.359</v>
      </c>
      <c r="U404" s="52">
        <v>2.05</v>
      </c>
      <c r="V404" s="51">
        <v>0.76</v>
      </c>
      <c r="W404" s="51">
        <v>1.54</v>
      </c>
      <c r="X404" s="45">
        <f t="shared" si="323"/>
        <v>2.1704</v>
      </c>
      <c r="Y404" s="52">
        <v>1.125</v>
      </c>
      <c r="Z404" s="47">
        <v>0.5</v>
      </c>
      <c r="AA404" s="54">
        <f t="shared" si="324"/>
        <v>8765.5027195575</v>
      </c>
    </row>
    <row r="405" customHeight="1" spans="1:27">
      <c r="A405" s="56">
        <v>2556</v>
      </c>
      <c r="B405" s="51">
        <f t="shared" si="325"/>
        <v>1.015</v>
      </c>
      <c r="C405" s="51">
        <v>1.35</v>
      </c>
      <c r="D405" s="51">
        <v>1</v>
      </c>
      <c r="E405" s="51">
        <v>0</v>
      </c>
      <c r="F405" s="42">
        <f t="shared" si="319"/>
        <v>3502.359</v>
      </c>
      <c r="G405" s="52">
        <v>1.65</v>
      </c>
      <c r="H405" s="51">
        <v>0.76</v>
      </c>
      <c r="I405" s="51">
        <v>1.54</v>
      </c>
      <c r="J405" s="45">
        <f t="shared" si="320"/>
        <v>2.1704</v>
      </c>
      <c r="K405" s="52">
        <v>1.125</v>
      </c>
      <c r="L405" s="47">
        <v>0.5</v>
      </c>
      <c r="M405" s="54">
        <f t="shared" si="321"/>
        <v>7055.1607254975</v>
      </c>
      <c r="O405" s="56">
        <v>2556</v>
      </c>
      <c r="P405" s="51">
        <f t="shared" si="326"/>
        <v>1.015</v>
      </c>
      <c r="Q405" s="51">
        <v>1.35</v>
      </c>
      <c r="R405" s="51">
        <v>1</v>
      </c>
      <c r="S405" s="51">
        <v>0</v>
      </c>
      <c r="T405" s="42">
        <f t="shared" si="322"/>
        <v>3502.359</v>
      </c>
      <c r="U405" s="52">
        <v>2.05</v>
      </c>
      <c r="V405" s="51">
        <v>0.76</v>
      </c>
      <c r="W405" s="51">
        <v>1.54</v>
      </c>
      <c r="X405" s="45">
        <f t="shared" si="323"/>
        <v>2.1704</v>
      </c>
      <c r="Y405" s="52">
        <v>1.125</v>
      </c>
      <c r="Z405" s="47">
        <v>0.5</v>
      </c>
      <c r="AA405" s="54">
        <f t="shared" si="324"/>
        <v>8765.5027195575</v>
      </c>
    </row>
    <row r="406" customHeight="1" spans="1:27">
      <c r="A406" s="56">
        <v>2556</v>
      </c>
      <c r="B406" s="51">
        <f t="shared" si="325"/>
        <v>1.015</v>
      </c>
      <c r="C406" s="51">
        <v>1.35</v>
      </c>
      <c r="D406" s="51">
        <v>1</v>
      </c>
      <c r="E406" s="51">
        <v>0</v>
      </c>
      <c r="F406" s="42">
        <f t="shared" si="319"/>
        <v>3502.359</v>
      </c>
      <c r="G406" s="52">
        <v>1.65</v>
      </c>
      <c r="H406" s="51">
        <v>0.76</v>
      </c>
      <c r="I406" s="51">
        <v>1.54</v>
      </c>
      <c r="J406" s="45">
        <f t="shared" si="320"/>
        <v>2.1704</v>
      </c>
      <c r="K406" s="52">
        <v>1.125</v>
      </c>
      <c r="L406" s="47">
        <v>0.5</v>
      </c>
      <c r="M406" s="54">
        <f t="shared" si="321"/>
        <v>7055.1607254975</v>
      </c>
      <c r="O406" s="56">
        <v>2556</v>
      </c>
      <c r="P406" s="51">
        <f t="shared" si="326"/>
        <v>1.015</v>
      </c>
      <c r="Q406" s="51">
        <v>1.35</v>
      </c>
      <c r="R406" s="51">
        <v>1</v>
      </c>
      <c r="S406" s="51">
        <v>0</v>
      </c>
      <c r="T406" s="42">
        <f t="shared" si="322"/>
        <v>3502.359</v>
      </c>
      <c r="U406" s="52">
        <v>2.05</v>
      </c>
      <c r="V406" s="51">
        <v>0.76</v>
      </c>
      <c r="W406" s="51">
        <v>1.54</v>
      </c>
      <c r="X406" s="45">
        <f t="shared" si="323"/>
        <v>2.1704</v>
      </c>
      <c r="Y406" s="52">
        <v>1.125</v>
      </c>
      <c r="Z406" s="47">
        <v>0.5</v>
      </c>
      <c r="AA406" s="54">
        <f t="shared" si="324"/>
        <v>8765.5027195575</v>
      </c>
    </row>
    <row r="407" customHeight="1" spans="1:27">
      <c r="A407" s="56">
        <v>2556</v>
      </c>
      <c r="B407" s="51">
        <f t="shared" si="325"/>
        <v>1.015</v>
      </c>
      <c r="C407" s="51">
        <v>1.35</v>
      </c>
      <c r="D407" s="51">
        <v>1</v>
      </c>
      <c r="E407" s="51">
        <v>0</v>
      </c>
      <c r="F407" s="42">
        <f t="shared" si="319"/>
        <v>3502.359</v>
      </c>
      <c r="G407" s="52">
        <v>1.65</v>
      </c>
      <c r="H407" s="51">
        <v>0.76</v>
      </c>
      <c r="I407" s="51">
        <v>1.54</v>
      </c>
      <c r="J407" s="45">
        <f t="shared" si="320"/>
        <v>2.1704</v>
      </c>
      <c r="K407" s="52">
        <v>1.125</v>
      </c>
      <c r="L407" s="47">
        <v>0.5</v>
      </c>
      <c r="M407" s="54">
        <f t="shared" si="321"/>
        <v>7055.1607254975</v>
      </c>
      <c r="O407" s="56">
        <v>2556</v>
      </c>
      <c r="P407" s="51">
        <f t="shared" si="326"/>
        <v>1.015</v>
      </c>
      <c r="Q407" s="51">
        <v>1.35</v>
      </c>
      <c r="R407" s="51">
        <v>1</v>
      </c>
      <c r="S407" s="51">
        <v>0</v>
      </c>
      <c r="T407" s="42">
        <f t="shared" si="322"/>
        <v>3502.359</v>
      </c>
      <c r="U407" s="52">
        <v>2.05</v>
      </c>
      <c r="V407" s="51">
        <v>0.76</v>
      </c>
      <c r="W407" s="51">
        <v>1.54</v>
      </c>
      <c r="X407" s="45">
        <f t="shared" si="323"/>
        <v>2.1704</v>
      </c>
      <c r="Y407" s="52">
        <v>1.125</v>
      </c>
      <c r="Z407" s="47">
        <v>0.5</v>
      </c>
      <c r="AA407" s="54">
        <f t="shared" si="324"/>
        <v>8765.5027195575</v>
      </c>
    </row>
    <row r="408" customHeight="1" spans="1:27">
      <c r="A408" s="56">
        <v>2556</v>
      </c>
      <c r="B408" s="51">
        <f t="shared" si="325"/>
        <v>1.015</v>
      </c>
      <c r="C408" s="51">
        <v>1.35</v>
      </c>
      <c r="D408" s="51">
        <v>1</v>
      </c>
      <c r="E408" s="51">
        <v>0</v>
      </c>
      <c r="F408" s="42">
        <f t="shared" si="319"/>
        <v>3502.359</v>
      </c>
      <c r="G408" s="52">
        <v>1.65</v>
      </c>
      <c r="H408" s="51">
        <v>0.76</v>
      </c>
      <c r="I408" s="51">
        <v>1.54</v>
      </c>
      <c r="J408" s="45">
        <f t="shared" si="320"/>
        <v>2.1704</v>
      </c>
      <c r="K408" s="52">
        <v>1.125</v>
      </c>
      <c r="L408" s="47">
        <v>0.5</v>
      </c>
      <c r="M408" s="54">
        <f t="shared" si="321"/>
        <v>7055.1607254975</v>
      </c>
      <c r="O408" s="56">
        <v>2556</v>
      </c>
      <c r="P408" s="51">
        <f t="shared" si="326"/>
        <v>1.015</v>
      </c>
      <c r="Q408" s="51">
        <v>1.35</v>
      </c>
      <c r="R408" s="51">
        <v>1</v>
      </c>
      <c r="S408" s="51">
        <v>0</v>
      </c>
      <c r="T408" s="42">
        <f t="shared" si="322"/>
        <v>3502.359</v>
      </c>
      <c r="U408" s="52">
        <v>2.05</v>
      </c>
      <c r="V408" s="51">
        <v>0.76</v>
      </c>
      <c r="W408" s="51">
        <v>1.54</v>
      </c>
      <c r="X408" s="45">
        <f t="shared" si="323"/>
        <v>2.1704</v>
      </c>
      <c r="Y408" s="52">
        <v>1.125</v>
      </c>
      <c r="Z408" s="47">
        <v>0.5</v>
      </c>
      <c r="AA408" s="54">
        <f t="shared" si="324"/>
        <v>8765.5027195575</v>
      </c>
    </row>
    <row r="409" customHeight="1" spans="1:27">
      <c r="A409" s="56">
        <v>2556</v>
      </c>
      <c r="B409" s="51">
        <f t="shared" si="325"/>
        <v>1.015</v>
      </c>
      <c r="C409" s="51">
        <v>1.35</v>
      </c>
      <c r="D409" s="51">
        <v>1</v>
      </c>
      <c r="E409" s="51">
        <v>0</v>
      </c>
      <c r="F409" s="42">
        <f t="shared" si="319"/>
        <v>3502.359</v>
      </c>
      <c r="G409" s="52">
        <v>1.65</v>
      </c>
      <c r="H409" s="51">
        <v>0.76</v>
      </c>
      <c r="I409" s="51">
        <v>1.54</v>
      </c>
      <c r="J409" s="45">
        <f t="shared" si="320"/>
        <v>2.1704</v>
      </c>
      <c r="K409" s="52">
        <v>1.125</v>
      </c>
      <c r="L409" s="47">
        <v>0.5</v>
      </c>
      <c r="M409" s="54">
        <f t="shared" si="321"/>
        <v>7055.1607254975</v>
      </c>
      <c r="O409" s="56">
        <v>2556</v>
      </c>
      <c r="P409" s="51">
        <f t="shared" si="326"/>
        <v>1.015</v>
      </c>
      <c r="Q409" s="51">
        <v>1.35</v>
      </c>
      <c r="R409" s="51">
        <v>1</v>
      </c>
      <c r="S409" s="51">
        <v>0</v>
      </c>
      <c r="T409" s="42">
        <f t="shared" si="322"/>
        <v>3502.359</v>
      </c>
      <c r="U409" s="52">
        <v>2.05</v>
      </c>
      <c r="V409" s="51">
        <v>0.76</v>
      </c>
      <c r="W409" s="51">
        <v>1.54</v>
      </c>
      <c r="X409" s="45">
        <f t="shared" si="323"/>
        <v>2.1704</v>
      </c>
      <c r="Y409" s="52">
        <v>1.125</v>
      </c>
      <c r="Z409" s="47">
        <v>0.5</v>
      </c>
      <c r="AA409" s="54">
        <f t="shared" si="324"/>
        <v>8765.5027195575</v>
      </c>
    </row>
    <row r="410" customHeight="1" spans="1:27">
      <c r="A410" s="56">
        <v>2556</v>
      </c>
      <c r="B410" s="51">
        <f t="shared" si="325"/>
        <v>1.015</v>
      </c>
      <c r="C410" s="51">
        <v>1.35</v>
      </c>
      <c r="D410" s="51">
        <v>1</v>
      </c>
      <c r="E410" s="51">
        <v>0</v>
      </c>
      <c r="F410" s="42">
        <f t="shared" si="319"/>
        <v>3502.359</v>
      </c>
      <c r="G410" s="52">
        <v>1.65</v>
      </c>
      <c r="H410" s="51">
        <v>0.76</v>
      </c>
      <c r="I410" s="51">
        <v>1.54</v>
      </c>
      <c r="J410" s="45">
        <f t="shared" si="320"/>
        <v>2.1704</v>
      </c>
      <c r="K410" s="52">
        <v>1.125</v>
      </c>
      <c r="L410" s="47">
        <v>0.5</v>
      </c>
      <c r="M410" s="54">
        <f t="shared" si="321"/>
        <v>7055.1607254975</v>
      </c>
      <c r="O410" s="56">
        <v>2556</v>
      </c>
      <c r="P410" s="51">
        <f t="shared" si="326"/>
        <v>1.015</v>
      </c>
      <c r="Q410" s="51">
        <v>1.35</v>
      </c>
      <c r="R410" s="51">
        <v>1</v>
      </c>
      <c r="S410" s="51">
        <v>0</v>
      </c>
      <c r="T410" s="42">
        <f t="shared" si="322"/>
        <v>3502.359</v>
      </c>
      <c r="U410" s="52">
        <v>2.05</v>
      </c>
      <c r="V410" s="51">
        <v>0.76</v>
      </c>
      <c r="W410" s="51">
        <v>1.54</v>
      </c>
      <c r="X410" s="45">
        <f t="shared" si="323"/>
        <v>2.1704</v>
      </c>
      <c r="Y410" s="52">
        <v>1.125</v>
      </c>
      <c r="Z410" s="47">
        <v>0.5</v>
      </c>
      <c r="AA410" s="54">
        <f t="shared" si="324"/>
        <v>8765.5027195575</v>
      </c>
    </row>
    <row r="411" customHeight="1" spans="1:27">
      <c r="A411" s="56">
        <v>2556</v>
      </c>
      <c r="B411" s="51">
        <f t="shared" si="325"/>
        <v>1.015</v>
      </c>
      <c r="C411" s="51">
        <v>1.35</v>
      </c>
      <c r="D411" s="51">
        <v>1</v>
      </c>
      <c r="E411" s="51">
        <v>0</v>
      </c>
      <c r="F411" s="42">
        <f t="shared" si="319"/>
        <v>3502.359</v>
      </c>
      <c r="G411" s="52">
        <v>1.65</v>
      </c>
      <c r="H411" s="51">
        <v>0.76</v>
      </c>
      <c r="I411" s="51">
        <v>1.54</v>
      </c>
      <c r="J411" s="45">
        <f t="shared" si="320"/>
        <v>2.1704</v>
      </c>
      <c r="K411" s="52">
        <v>1.125</v>
      </c>
      <c r="L411" s="47">
        <v>0.5</v>
      </c>
      <c r="M411" s="54">
        <f t="shared" si="321"/>
        <v>7055.1607254975</v>
      </c>
      <c r="O411" s="56">
        <v>2556</v>
      </c>
      <c r="P411" s="51">
        <f t="shared" si="326"/>
        <v>1.015</v>
      </c>
      <c r="Q411" s="51">
        <v>1.35</v>
      </c>
      <c r="R411" s="51">
        <v>1</v>
      </c>
      <c r="S411" s="51">
        <v>0</v>
      </c>
      <c r="T411" s="42">
        <f t="shared" si="322"/>
        <v>3502.359</v>
      </c>
      <c r="U411" s="52">
        <v>2.05</v>
      </c>
      <c r="V411" s="51">
        <v>0.76</v>
      </c>
      <c r="W411" s="51">
        <v>1.54</v>
      </c>
      <c r="X411" s="45">
        <f t="shared" si="323"/>
        <v>2.1704</v>
      </c>
      <c r="Y411" s="52">
        <v>1.125</v>
      </c>
      <c r="Z411" s="47">
        <v>0.5</v>
      </c>
      <c r="AA411" s="54">
        <f t="shared" si="324"/>
        <v>8765.5027195575</v>
      </c>
    </row>
    <row r="412" customHeight="1" spans="1:27">
      <c r="A412" s="56">
        <v>2556</v>
      </c>
      <c r="B412" s="51">
        <f t="shared" si="325"/>
        <v>1.015</v>
      </c>
      <c r="C412" s="51">
        <v>1.35</v>
      </c>
      <c r="D412" s="51">
        <v>1</v>
      </c>
      <c r="E412" s="51">
        <v>0</v>
      </c>
      <c r="F412" s="42">
        <f t="shared" si="319"/>
        <v>3502.359</v>
      </c>
      <c r="G412" s="52">
        <v>1.65</v>
      </c>
      <c r="H412" s="51">
        <v>0.76</v>
      </c>
      <c r="I412" s="51">
        <v>1.54</v>
      </c>
      <c r="J412" s="45">
        <f t="shared" si="320"/>
        <v>2.1704</v>
      </c>
      <c r="K412" s="52">
        <v>1.125</v>
      </c>
      <c r="L412" s="47">
        <v>0.5</v>
      </c>
      <c r="M412" s="54">
        <f t="shared" si="321"/>
        <v>7055.1607254975</v>
      </c>
      <c r="O412" s="56">
        <v>2556</v>
      </c>
      <c r="P412" s="51">
        <f t="shared" si="326"/>
        <v>1.015</v>
      </c>
      <c r="Q412" s="51">
        <v>1.35</v>
      </c>
      <c r="R412" s="51">
        <v>1</v>
      </c>
      <c r="S412" s="51">
        <v>0</v>
      </c>
      <c r="T412" s="42">
        <f t="shared" si="322"/>
        <v>3502.359</v>
      </c>
      <c r="U412" s="52">
        <v>2.05</v>
      </c>
      <c r="V412" s="51">
        <v>0.76</v>
      </c>
      <c r="W412" s="51">
        <v>1.54</v>
      </c>
      <c r="X412" s="45">
        <f t="shared" si="323"/>
        <v>2.1704</v>
      </c>
      <c r="Y412" s="52">
        <v>1.125</v>
      </c>
      <c r="Z412" s="47">
        <v>0.5</v>
      </c>
      <c r="AA412" s="54">
        <f t="shared" si="324"/>
        <v>8765.5027195575</v>
      </c>
    </row>
    <row r="413" customHeight="1" spans="1:27">
      <c r="A413" s="56">
        <v>2556</v>
      </c>
      <c r="B413" s="51">
        <f t="shared" si="325"/>
        <v>1.015</v>
      </c>
      <c r="C413" s="51">
        <v>1.35</v>
      </c>
      <c r="D413" s="51">
        <v>1</v>
      </c>
      <c r="E413" s="51">
        <v>0</v>
      </c>
      <c r="F413" s="42">
        <f t="shared" si="319"/>
        <v>3502.359</v>
      </c>
      <c r="G413" s="52">
        <v>1.65</v>
      </c>
      <c r="H413" s="51">
        <v>0.76</v>
      </c>
      <c r="I413" s="51">
        <v>1.54</v>
      </c>
      <c r="J413" s="45">
        <f t="shared" si="320"/>
        <v>2.1704</v>
      </c>
      <c r="K413" s="52">
        <v>1.125</v>
      </c>
      <c r="L413" s="47">
        <v>0.5</v>
      </c>
      <c r="M413" s="54">
        <f t="shared" si="321"/>
        <v>7055.1607254975</v>
      </c>
      <c r="O413" s="56">
        <v>2556</v>
      </c>
      <c r="P413" s="51">
        <f t="shared" si="326"/>
        <v>1.015</v>
      </c>
      <c r="Q413" s="51">
        <v>1.35</v>
      </c>
      <c r="R413" s="51">
        <v>1</v>
      </c>
      <c r="S413" s="51">
        <v>0</v>
      </c>
      <c r="T413" s="42">
        <f t="shared" si="322"/>
        <v>3502.359</v>
      </c>
      <c r="U413" s="52">
        <v>2.05</v>
      </c>
      <c r="V413" s="51">
        <v>0.76</v>
      </c>
      <c r="W413" s="51">
        <v>1.54</v>
      </c>
      <c r="X413" s="45">
        <f t="shared" si="323"/>
        <v>2.1704</v>
      </c>
      <c r="Y413" s="52">
        <v>1.125</v>
      </c>
      <c r="Z413" s="47">
        <v>0.5</v>
      </c>
      <c r="AA413" s="54">
        <f t="shared" si="324"/>
        <v>8765.5027195575</v>
      </c>
    </row>
    <row r="414" customHeight="1" spans="1:27">
      <c r="A414" s="56">
        <v>2556</v>
      </c>
      <c r="B414" s="51">
        <f t="shared" si="325"/>
        <v>1.015</v>
      </c>
      <c r="C414" s="51">
        <v>1.35</v>
      </c>
      <c r="D414" s="51">
        <v>1</v>
      </c>
      <c r="E414" s="51">
        <v>0</v>
      </c>
      <c r="F414" s="42">
        <f t="shared" si="319"/>
        <v>3502.359</v>
      </c>
      <c r="G414" s="52">
        <v>1.65</v>
      </c>
      <c r="H414" s="51">
        <v>0.76</v>
      </c>
      <c r="I414" s="51">
        <v>1.54</v>
      </c>
      <c r="J414" s="45">
        <f t="shared" si="320"/>
        <v>2.1704</v>
      </c>
      <c r="K414" s="52">
        <v>1.125</v>
      </c>
      <c r="L414" s="47">
        <v>0.5</v>
      </c>
      <c r="M414" s="54">
        <f t="shared" si="321"/>
        <v>7055.1607254975</v>
      </c>
      <c r="O414" s="56">
        <v>2556</v>
      </c>
      <c r="P414" s="51">
        <f t="shared" si="326"/>
        <v>1.015</v>
      </c>
      <c r="Q414" s="51">
        <v>1.35</v>
      </c>
      <c r="R414" s="51">
        <v>1</v>
      </c>
      <c r="S414" s="51">
        <v>0</v>
      </c>
      <c r="T414" s="42">
        <f t="shared" si="322"/>
        <v>3502.359</v>
      </c>
      <c r="U414" s="52">
        <v>2.05</v>
      </c>
      <c r="V414" s="51">
        <v>0.76</v>
      </c>
      <c r="W414" s="51">
        <v>1.54</v>
      </c>
      <c r="X414" s="45">
        <f t="shared" si="323"/>
        <v>2.1704</v>
      </c>
      <c r="Y414" s="52">
        <v>1.125</v>
      </c>
      <c r="Z414" s="47">
        <v>0.5</v>
      </c>
      <c r="AA414" s="54">
        <f t="shared" si="324"/>
        <v>8765.5027195575</v>
      </c>
    </row>
    <row r="415" customHeight="1" spans="1:27">
      <c r="A415" s="56">
        <v>2556</v>
      </c>
      <c r="B415" s="51">
        <f t="shared" si="325"/>
        <v>1.015</v>
      </c>
      <c r="C415" s="51">
        <v>1.35</v>
      </c>
      <c r="D415" s="51">
        <v>1</v>
      </c>
      <c r="E415" s="51">
        <v>0</v>
      </c>
      <c r="F415" s="42">
        <f t="shared" si="319"/>
        <v>3502.359</v>
      </c>
      <c r="G415" s="52">
        <v>1.65</v>
      </c>
      <c r="H415" s="51">
        <v>0.76</v>
      </c>
      <c r="I415" s="51">
        <v>1.54</v>
      </c>
      <c r="J415" s="45">
        <f t="shared" si="320"/>
        <v>2.1704</v>
      </c>
      <c r="K415" s="52">
        <v>1.125</v>
      </c>
      <c r="L415" s="47">
        <v>0.5</v>
      </c>
      <c r="M415" s="54">
        <f t="shared" si="321"/>
        <v>7055.1607254975</v>
      </c>
      <c r="O415" s="56">
        <v>2556</v>
      </c>
      <c r="P415" s="51">
        <f t="shared" si="326"/>
        <v>1.015</v>
      </c>
      <c r="Q415" s="51">
        <v>1.35</v>
      </c>
      <c r="R415" s="51">
        <v>1</v>
      </c>
      <c r="S415" s="51">
        <v>0</v>
      </c>
      <c r="T415" s="42">
        <f t="shared" si="322"/>
        <v>3502.359</v>
      </c>
      <c r="U415" s="52">
        <v>2.05</v>
      </c>
      <c r="V415" s="51">
        <v>0.76</v>
      </c>
      <c r="W415" s="51">
        <v>1.54</v>
      </c>
      <c r="X415" s="45">
        <f t="shared" si="323"/>
        <v>2.1704</v>
      </c>
      <c r="Y415" s="52">
        <v>1.125</v>
      </c>
      <c r="Z415" s="47">
        <v>0.5</v>
      </c>
      <c r="AA415" s="54">
        <f t="shared" si="324"/>
        <v>8765.5027195575</v>
      </c>
    </row>
    <row r="416" customHeight="1" spans="1:27">
      <c r="A416" s="56">
        <v>2556</v>
      </c>
      <c r="B416" s="51">
        <f t="shared" si="325"/>
        <v>1.015</v>
      </c>
      <c r="C416" s="51">
        <v>1.35</v>
      </c>
      <c r="D416" s="51">
        <v>1</v>
      </c>
      <c r="E416" s="51">
        <v>0</v>
      </c>
      <c r="F416" s="42">
        <f t="shared" si="319"/>
        <v>3502.359</v>
      </c>
      <c r="G416" s="52">
        <v>1.65</v>
      </c>
      <c r="H416" s="51">
        <v>0.76</v>
      </c>
      <c r="I416" s="51">
        <v>1.54</v>
      </c>
      <c r="J416" s="45">
        <f t="shared" si="320"/>
        <v>2.1704</v>
      </c>
      <c r="K416" s="52">
        <v>1.125</v>
      </c>
      <c r="L416" s="47">
        <v>0.5</v>
      </c>
      <c r="M416" s="54">
        <f t="shared" si="321"/>
        <v>7055.1607254975</v>
      </c>
      <c r="O416" s="56">
        <v>2556</v>
      </c>
      <c r="P416" s="51">
        <f t="shared" si="326"/>
        <v>1.015</v>
      </c>
      <c r="Q416" s="51">
        <v>1.35</v>
      </c>
      <c r="R416" s="51">
        <v>1</v>
      </c>
      <c r="S416" s="51">
        <v>0</v>
      </c>
      <c r="T416" s="42">
        <f t="shared" si="322"/>
        <v>3502.359</v>
      </c>
      <c r="U416" s="52">
        <v>2.05</v>
      </c>
      <c r="V416" s="51">
        <v>0.76</v>
      </c>
      <c r="W416" s="51">
        <v>1.54</v>
      </c>
      <c r="X416" s="45">
        <f t="shared" si="323"/>
        <v>2.1704</v>
      </c>
      <c r="Y416" s="52">
        <v>1.125</v>
      </c>
      <c r="Z416" s="47">
        <v>0.5</v>
      </c>
      <c r="AA416" s="54">
        <f t="shared" si="324"/>
        <v>8765.5027195575</v>
      </c>
    </row>
    <row r="417" customHeight="1" spans="1:27">
      <c r="A417" s="57">
        <f>SUM(M396:M416)</f>
        <v>166692.81407625</v>
      </c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9"/>
      <c r="O417" s="57">
        <f>SUM(AA396:AA416)</f>
        <v>207103.19324625</v>
      </c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9"/>
    </row>
    <row r="418" customHeight="1" spans="1:27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9"/>
      <c r="O418" s="57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9"/>
    </row>
    <row r="419" customHeight="1" spans="1:27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2"/>
      <c r="O419" s="60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2"/>
    </row>
    <row r="422" customHeight="1" spans="1:27">
      <c r="A422" s="2" t="s">
        <v>0</v>
      </c>
      <c r="B422" s="3"/>
      <c r="C422" s="3"/>
      <c r="D422" s="3"/>
      <c r="E422" s="4"/>
      <c r="F422" s="2" t="s">
        <v>62</v>
      </c>
      <c r="G422" s="3"/>
      <c r="H422" s="3"/>
      <c r="I422" s="3"/>
      <c r="J422" s="3"/>
      <c r="K422" s="3"/>
      <c r="L422" s="3"/>
      <c r="M422" s="4"/>
      <c r="O422" s="2" t="s">
        <v>0</v>
      </c>
      <c r="P422" s="3"/>
      <c r="Q422" s="3"/>
      <c r="R422" s="3"/>
      <c r="S422" s="4"/>
      <c r="T422" s="2" t="s">
        <v>62</v>
      </c>
      <c r="U422" s="3"/>
      <c r="V422" s="3"/>
      <c r="W422" s="3"/>
      <c r="X422" s="3"/>
      <c r="Y422" s="3"/>
      <c r="Z422" s="3"/>
      <c r="AA422" s="4"/>
    </row>
    <row r="423" customHeight="1" spans="1:27">
      <c r="A423" s="5"/>
      <c r="B423" s="6"/>
      <c r="C423" s="6"/>
      <c r="D423" s="6"/>
      <c r="E423" s="7"/>
      <c r="F423" s="5"/>
      <c r="G423" s="6"/>
      <c r="H423" s="6"/>
      <c r="I423" s="6"/>
      <c r="J423" s="6"/>
      <c r="K423" s="6"/>
      <c r="L423" s="6"/>
      <c r="M423" s="7"/>
      <c r="O423" s="5"/>
      <c r="P423" s="6"/>
      <c r="Q423" s="6"/>
      <c r="R423" s="6"/>
      <c r="S423" s="7"/>
      <c r="T423" s="5"/>
      <c r="U423" s="6"/>
      <c r="V423" s="6"/>
      <c r="W423" s="6"/>
      <c r="X423" s="6"/>
      <c r="Y423" s="6"/>
      <c r="Z423" s="6"/>
      <c r="AA423" s="7"/>
    </row>
    <row r="424" customHeight="1" spans="1:27">
      <c r="A424" s="8"/>
      <c r="B424" s="9"/>
      <c r="C424" s="9"/>
      <c r="D424" s="9"/>
      <c r="E424" s="10"/>
      <c r="F424" s="8"/>
      <c r="G424" s="9"/>
      <c r="H424" s="9"/>
      <c r="I424" s="9"/>
      <c r="J424" s="9"/>
      <c r="K424" s="9"/>
      <c r="L424" s="9"/>
      <c r="M424" s="10"/>
      <c r="O424" s="8"/>
      <c r="P424" s="9"/>
      <c r="Q424" s="9"/>
      <c r="R424" s="9"/>
      <c r="S424" s="10"/>
      <c r="T424" s="8"/>
      <c r="U424" s="9"/>
      <c r="V424" s="9"/>
      <c r="W424" s="9"/>
      <c r="X424" s="9"/>
      <c r="Y424" s="9"/>
      <c r="Z424" s="9"/>
      <c r="AA424" s="10"/>
    </row>
    <row r="425" customHeight="1" spans="1:27">
      <c r="A425" s="11" t="s">
        <v>6</v>
      </c>
      <c r="B425" s="11"/>
      <c r="C425" s="12">
        <f>H425+H427</f>
        <v>4731689.46742019</v>
      </c>
      <c r="D425" s="12"/>
      <c r="E425" s="12"/>
      <c r="F425" s="13" t="s">
        <v>7</v>
      </c>
      <c r="G425" s="13"/>
      <c r="H425" s="14">
        <f>A453+A479</f>
        <v>4064196.12832613</v>
      </c>
      <c r="I425" s="14"/>
      <c r="J425" s="15">
        <f>H425/C425</f>
        <v>0.858931287927906</v>
      </c>
      <c r="K425" s="15"/>
      <c r="L425" s="16" t="s">
        <v>8</v>
      </c>
      <c r="M425" s="16"/>
      <c r="O425" s="11" t="s">
        <v>6</v>
      </c>
      <c r="P425" s="11"/>
      <c r="Q425" s="12">
        <f>V425+V427</f>
        <v>5226432.80495914</v>
      </c>
      <c r="R425" s="12"/>
      <c r="S425" s="12"/>
      <c r="T425" s="13" t="s">
        <v>7</v>
      </c>
      <c r="U425" s="13"/>
      <c r="V425" s="14">
        <f>O453+O479</f>
        <v>4583011.54257928</v>
      </c>
      <c r="W425" s="14"/>
      <c r="X425" s="15">
        <f>V425/Q425</f>
        <v>0.876890933760911</v>
      </c>
      <c r="Y425" s="15"/>
      <c r="Z425" s="16" t="s">
        <v>8</v>
      </c>
      <c r="AA425" s="16"/>
    </row>
    <row r="426" customHeight="1" spans="1:27">
      <c r="A426" s="11"/>
      <c r="B426" s="11"/>
      <c r="C426" s="12"/>
      <c r="D426" s="12"/>
      <c r="E426" s="12"/>
      <c r="F426" s="13"/>
      <c r="G426" s="13"/>
      <c r="H426" s="14"/>
      <c r="I426" s="14"/>
      <c r="J426" s="15"/>
      <c r="K426" s="15"/>
      <c r="L426" s="16"/>
      <c r="M426" s="16"/>
      <c r="O426" s="11"/>
      <c r="P426" s="11"/>
      <c r="Q426" s="12"/>
      <c r="R426" s="12"/>
      <c r="S426" s="12"/>
      <c r="T426" s="13"/>
      <c r="U426" s="13"/>
      <c r="V426" s="14"/>
      <c r="W426" s="14"/>
      <c r="X426" s="15"/>
      <c r="Y426" s="15"/>
      <c r="Z426" s="16"/>
      <c r="AA426" s="16"/>
    </row>
    <row r="427" customHeight="1" spans="1:27">
      <c r="A427" s="11"/>
      <c r="B427" s="11"/>
      <c r="C427" s="12"/>
      <c r="D427" s="12"/>
      <c r="E427" s="12"/>
      <c r="F427" s="13" t="s">
        <v>9</v>
      </c>
      <c r="G427" s="13"/>
      <c r="H427" s="14">
        <f>A509</f>
        <v>667493.33909406</v>
      </c>
      <c r="I427" s="14"/>
      <c r="J427" s="15">
        <f>H427/C425</f>
        <v>0.141068712072094</v>
      </c>
      <c r="K427" s="15"/>
      <c r="L427" s="16">
        <v>21</v>
      </c>
      <c r="M427" s="16"/>
      <c r="O427" s="11"/>
      <c r="P427" s="11"/>
      <c r="Q427" s="12"/>
      <c r="R427" s="12"/>
      <c r="S427" s="12"/>
      <c r="T427" s="13" t="s">
        <v>9</v>
      </c>
      <c r="U427" s="13"/>
      <c r="V427" s="14">
        <f>O509</f>
        <v>643421.26237986</v>
      </c>
      <c r="W427" s="14"/>
      <c r="X427" s="15">
        <f>V427/Q425</f>
        <v>0.123109066239088</v>
      </c>
      <c r="Y427" s="15"/>
      <c r="Z427" s="16">
        <v>21</v>
      </c>
      <c r="AA427" s="16"/>
    </row>
    <row r="428" customHeight="1" spans="1:27">
      <c r="A428" s="17" t="s">
        <v>10</v>
      </c>
      <c r="B428" s="17"/>
      <c r="C428" s="18">
        <f>C425/L427</f>
        <v>225318.546067628</v>
      </c>
      <c r="D428" s="18"/>
      <c r="E428" s="18"/>
      <c r="F428" s="13"/>
      <c r="G428" s="13"/>
      <c r="H428" s="14"/>
      <c r="I428" s="14"/>
      <c r="J428" s="15"/>
      <c r="K428" s="15"/>
      <c r="L428" s="16"/>
      <c r="M428" s="16"/>
      <c r="O428" s="17" t="s">
        <v>10</v>
      </c>
      <c r="P428" s="17"/>
      <c r="Q428" s="18">
        <f>Q425/Z427</f>
        <v>248877.752617102</v>
      </c>
      <c r="R428" s="18"/>
      <c r="S428" s="18"/>
      <c r="T428" s="13"/>
      <c r="U428" s="13"/>
      <c r="V428" s="14"/>
      <c r="W428" s="14"/>
      <c r="X428" s="15"/>
      <c r="Y428" s="15"/>
      <c r="Z428" s="16"/>
      <c r="AA428" s="16"/>
    </row>
    <row r="429" customHeight="1" spans="1:27">
      <c r="A429" s="17"/>
      <c r="B429" s="17"/>
      <c r="C429" s="18"/>
      <c r="D429" s="18"/>
      <c r="E429" s="18"/>
      <c r="F429" s="13" t="s">
        <v>42</v>
      </c>
      <c r="G429" s="13"/>
      <c r="H429" s="14">
        <f>A537</f>
        <v>166692.81407625</v>
      </c>
      <c r="I429" s="14"/>
      <c r="J429" s="15">
        <f>H429/C425</f>
        <v>0.0352290265927223</v>
      </c>
      <c r="K429" s="15"/>
      <c r="L429" s="16"/>
      <c r="M429" s="16"/>
      <c r="O429" s="17"/>
      <c r="P429" s="17"/>
      <c r="Q429" s="18"/>
      <c r="R429" s="18"/>
      <c r="S429" s="18"/>
      <c r="T429" s="13" t="s">
        <v>42</v>
      </c>
      <c r="U429" s="13"/>
      <c r="V429" s="14">
        <f>O537</f>
        <v>207103.19324625</v>
      </c>
      <c r="W429" s="14"/>
      <c r="X429" s="15">
        <f>V429/Q425</f>
        <v>0.0396261084711045</v>
      </c>
      <c r="Y429" s="15"/>
      <c r="Z429" s="16"/>
      <c r="AA429" s="16"/>
    </row>
    <row r="430" customHeight="1" spans="1:27">
      <c r="A430" s="19"/>
      <c r="B430" s="19"/>
      <c r="C430" s="20"/>
      <c r="D430" s="20"/>
      <c r="E430" s="20"/>
      <c r="F430" s="21"/>
      <c r="G430" s="21"/>
      <c r="H430" s="22"/>
      <c r="I430" s="22"/>
      <c r="J430" s="15"/>
      <c r="K430" s="15"/>
      <c r="L430" s="24"/>
      <c r="M430" s="24"/>
      <c r="O430" s="19"/>
      <c r="P430" s="19"/>
      <c r="Q430" s="20"/>
      <c r="R430" s="20"/>
      <c r="S430" s="20"/>
      <c r="T430" s="21"/>
      <c r="U430" s="21"/>
      <c r="V430" s="22"/>
      <c r="W430" s="22"/>
      <c r="X430" s="15"/>
      <c r="Y430" s="15"/>
      <c r="Z430" s="24"/>
      <c r="AA430" s="24"/>
    </row>
    <row r="431" customHeight="1" spans="1:27">
      <c r="A431" s="25" t="s">
        <v>13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O431" s="25" t="s">
        <v>13</v>
      </c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7"/>
    </row>
    <row r="432" customHeight="1" spans="1:27">
      <c r="A432" s="2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O432" s="28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30"/>
    </row>
    <row r="433" customHeight="1" spans="1:27">
      <c r="A433" s="31" t="s">
        <v>14</v>
      </c>
      <c r="B433" s="32"/>
      <c r="C433" s="32"/>
      <c r="D433" s="32"/>
      <c r="E433" s="32"/>
      <c r="F433" s="33"/>
      <c r="G433" s="34" t="s">
        <v>15</v>
      </c>
      <c r="H433" s="35"/>
      <c r="I433" s="35"/>
      <c r="J433" s="36"/>
      <c r="K433" s="37" t="s">
        <v>16</v>
      </c>
      <c r="L433" s="38"/>
      <c r="M433" s="39" t="s">
        <v>17</v>
      </c>
      <c r="O433" s="31" t="s">
        <v>14</v>
      </c>
      <c r="P433" s="32"/>
      <c r="Q433" s="32"/>
      <c r="R433" s="32"/>
      <c r="S433" s="32"/>
      <c r="T433" s="33"/>
      <c r="U433" s="34" t="s">
        <v>15</v>
      </c>
      <c r="V433" s="35"/>
      <c r="W433" s="35"/>
      <c r="X433" s="36"/>
      <c r="Y433" s="37" t="s">
        <v>16</v>
      </c>
      <c r="Z433" s="38"/>
      <c r="AA433" s="39" t="s">
        <v>17</v>
      </c>
    </row>
    <row r="434" customHeight="1" spans="1:27">
      <c r="A434" s="40" t="s">
        <v>18</v>
      </c>
      <c r="B434" s="41" t="s">
        <v>19</v>
      </c>
      <c r="C434" s="41" t="s">
        <v>20</v>
      </c>
      <c r="D434" s="41" t="s">
        <v>21</v>
      </c>
      <c r="E434" s="41" t="s">
        <v>22</v>
      </c>
      <c r="F434" s="42" t="s">
        <v>14</v>
      </c>
      <c r="G434" s="43" t="s">
        <v>23</v>
      </c>
      <c r="H434" s="44" t="s">
        <v>24</v>
      </c>
      <c r="I434" s="44" t="s">
        <v>25</v>
      </c>
      <c r="J434" s="45" t="s">
        <v>26</v>
      </c>
      <c r="K434" s="46" t="s">
        <v>27</v>
      </c>
      <c r="L434" s="47" t="s">
        <v>28</v>
      </c>
      <c r="M434" s="48"/>
      <c r="O434" s="40" t="s">
        <v>18</v>
      </c>
      <c r="P434" s="41" t="s">
        <v>19</v>
      </c>
      <c r="Q434" s="41" t="s">
        <v>20</v>
      </c>
      <c r="R434" s="41" t="s">
        <v>21</v>
      </c>
      <c r="S434" s="41" t="s">
        <v>22</v>
      </c>
      <c r="T434" s="42" t="s">
        <v>14</v>
      </c>
      <c r="U434" s="43" t="s">
        <v>23</v>
      </c>
      <c r="V434" s="44" t="s">
        <v>24</v>
      </c>
      <c r="W434" s="44" t="s">
        <v>25</v>
      </c>
      <c r="X434" s="45" t="s">
        <v>26</v>
      </c>
      <c r="Y434" s="46" t="s">
        <v>27</v>
      </c>
      <c r="Z434" s="47" t="s">
        <v>28</v>
      </c>
      <c r="AA434" s="48"/>
    </row>
    <row r="435" customHeight="1" spans="1:27">
      <c r="A435" s="65">
        <v>4613</v>
      </c>
      <c r="B435" s="55">
        <v>3.16</v>
      </c>
      <c r="C435" s="51">
        <v>2.2</v>
      </c>
      <c r="D435" s="51">
        <v>2</v>
      </c>
      <c r="E435" s="66">
        <f t="shared" ref="E435:E445" si="327">3734*0.6</f>
        <v>2240.4</v>
      </c>
      <c r="F435" s="42">
        <f t="shared" ref="F435:F452" si="328">A435*B435*C435*D435+E435</f>
        <v>66379.552</v>
      </c>
      <c r="G435" s="52">
        <v>3</v>
      </c>
      <c r="H435" s="51">
        <v>0.98</v>
      </c>
      <c r="I435" s="51">
        <v>2.47</v>
      </c>
      <c r="J435" s="45">
        <f t="shared" ref="J435:J452" si="329">H435*I435+1</f>
        <v>3.4206</v>
      </c>
      <c r="K435" s="53">
        <v>1.325</v>
      </c>
      <c r="L435" s="47">
        <v>0.5</v>
      </c>
      <c r="M435" s="54">
        <f t="shared" ref="M435:M452" si="330">F435*G435*J435*K435*L435</f>
        <v>451277.56744776</v>
      </c>
      <c r="O435" s="65">
        <v>4613</v>
      </c>
      <c r="P435" s="55">
        <v>3.16</v>
      </c>
      <c r="Q435" s="51">
        <v>2.2</v>
      </c>
      <c r="R435" s="51">
        <v>2</v>
      </c>
      <c r="S435" s="66">
        <f t="shared" ref="S435:S445" si="331">3321*0.6</f>
        <v>1992.6</v>
      </c>
      <c r="T435" s="42">
        <f t="shared" ref="T435:T452" si="332">O435*P435*Q435*R435+S435</f>
        <v>66131.752</v>
      </c>
      <c r="U435" s="52">
        <v>3.4</v>
      </c>
      <c r="V435" s="51">
        <v>0.98</v>
      </c>
      <c r="W435" s="51">
        <v>2.47</v>
      </c>
      <c r="X435" s="45">
        <f t="shared" ref="X435:X452" si="333">V435*W435+1</f>
        <v>3.4206</v>
      </c>
      <c r="Y435" s="53">
        <v>1.325</v>
      </c>
      <c r="Z435" s="47">
        <v>0.5</v>
      </c>
      <c r="AA435" s="54">
        <f t="shared" ref="AA435:AA452" si="334">T435*U435*X435*Y435*Z435</f>
        <v>509538.635182428</v>
      </c>
    </row>
    <row r="436" customHeight="1" spans="1:27">
      <c r="A436" s="65">
        <v>4613</v>
      </c>
      <c r="B436" s="50">
        <v>1.62</v>
      </c>
      <c r="C436" s="51">
        <v>2.2</v>
      </c>
      <c r="D436" s="51">
        <v>1</v>
      </c>
      <c r="E436" s="66">
        <f t="shared" si="327"/>
        <v>2240.4</v>
      </c>
      <c r="F436" s="42">
        <f t="shared" si="328"/>
        <v>18681.132</v>
      </c>
      <c r="G436" s="52">
        <v>3</v>
      </c>
      <c r="H436" s="51">
        <v>0.98</v>
      </c>
      <c r="I436" s="51">
        <v>2.47</v>
      </c>
      <c r="J436" s="45">
        <f t="shared" si="329"/>
        <v>3.4206</v>
      </c>
      <c r="K436" s="53">
        <v>1.325</v>
      </c>
      <c r="L436" s="47">
        <v>0.5</v>
      </c>
      <c r="M436" s="54">
        <f t="shared" si="330"/>
        <v>127002.60173691</v>
      </c>
      <c r="O436" s="65">
        <v>4613</v>
      </c>
      <c r="P436" s="50">
        <v>1.62</v>
      </c>
      <c r="Q436" s="51">
        <v>2.2</v>
      </c>
      <c r="R436" s="51">
        <v>1</v>
      </c>
      <c r="S436" s="66">
        <f t="shared" si="331"/>
        <v>1992.6</v>
      </c>
      <c r="T436" s="42">
        <f t="shared" si="332"/>
        <v>18433.332</v>
      </c>
      <c r="U436" s="52">
        <v>3.4</v>
      </c>
      <c r="V436" s="51">
        <v>0.98</v>
      </c>
      <c r="W436" s="51">
        <v>2.47</v>
      </c>
      <c r="X436" s="45">
        <f t="shared" si="333"/>
        <v>3.4206</v>
      </c>
      <c r="Y436" s="53">
        <v>1.325</v>
      </c>
      <c r="Z436" s="47">
        <v>0.5</v>
      </c>
      <c r="AA436" s="54">
        <f t="shared" si="334"/>
        <v>142027.007376798</v>
      </c>
    </row>
    <row r="437" customHeight="1" spans="1:27">
      <c r="A437" s="65">
        <v>4613</v>
      </c>
      <c r="B437" s="50">
        <v>1.1</v>
      </c>
      <c r="C437" s="51">
        <v>2.2</v>
      </c>
      <c r="D437" s="51">
        <v>1</v>
      </c>
      <c r="E437" s="66">
        <f t="shared" si="327"/>
        <v>2240.4</v>
      </c>
      <c r="F437" s="42">
        <f t="shared" si="328"/>
        <v>13403.86</v>
      </c>
      <c r="G437" s="52">
        <v>3</v>
      </c>
      <c r="H437" s="51">
        <v>0.98</v>
      </c>
      <c r="I437" s="51">
        <v>2.47</v>
      </c>
      <c r="J437" s="45">
        <f t="shared" si="329"/>
        <v>3.4206</v>
      </c>
      <c r="K437" s="53">
        <v>1.325</v>
      </c>
      <c r="L437" s="47">
        <v>0.5</v>
      </c>
      <c r="M437" s="54">
        <f t="shared" si="330"/>
        <v>91125.37148805</v>
      </c>
      <c r="O437" s="65">
        <v>4613</v>
      </c>
      <c r="P437" s="50">
        <v>1.1</v>
      </c>
      <c r="Q437" s="51">
        <v>2.2</v>
      </c>
      <c r="R437" s="51">
        <v>1</v>
      </c>
      <c r="S437" s="66">
        <f t="shared" si="331"/>
        <v>1992.6</v>
      </c>
      <c r="T437" s="42">
        <f t="shared" si="332"/>
        <v>13156.06</v>
      </c>
      <c r="U437" s="52">
        <v>3.4</v>
      </c>
      <c r="V437" s="51">
        <v>0.98</v>
      </c>
      <c r="W437" s="51">
        <v>2.47</v>
      </c>
      <c r="X437" s="45">
        <f t="shared" si="333"/>
        <v>3.4206</v>
      </c>
      <c r="Y437" s="53">
        <v>1.325</v>
      </c>
      <c r="Z437" s="47">
        <v>0.5</v>
      </c>
      <c r="AA437" s="54">
        <f t="shared" si="334"/>
        <v>101366.14642809</v>
      </c>
    </row>
    <row r="438" customHeight="1" spans="1:27">
      <c r="A438" s="65">
        <v>4613</v>
      </c>
      <c r="B438" s="50">
        <v>1.49</v>
      </c>
      <c r="C438" s="51">
        <v>2.2</v>
      </c>
      <c r="D438" s="51">
        <v>1</v>
      </c>
      <c r="E438" s="66">
        <f t="shared" si="327"/>
        <v>2240.4</v>
      </c>
      <c r="F438" s="42">
        <f t="shared" si="328"/>
        <v>17361.814</v>
      </c>
      <c r="G438" s="52">
        <v>3</v>
      </c>
      <c r="H438" s="51">
        <v>0.98</v>
      </c>
      <c r="I438" s="51">
        <v>2.47</v>
      </c>
      <c r="J438" s="45">
        <f t="shared" si="329"/>
        <v>3.4206</v>
      </c>
      <c r="K438" s="53">
        <v>1.325</v>
      </c>
      <c r="L438" s="47">
        <v>0.5</v>
      </c>
      <c r="M438" s="54">
        <f t="shared" si="330"/>
        <v>118033.294174695</v>
      </c>
      <c r="O438" s="65">
        <v>4613</v>
      </c>
      <c r="P438" s="50">
        <v>1.49</v>
      </c>
      <c r="Q438" s="51">
        <v>2.2</v>
      </c>
      <c r="R438" s="51">
        <v>1</v>
      </c>
      <c r="S438" s="66">
        <f t="shared" si="331"/>
        <v>1992.6</v>
      </c>
      <c r="T438" s="42">
        <f t="shared" si="332"/>
        <v>17114.014</v>
      </c>
      <c r="U438" s="52">
        <v>3.4</v>
      </c>
      <c r="V438" s="51">
        <v>0.98</v>
      </c>
      <c r="W438" s="51">
        <v>2.47</v>
      </c>
      <c r="X438" s="45">
        <f t="shared" si="333"/>
        <v>3.4206</v>
      </c>
      <c r="Y438" s="53">
        <v>1.325</v>
      </c>
      <c r="Z438" s="47">
        <v>0.5</v>
      </c>
      <c r="AA438" s="54">
        <f t="shared" si="334"/>
        <v>131861.792139621</v>
      </c>
    </row>
    <row r="439" customHeight="1" spans="1:27">
      <c r="A439" s="65">
        <v>4613</v>
      </c>
      <c r="B439" s="50">
        <v>1.37</v>
      </c>
      <c r="C439" s="51">
        <v>2.2</v>
      </c>
      <c r="D439" s="51">
        <v>1</v>
      </c>
      <c r="E439" s="66">
        <f t="shared" si="327"/>
        <v>2240.4</v>
      </c>
      <c r="F439" s="42">
        <f t="shared" si="328"/>
        <v>16143.982</v>
      </c>
      <c r="G439" s="52">
        <v>3</v>
      </c>
      <c r="H439" s="51">
        <v>0.98</v>
      </c>
      <c r="I439" s="51">
        <v>2.47</v>
      </c>
      <c r="J439" s="45">
        <f t="shared" si="329"/>
        <v>3.4206</v>
      </c>
      <c r="K439" s="53">
        <v>1.325</v>
      </c>
      <c r="L439" s="47">
        <v>0.5</v>
      </c>
      <c r="M439" s="54">
        <f t="shared" si="330"/>
        <v>109753.933348035</v>
      </c>
      <c r="O439" s="65">
        <v>4613</v>
      </c>
      <c r="P439" s="50">
        <v>1.37</v>
      </c>
      <c r="Q439" s="51">
        <v>2.2</v>
      </c>
      <c r="R439" s="51">
        <v>1</v>
      </c>
      <c r="S439" s="66">
        <f t="shared" si="331"/>
        <v>1992.6</v>
      </c>
      <c r="T439" s="42">
        <f t="shared" si="332"/>
        <v>15896.182</v>
      </c>
      <c r="U439" s="52">
        <v>3.4</v>
      </c>
      <c r="V439" s="51">
        <v>0.98</v>
      </c>
      <c r="W439" s="51">
        <v>2.47</v>
      </c>
      <c r="X439" s="45">
        <f t="shared" si="333"/>
        <v>3.4206</v>
      </c>
      <c r="Y439" s="53">
        <v>1.325</v>
      </c>
      <c r="Z439" s="47">
        <v>0.5</v>
      </c>
      <c r="AA439" s="54">
        <f t="shared" si="334"/>
        <v>122478.516536073</v>
      </c>
    </row>
    <row r="440" customHeight="1" spans="1:27">
      <c r="A440" s="65">
        <v>4613</v>
      </c>
      <c r="B440" s="50">
        <v>1.72</v>
      </c>
      <c r="C440" s="51">
        <v>2.2</v>
      </c>
      <c r="D440" s="51">
        <v>1</v>
      </c>
      <c r="E440" s="66">
        <f t="shared" si="327"/>
        <v>2240.4</v>
      </c>
      <c r="F440" s="42">
        <f t="shared" si="328"/>
        <v>19695.992</v>
      </c>
      <c r="G440" s="52">
        <v>3</v>
      </c>
      <c r="H440" s="51">
        <v>0.98</v>
      </c>
      <c r="I440" s="51">
        <v>2.47</v>
      </c>
      <c r="J440" s="45">
        <f t="shared" si="329"/>
        <v>3.4206</v>
      </c>
      <c r="K440" s="53">
        <v>1.325</v>
      </c>
      <c r="L440" s="47">
        <v>0.5</v>
      </c>
      <c r="M440" s="54">
        <f t="shared" si="330"/>
        <v>133902.06909246</v>
      </c>
      <c r="O440" s="65">
        <v>4613</v>
      </c>
      <c r="P440" s="50">
        <v>1.72</v>
      </c>
      <c r="Q440" s="51">
        <v>2.2</v>
      </c>
      <c r="R440" s="51">
        <v>1</v>
      </c>
      <c r="S440" s="66">
        <f t="shared" si="331"/>
        <v>1992.6</v>
      </c>
      <c r="T440" s="42">
        <f t="shared" si="332"/>
        <v>19448.192</v>
      </c>
      <c r="U440" s="52">
        <v>3.4</v>
      </c>
      <c r="V440" s="51">
        <v>0.98</v>
      </c>
      <c r="W440" s="51">
        <v>2.47</v>
      </c>
      <c r="X440" s="45">
        <f t="shared" si="333"/>
        <v>3.4206</v>
      </c>
      <c r="Y440" s="53">
        <v>1.325</v>
      </c>
      <c r="Z440" s="47">
        <v>0.5</v>
      </c>
      <c r="AA440" s="54">
        <f t="shared" si="334"/>
        <v>149846.403713088</v>
      </c>
    </row>
    <row r="441" customHeight="1" spans="1:27">
      <c r="A441" s="65">
        <v>4613</v>
      </c>
      <c r="B441" s="55">
        <v>3.16</v>
      </c>
      <c r="C441" s="51">
        <v>2.2</v>
      </c>
      <c r="D441" s="51">
        <v>1</v>
      </c>
      <c r="E441" s="66">
        <f t="shared" si="327"/>
        <v>2240.4</v>
      </c>
      <c r="F441" s="42">
        <f t="shared" si="328"/>
        <v>34309.976</v>
      </c>
      <c r="G441" s="52">
        <v>3</v>
      </c>
      <c r="H441" s="51">
        <v>0.98</v>
      </c>
      <c r="I441" s="51">
        <v>2.47</v>
      </c>
      <c r="J441" s="45">
        <f t="shared" si="329"/>
        <v>3.4206</v>
      </c>
      <c r="K441" s="53">
        <v>1.325</v>
      </c>
      <c r="L441" s="47">
        <v>0.5</v>
      </c>
      <c r="M441" s="54">
        <f t="shared" si="330"/>
        <v>233254.39901238</v>
      </c>
      <c r="O441" s="65">
        <v>4613</v>
      </c>
      <c r="P441" s="55">
        <v>3.16</v>
      </c>
      <c r="Q441" s="51">
        <v>2.2</v>
      </c>
      <c r="R441" s="51">
        <v>1</v>
      </c>
      <c r="S441" s="66">
        <f t="shared" si="331"/>
        <v>1992.6</v>
      </c>
      <c r="T441" s="42">
        <f t="shared" si="332"/>
        <v>34062.176</v>
      </c>
      <c r="U441" s="52">
        <v>3.4</v>
      </c>
      <c r="V441" s="51">
        <v>0.98</v>
      </c>
      <c r="W441" s="51">
        <v>2.47</v>
      </c>
      <c r="X441" s="45">
        <f t="shared" si="333"/>
        <v>3.4206</v>
      </c>
      <c r="Y441" s="53">
        <v>1.325</v>
      </c>
      <c r="Z441" s="47">
        <v>0.5</v>
      </c>
      <c r="AA441" s="54">
        <f t="shared" si="334"/>
        <v>262445.710955664</v>
      </c>
    </row>
    <row r="442" customHeight="1" spans="1:27">
      <c r="A442" s="65">
        <v>4613</v>
      </c>
      <c r="B442" s="50">
        <v>1.62</v>
      </c>
      <c r="C442" s="51">
        <v>2.2</v>
      </c>
      <c r="D442" s="51">
        <v>1</v>
      </c>
      <c r="E442" s="66">
        <f t="shared" si="327"/>
        <v>2240.4</v>
      </c>
      <c r="F442" s="42">
        <f t="shared" si="328"/>
        <v>18681.132</v>
      </c>
      <c r="G442" s="52">
        <v>3</v>
      </c>
      <c r="H442" s="51">
        <v>0.98</v>
      </c>
      <c r="I442" s="51">
        <v>2.47</v>
      </c>
      <c r="J442" s="45">
        <f t="shared" si="329"/>
        <v>3.4206</v>
      </c>
      <c r="K442" s="53">
        <v>1.325</v>
      </c>
      <c r="L442" s="47">
        <v>0.5</v>
      </c>
      <c r="M442" s="54">
        <f t="shared" si="330"/>
        <v>127002.60173691</v>
      </c>
      <c r="O442" s="65">
        <v>4613</v>
      </c>
      <c r="P442" s="50">
        <v>1.62</v>
      </c>
      <c r="Q442" s="51">
        <v>2.2</v>
      </c>
      <c r="R442" s="51">
        <v>1</v>
      </c>
      <c r="S442" s="66">
        <f t="shared" si="331"/>
        <v>1992.6</v>
      </c>
      <c r="T442" s="42">
        <f t="shared" si="332"/>
        <v>18433.332</v>
      </c>
      <c r="U442" s="52">
        <v>3.4</v>
      </c>
      <c r="V442" s="51">
        <v>0.98</v>
      </c>
      <c r="W442" s="51">
        <v>2.47</v>
      </c>
      <c r="X442" s="45">
        <f t="shared" si="333"/>
        <v>3.4206</v>
      </c>
      <c r="Y442" s="53">
        <v>1.325</v>
      </c>
      <c r="Z442" s="47">
        <v>0.5</v>
      </c>
      <c r="AA442" s="54">
        <f t="shared" si="334"/>
        <v>142027.007376798</v>
      </c>
    </row>
    <row r="443" customHeight="1" spans="1:27">
      <c r="A443" s="65">
        <v>4613</v>
      </c>
      <c r="B443" s="50">
        <v>1.1</v>
      </c>
      <c r="C443" s="51">
        <v>2.2</v>
      </c>
      <c r="D443" s="51">
        <v>1</v>
      </c>
      <c r="E443" s="66">
        <f t="shared" si="327"/>
        <v>2240.4</v>
      </c>
      <c r="F443" s="42">
        <f t="shared" si="328"/>
        <v>13403.86</v>
      </c>
      <c r="G443" s="52">
        <v>3</v>
      </c>
      <c r="H443" s="51">
        <v>0.98</v>
      </c>
      <c r="I443" s="51">
        <v>2.47</v>
      </c>
      <c r="J443" s="45">
        <f t="shared" si="329"/>
        <v>3.4206</v>
      </c>
      <c r="K443" s="53">
        <v>1.325</v>
      </c>
      <c r="L443" s="47">
        <v>0.5</v>
      </c>
      <c r="M443" s="54">
        <f t="shared" si="330"/>
        <v>91125.37148805</v>
      </c>
      <c r="O443" s="65">
        <v>4613</v>
      </c>
      <c r="P443" s="50">
        <v>1.1</v>
      </c>
      <c r="Q443" s="51">
        <v>2.2</v>
      </c>
      <c r="R443" s="51">
        <v>1</v>
      </c>
      <c r="S443" s="66">
        <f t="shared" si="331"/>
        <v>1992.6</v>
      </c>
      <c r="T443" s="42">
        <f t="shared" si="332"/>
        <v>13156.06</v>
      </c>
      <c r="U443" s="52">
        <v>3.4</v>
      </c>
      <c r="V443" s="51">
        <v>0.98</v>
      </c>
      <c r="W443" s="51">
        <v>2.47</v>
      </c>
      <c r="X443" s="45">
        <f t="shared" si="333"/>
        <v>3.4206</v>
      </c>
      <c r="Y443" s="53">
        <v>1.325</v>
      </c>
      <c r="Z443" s="47">
        <v>0.5</v>
      </c>
      <c r="AA443" s="54">
        <f t="shared" si="334"/>
        <v>101366.14642809</v>
      </c>
    </row>
    <row r="444" customHeight="1" spans="1:27">
      <c r="A444" s="65">
        <v>4613</v>
      </c>
      <c r="B444" s="50">
        <v>1.49</v>
      </c>
      <c r="C444" s="51">
        <v>2.2</v>
      </c>
      <c r="D444" s="51">
        <v>1</v>
      </c>
      <c r="E444" s="66">
        <f t="shared" si="327"/>
        <v>2240.4</v>
      </c>
      <c r="F444" s="42">
        <f t="shared" si="328"/>
        <v>17361.814</v>
      </c>
      <c r="G444" s="52">
        <v>3</v>
      </c>
      <c r="H444" s="51">
        <v>0.98</v>
      </c>
      <c r="I444" s="51">
        <v>2.47</v>
      </c>
      <c r="J444" s="45">
        <f t="shared" si="329"/>
        <v>3.4206</v>
      </c>
      <c r="K444" s="53">
        <v>1.325</v>
      </c>
      <c r="L444" s="47">
        <v>0.5</v>
      </c>
      <c r="M444" s="54">
        <f t="shared" si="330"/>
        <v>118033.294174695</v>
      </c>
      <c r="O444" s="65">
        <v>4613</v>
      </c>
      <c r="P444" s="50">
        <v>1.49</v>
      </c>
      <c r="Q444" s="51">
        <v>2.2</v>
      </c>
      <c r="R444" s="51">
        <v>1</v>
      </c>
      <c r="S444" s="66">
        <f t="shared" si="331"/>
        <v>1992.6</v>
      </c>
      <c r="T444" s="42">
        <f t="shared" si="332"/>
        <v>17114.014</v>
      </c>
      <c r="U444" s="52">
        <v>3.4</v>
      </c>
      <c r="V444" s="51">
        <v>0.98</v>
      </c>
      <c r="W444" s="51">
        <v>2.47</v>
      </c>
      <c r="X444" s="45">
        <f t="shared" si="333"/>
        <v>3.4206</v>
      </c>
      <c r="Y444" s="53">
        <v>1.325</v>
      </c>
      <c r="Z444" s="47">
        <v>0.5</v>
      </c>
      <c r="AA444" s="54">
        <f t="shared" si="334"/>
        <v>131861.792139621</v>
      </c>
    </row>
    <row r="445" customHeight="1" spans="1:27">
      <c r="A445" s="65">
        <v>4613</v>
      </c>
      <c r="B445" s="50">
        <v>1.37</v>
      </c>
      <c r="C445" s="51">
        <v>2.2</v>
      </c>
      <c r="D445" s="51">
        <v>1</v>
      </c>
      <c r="E445" s="66">
        <f t="shared" si="327"/>
        <v>2240.4</v>
      </c>
      <c r="F445" s="42">
        <f t="shared" si="328"/>
        <v>16143.982</v>
      </c>
      <c r="G445" s="52">
        <v>3</v>
      </c>
      <c r="H445" s="51">
        <v>0.98</v>
      </c>
      <c r="I445" s="51">
        <v>2.47</v>
      </c>
      <c r="J445" s="45">
        <f t="shared" si="329"/>
        <v>3.4206</v>
      </c>
      <c r="K445" s="53">
        <v>1.325</v>
      </c>
      <c r="L445" s="47">
        <v>0.5</v>
      </c>
      <c r="M445" s="54">
        <f t="shared" si="330"/>
        <v>109753.933348035</v>
      </c>
      <c r="O445" s="65">
        <v>4613</v>
      </c>
      <c r="P445" s="50">
        <v>1.37</v>
      </c>
      <c r="Q445" s="51">
        <v>2.2</v>
      </c>
      <c r="R445" s="51">
        <v>1</v>
      </c>
      <c r="S445" s="66">
        <f t="shared" si="331"/>
        <v>1992.6</v>
      </c>
      <c r="T445" s="42">
        <f t="shared" si="332"/>
        <v>15896.182</v>
      </c>
      <c r="U445" s="52">
        <v>3.4</v>
      </c>
      <c r="V445" s="51">
        <v>0.98</v>
      </c>
      <c r="W445" s="51">
        <v>2.47</v>
      </c>
      <c r="X445" s="45">
        <f t="shared" si="333"/>
        <v>3.4206</v>
      </c>
      <c r="Y445" s="53">
        <v>1.325</v>
      </c>
      <c r="Z445" s="47">
        <v>0.5</v>
      </c>
      <c r="AA445" s="54">
        <f t="shared" si="334"/>
        <v>122478.516536073</v>
      </c>
    </row>
    <row r="446" customHeight="1" spans="1:27">
      <c r="A446" s="65">
        <v>4613</v>
      </c>
      <c r="B446" s="50">
        <v>1.72</v>
      </c>
      <c r="C446" s="51">
        <v>2.2</v>
      </c>
      <c r="D446" s="51">
        <v>1</v>
      </c>
      <c r="E446" s="51">
        <v>0</v>
      </c>
      <c r="F446" s="42">
        <f t="shared" si="328"/>
        <v>17455.592</v>
      </c>
      <c r="G446" s="52">
        <v>3</v>
      </c>
      <c r="H446" s="51">
        <v>0.98</v>
      </c>
      <c r="I446" s="51">
        <v>2.47</v>
      </c>
      <c r="J446" s="45">
        <f t="shared" si="329"/>
        <v>3.4206</v>
      </c>
      <c r="K446" s="53">
        <v>1.325</v>
      </c>
      <c r="L446" s="47">
        <v>0.5</v>
      </c>
      <c r="M446" s="54">
        <f t="shared" si="330"/>
        <v>118670.83851546</v>
      </c>
      <c r="O446" s="65">
        <v>4613</v>
      </c>
      <c r="P446" s="50">
        <v>1.72</v>
      </c>
      <c r="Q446" s="51">
        <v>2.2</v>
      </c>
      <c r="R446" s="51">
        <v>1</v>
      </c>
      <c r="S446" s="51">
        <v>0</v>
      </c>
      <c r="T446" s="42">
        <f t="shared" si="332"/>
        <v>17455.592</v>
      </c>
      <c r="U446" s="52">
        <v>3.4</v>
      </c>
      <c r="V446" s="51">
        <v>0.98</v>
      </c>
      <c r="W446" s="51">
        <v>2.47</v>
      </c>
      <c r="X446" s="45">
        <f t="shared" si="333"/>
        <v>3.4206</v>
      </c>
      <c r="Y446" s="53">
        <v>1.325</v>
      </c>
      <c r="Z446" s="47">
        <v>0.5</v>
      </c>
      <c r="AA446" s="54">
        <f t="shared" si="334"/>
        <v>134493.616984188</v>
      </c>
    </row>
    <row r="447" customHeight="1" spans="1:27">
      <c r="A447" s="65">
        <v>4613</v>
      </c>
      <c r="B447" s="55">
        <v>3.16</v>
      </c>
      <c r="C447" s="51">
        <v>2.2</v>
      </c>
      <c r="D447" s="51">
        <v>1</v>
      </c>
      <c r="E447" s="51">
        <v>0</v>
      </c>
      <c r="F447" s="42">
        <f t="shared" si="328"/>
        <v>32069.576</v>
      </c>
      <c r="G447" s="52">
        <v>3</v>
      </c>
      <c r="H447" s="51">
        <v>0.98</v>
      </c>
      <c r="I447" s="51">
        <v>2.47</v>
      </c>
      <c r="J447" s="45">
        <f t="shared" si="329"/>
        <v>3.4206</v>
      </c>
      <c r="K447" s="53">
        <v>1.325</v>
      </c>
      <c r="L447" s="47">
        <v>0.5</v>
      </c>
      <c r="M447" s="54">
        <f t="shared" si="330"/>
        <v>218023.16843538</v>
      </c>
      <c r="O447" s="65">
        <v>4613</v>
      </c>
      <c r="P447" s="55">
        <v>3.16</v>
      </c>
      <c r="Q447" s="51">
        <v>2.2</v>
      </c>
      <c r="R447" s="51">
        <v>1</v>
      </c>
      <c r="S447" s="51">
        <v>0</v>
      </c>
      <c r="T447" s="42">
        <f t="shared" si="332"/>
        <v>32069.576</v>
      </c>
      <c r="U447" s="52">
        <v>3.4</v>
      </c>
      <c r="V447" s="51">
        <v>0.98</v>
      </c>
      <c r="W447" s="51">
        <v>2.47</v>
      </c>
      <c r="X447" s="45">
        <f t="shared" si="333"/>
        <v>3.4206</v>
      </c>
      <c r="Y447" s="53">
        <v>1.325</v>
      </c>
      <c r="Z447" s="47">
        <v>0.5</v>
      </c>
      <c r="AA447" s="54">
        <f t="shared" si="334"/>
        <v>247092.924226764</v>
      </c>
    </row>
    <row r="448" customHeight="1" spans="1:27">
      <c r="A448" s="68">
        <v>3513</v>
      </c>
      <c r="B448" s="50">
        <v>1.62</v>
      </c>
      <c r="C448" s="51">
        <v>2.2</v>
      </c>
      <c r="D448" s="51">
        <v>1</v>
      </c>
      <c r="E448" s="51">
        <v>0</v>
      </c>
      <c r="F448" s="42">
        <f t="shared" si="328"/>
        <v>12520.332</v>
      </c>
      <c r="G448" s="52">
        <v>3</v>
      </c>
      <c r="H448" s="51">
        <v>0.98</v>
      </c>
      <c r="I448" s="51">
        <v>2.47</v>
      </c>
      <c r="J448" s="45">
        <f t="shared" si="329"/>
        <v>3.4206</v>
      </c>
      <c r="K448" s="52">
        <v>1.125</v>
      </c>
      <c r="L448" s="47">
        <v>0.5</v>
      </c>
      <c r="M448" s="54">
        <f t="shared" si="330"/>
        <v>72270.64289115</v>
      </c>
      <c r="O448" s="68">
        <v>3513</v>
      </c>
      <c r="P448" s="50">
        <v>1.62</v>
      </c>
      <c r="Q448" s="51">
        <v>2.2</v>
      </c>
      <c r="R448" s="51">
        <v>1</v>
      </c>
      <c r="S448" s="51">
        <v>0</v>
      </c>
      <c r="T448" s="42">
        <f t="shared" si="332"/>
        <v>12520.332</v>
      </c>
      <c r="U448" s="52">
        <v>3.4</v>
      </c>
      <c r="V448" s="51">
        <v>0.98</v>
      </c>
      <c r="W448" s="51">
        <v>2.47</v>
      </c>
      <c r="X448" s="45">
        <f t="shared" si="333"/>
        <v>3.4206</v>
      </c>
      <c r="Y448" s="52">
        <v>1.125</v>
      </c>
      <c r="Z448" s="47">
        <v>0.5</v>
      </c>
      <c r="AA448" s="54">
        <f t="shared" si="334"/>
        <v>81906.72860997</v>
      </c>
    </row>
    <row r="449" customHeight="1" spans="1:27">
      <c r="A449" s="68">
        <v>3513</v>
      </c>
      <c r="B449" s="50">
        <v>1.1</v>
      </c>
      <c r="C449" s="51">
        <v>2.2</v>
      </c>
      <c r="D449" s="51">
        <v>1</v>
      </c>
      <c r="E449" s="51">
        <v>0</v>
      </c>
      <c r="F449" s="42">
        <f t="shared" si="328"/>
        <v>8501.46</v>
      </c>
      <c r="G449" s="52">
        <v>3</v>
      </c>
      <c r="H449" s="51">
        <v>0.98</v>
      </c>
      <c r="I449" s="51">
        <v>2.47</v>
      </c>
      <c r="J449" s="45">
        <f t="shared" si="329"/>
        <v>3.4206</v>
      </c>
      <c r="K449" s="52">
        <v>1.125</v>
      </c>
      <c r="L449" s="47">
        <v>0.5</v>
      </c>
      <c r="M449" s="54">
        <f t="shared" si="330"/>
        <v>49072.65875325</v>
      </c>
      <c r="O449" s="68">
        <v>3513</v>
      </c>
      <c r="P449" s="50">
        <v>1.1</v>
      </c>
      <c r="Q449" s="51">
        <v>2.2</v>
      </c>
      <c r="R449" s="51">
        <v>1</v>
      </c>
      <c r="S449" s="51">
        <v>0</v>
      </c>
      <c r="T449" s="42">
        <f t="shared" si="332"/>
        <v>8501.46</v>
      </c>
      <c r="U449" s="52">
        <v>3.4</v>
      </c>
      <c r="V449" s="51">
        <v>0.98</v>
      </c>
      <c r="W449" s="51">
        <v>2.47</v>
      </c>
      <c r="X449" s="45">
        <f t="shared" si="333"/>
        <v>3.4206</v>
      </c>
      <c r="Y449" s="52">
        <v>1.125</v>
      </c>
      <c r="Z449" s="47">
        <v>0.5</v>
      </c>
      <c r="AA449" s="54">
        <f t="shared" si="334"/>
        <v>55615.67992035</v>
      </c>
    </row>
    <row r="450" customHeight="1" spans="1:27">
      <c r="A450" s="68">
        <v>3513</v>
      </c>
      <c r="B450" s="50">
        <v>1.49</v>
      </c>
      <c r="C450" s="51">
        <v>2.2</v>
      </c>
      <c r="D450" s="51">
        <v>1</v>
      </c>
      <c r="E450" s="51">
        <v>0</v>
      </c>
      <c r="F450" s="42">
        <f t="shared" si="328"/>
        <v>11515.614</v>
      </c>
      <c r="G450" s="52">
        <v>3</v>
      </c>
      <c r="H450" s="51">
        <v>0.98</v>
      </c>
      <c r="I450" s="51">
        <v>2.47</v>
      </c>
      <c r="J450" s="45">
        <f t="shared" si="329"/>
        <v>3.4206</v>
      </c>
      <c r="K450" s="52">
        <v>1.125</v>
      </c>
      <c r="L450" s="47">
        <v>0.5</v>
      </c>
      <c r="M450" s="54">
        <f t="shared" si="330"/>
        <v>66471.146856675</v>
      </c>
      <c r="O450" s="68">
        <v>3513</v>
      </c>
      <c r="P450" s="50">
        <v>1.49</v>
      </c>
      <c r="Q450" s="51">
        <v>2.2</v>
      </c>
      <c r="R450" s="51">
        <v>1</v>
      </c>
      <c r="S450" s="51">
        <v>0</v>
      </c>
      <c r="T450" s="42">
        <f t="shared" si="332"/>
        <v>11515.614</v>
      </c>
      <c r="U450" s="52">
        <v>3.4</v>
      </c>
      <c r="V450" s="51">
        <v>0.98</v>
      </c>
      <c r="W450" s="51">
        <v>2.47</v>
      </c>
      <c r="X450" s="45">
        <f t="shared" si="333"/>
        <v>3.4206</v>
      </c>
      <c r="Y450" s="52">
        <v>1.125</v>
      </c>
      <c r="Z450" s="47">
        <v>0.5</v>
      </c>
      <c r="AA450" s="54">
        <f t="shared" si="334"/>
        <v>75333.966437565</v>
      </c>
    </row>
    <row r="451" customHeight="1" spans="1:27">
      <c r="A451" s="68">
        <v>3513</v>
      </c>
      <c r="B451" s="50">
        <v>1.37</v>
      </c>
      <c r="C451" s="51">
        <v>2.2</v>
      </c>
      <c r="D451" s="51">
        <v>1</v>
      </c>
      <c r="E451" s="51">
        <v>0</v>
      </c>
      <c r="F451" s="42">
        <f t="shared" si="328"/>
        <v>10588.182</v>
      </c>
      <c r="G451" s="52">
        <v>3</v>
      </c>
      <c r="H451" s="51">
        <v>0.98</v>
      </c>
      <c r="I451" s="51">
        <v>2.47</v>
      </c>
      <c r="J451" s="45">
        <f t="shared" si="329"/>
        <v>3.4206</v>
      </c>
      <c r="K451" s="52">
        <v>1.125</v>
      </c>
      <c r="L451" s="47">
        <v>0.5</v>
      </c>
      <c r="M451" s="54">
        <f t="shared" si="330"/>
        <v>61117.765901775</v>
      </c>
      <c r="O451" s="68">
        <v>3513</v>
      </c>
      <c r="P451" s="50">
        <v>1.37</v>
      </c>
      <c r="Q451" s="51">
        <v>2.2</v>
      </c>
      <c r="R451" s="51">
        <v>1</v>
      </c>
      <c r="S451" s="51">
        <v>0</v>
      </c>
      <c r="T451" s="42">
        <f t="shared" si="332"/>
        <v>10588.182</v>
      </c>
      <c r="U451" s="52">
        <v>3.4</v>
      </c>
      <c r="V451" s="51">
        <v>0.98</v>
      </c>
      <c r="W451" s="51">
        <v>2.47</v>
      </c>
      <c r="X451" s="45">
        <f t="shared" si="333"/>
        <v>3.4206</v>
      </c>
      <c r="Y451" s="52">
        <v>1.125</v>
      </c>
      <c r="Z451" s="47">
        <v>0.5</v>
      </c>
      <c r="AA451" s="54">
        <f t="shared" si="334"/>
        <v>69266.801355345</v>
      </c>
    </row>
    <row r="452" customHeight="1" spans="1:27">
      <c r="A452" s="68">
        <v>3513</v>
      </c>
      <c r="B452" s="50">
        <v>1.72</v>
      </c>
      <c r="C452" s="51">
        <v>2.2</v>
      </c>
      <c r="D452" s="51">
        <v>1</v>
      </c>
      <c r="E452" s="51">
        <v>0</v>
      </c>
      <c r="F452" s="42">
        <f t="shared" si="328"/>
        <v>13293.192</v>
      </c>
      <c r="G452" s="52">
        <v>3</v>
      </c>
      <c r="H452" s="51">
        <v>0.98</v>
      </c>
      <c r="I452" s="51">
        <v>2.47</v>
      </c>
      <c r="J452" s="45">
        <f t="shared" si="329"/>
        <v>3.4206</v>
      </c>
      <c r="K452" s="52">
        <v>1.125</v>
      </c>
      <c r="L452" s="47">
        <v>0.5</v>
      </c>
      <c r="M452" s="54">
        <f t="shared" si="330"/>
        <v>76731.7936869</v>
      </c>
      <c r="O452" s="68">
        <v>3513</v>
      </c>
      <c r="P452" s="50">
        <v>1.72</v>
      </c>
      <c r="Q452" s="51">
        <v>2.2</v>
      </c>
      <c r="R452" s="51">
        <v>1</v>
      </c>
      <c r="S452" s="51">
        <v>0</v>
      </c>
      <c r="T452" s="42">
        <f t="shared" si="332"/>
        <v>13293.192</v>
      </c>
      <c r="U452" s="52">
        <v>3.4</v>
      </c>
      <c r="V452" s="51">
        <v>0.98</v>
      </c>
      <c r="W452" s="51">
        <v>2.47</v>
      </c>
      <c r="X452" s="45">
        <f t="shared" si="333"/>
        <v>3.4206</v>
      </c>
      <c r="Y452" s="52">
        <v>1.125</v>
      </c>
      <c r="Z452" s="47">
        <v>0.5</v>
      </c>
      <c r="AA452" s="54">
        <f t="shared" si="334"/>
        <v>86962.69951182</v>
      </c>
    </row>
    <row r="453" customHeight="1" spans="1:27">
      <c r="A453" s="57">
        <f>SUM(M435:M452)</f>
        <v>2372622.45208857</v>
      </c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9"/>
      <c r="O453" s="57">
        <f>SUM(AA435:AA452)</f>
        <v>2667970.09185835</v>
      </c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9"/>
    </row>
    <row r="454" customHeight="1" spans="1:27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9"/>
      <c r="O454" s="57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9"/>
    </row>
    <row r="455" customHeight="1" spans="1:27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2"/>
      <c r="O455" s="60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2"/>
    </row>
    <row r="456" customHeight="1" spans="1:27">
      <c r="A456" s="25" t="s">
        <v>29</v>
      </c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O456" s="25" t="s">
        <v>29</v>
      </c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7"/>
    </row>
    <row r="457" customHeight="1" spans="1:27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O457" s="28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30"/>
    </row>
    <row r="458" customHeight="1" spans="1:27">
      <c r="A458" s="31" t="s">
        <v>14</v>
      </c>
      <c r="B458" s="32"/>
      <c r="C458" s="32"/>
      <c r="D458" s="32"/>
      <c r="E458" s="32"/>
      <c r="F458" s="33"/>
      <c r="G458" s="34" t="s">
        <v>15</v>
      </c>
      <c r="H458" s="35"/>
      <c r="I458" s="35"/>
      <c r="J458" s="36"/>
      <c r="K458" s="37" t="s">
        <v>16</v>
      </c>
      <c r="L458" s="38"/>
      <c r="M458" s="39" t="s">
        <v>17</v>
      </c>
      <c r="O458" s="31" t="s">
        <v>14</v>
      </c>
      <c r="P458" s="32"/>
      <c r="Q458" s="32"/>
      <c r="R458" s="32"/>
      <c r="S458" s="32"/>
      <c r="T458" s="33"/>
      <c r="U458" s="34" t="s">
        <v>15</v>
      </c>
      <c r="V458" s="35"/>
      <c r="W458" s="35"/>
      <c r="X458" s="36"/>
      <c r="Y458" s="37" t="s">
        <v>16</v>
      </c>
      <c r="Z458" s="38"/>
      <c r="AA458" s="39" t="s">
        <v>17</v>
      </c>
    </row>
    <row r="459" customHeight="1" spans="1:27">
      <c r="A459" s="40" t="s">
        <v>18</v>
      </c>
      <c r="B459" s="41" t="s">
        <v>19</v>
      </c>
      <c r="C459" s="41" t="s">
        <v>20</v>
      </c>
      <c r="D459" s="41" t="s">
        <v>21</v>
      </c>
      <c r="E459" s="41" t="s">
        <v>22</v>
      </c>
      <c r="F459" s="42" t="s">
        <v>14</v>
      </c>
      <c r="G459" s="43" t="s">
        <v>23</v>
      </c>
      <c r="H459" s="44" t="s">
        <v>24</v>
      </c>
      <c r="I459" s="44" t="s">
        <v>25</v>
      </c>
      <c r="J459" s="45" t="s">
        <v>26</v>
      </c>
      <c r="K459" s="46" t="s">
        <v>27</v>
      </c>
      <c r="L459" s="47" t="s">
        <v>28</v>
      </c>
      <c r="M459" s="48"/>
      <c r="O459" s="40" t="s">
        <v>18</v>
      </c>
      <c r="P459" s="41" t="s">
        <v>19</v>
      </c>
      <c r="Q459" s="41" t="s">
        <v>20</v>
      </c>
      <c r="R459" s="41" t="s">
        <v>21</v>
      </c>
      <c r="S459" s="41" t="s">
        <v>22</v>
      </c>
      <c r="T459" s="42" t="s">
        <v>14</v>
      </c>
      <c r="U459" s="43" t="s">
        <v>23</v>
      </c>
      <c r="V459" s="44" t="s">
        <v>24</v>
      </c>
      <c r="W459" s="44" t="s">
        <v>25</v>
      </c>
      <c r="X459" s="45" t="s">
        <v>26</v>
      </c>
      <c r="Y459" s="46" t="s">
        <v>27</v>
      </c>
      <c r="Z459" s="47" t="s">
        <v>28</v>
      </c>
      <c r="AA459" s="48"/>
    </row>
    <row r="460" customHeight="1" spans="1:27">
      <c r="A460" s="65">
        <v>4613</v>
      </c>
      <c r="B460" s="44">
        <v>5.01</v>
      </c>
      <c r="C460" s="51">
        <v>1</v>
      </c>
      <c r="D460" s="51">
        <v>1</v>
      </c>
      <c r="E460" s="66">
        <f t="shared" ref="E460:E468" si="335">3734*0.6</f>
        <v>2240.4</v>
      </c>
      <c r="F460" s="42">
        <f t="shared" ref="F460:F478" si="336">A460*B460*C460*D460+E460</f>
        <v>25351.53</v>
      </c>
      <c r="G460" s="52">
        <v>2.85</v>
      </c>
      <c r="H460" s="51">
        <v>0.98</v>
      </c>
      <c r="I460" s="51">
        <v>2.47</v>
      </c>
      <c r="J460" s="45">
        <f t="shared" ref="J460:J478" si="337">H460*I460+1</f>
        <v>3.4206</v>
      </c>
      <c r="K460" s="52">
        <v>1.125</v>
      </c>
      <c r="L460" s="47">
        <v>0.5</v>
      </c>
      <c r="M460" s="54">
        <f t="shared" ref="M460:M478" si="338">F460*G460*J460*K460*L460</f>
        <v>139018.901639794</v>
      </c>
      <c r="O460" s="65">
        <v>4613</v>
      </c>
      <c r="P460" s="44">
        <v>5.01</v>
      </c>
      <c r="Q460" s="51">
        <v>1</v>
      </c>
      <c r="R460" s="51">
        <v>1</v>
      </c>
      <c r="S460" s="66">
        <f t="shared" ref="S460:S468" si="339">3321*0.6</f>
        <v>1992.6</v>
      </c>
      <c r="T460" s="42">
        <f t="shared" ref="T460:T478" si="340">O460*P460*Q460*R460+S460</f>
        <v>25103.73</v>
      </c>
      <c r="U460" s="52">
        <v>3.25</v>
      </c>
      <c r="V460" s="51">
        <v>0.98</v>
      </c>
      <c r="W460" s="51">
        <v>2.47</v>
      </c>
      <c r="X460" s="45">
        <f t="shared" ref="X460:X478" si="341">V460*W460+1</f>
        <v>3.4206</v>
      </c>
      <c r="Y460" s="52">
        <v>1.125</v>
      </c>
      <c r="Z460" s="47">
        <v>0.5</v>
      </c>
      <c r="AA460" s="54">
        <f t="shared" ref="AA460:AA478" si="342">T460*U460*X460*Y460*Z460</f>
        <v>156980.762563219</v>
      </c>
    </row>
    <row r="461" customHeight="1" spans="1:27">
      <c r="A461" s="65">
        <v>4613</v>
      </c>
      <c r="B461" s="55">
        <v>1.7</v>
      </c>
      <c r="C461" s="51">
        <v>2.2</v>
      </c>
      <c r="D461" s="51">
        <v>2</v>
      </c>
      <c r="E461" s="66">
        <f t="shared" si="335"/>
        <v>2240.4</v>
      </c>
      <c r="F461" s="42">
        <f t="shared" si="336"/>
        <v>36745.64</v>
      </c>
      <c r="G461" s="52">
        <v>2.85</v>
      </c>
      <c r="H461" s="51">
        <v>0.98</v>
      </c>
      <c r="I461" s="51">
        <v>2.47</v>
      </c>
      <c r="J461" s="45">
        <f t="shared" si="337"/>
        <v>3.4206</v>
      </c>
      <c r="K461" s="52">
        <v>1.125</v>
      </c>
      <c r="L461" s="47">
        <v>0.5</v>
      </c>
      <c r="M461" s="54">
        <f t="shared" si="338"/>
        <v>201500.205819975</v>
      </c>
      <c r="O461" s="65">
        <v>4613</v>
      </c>
      <c r="P461" s="55">
        <v>1.7</v>
      </c>
      <c r="Q461" s="51">
        <v>2.2</v>
      </c>
      <c r="R461" s="51">
        <v>2</v>
      </c>
      <c r="S461" s="66">
        <f t="shared" si="339"/>
        <v>1992.6</v>
      </c>
      <c r="T461" s="42">
        <f t="shared" si="340"/>
        <v>36497.84</v>
      </c>
      <c r="U461" s="52">
        <v>3.25</v>
      </c>
      <c r="V461" s="51">
        <v>0.98</v>
      </c>
      <c r="W461" s="51">
        <v>2.47</v>
      </c>
      <c r="X461" s="45">
        <f t="shared" si="341"/>
        <v>3.4206</v>
      </c>
      <c r="Y461" s="52">
        <v>1.125</v>
      </c>
      <c r="Z461" s="47">
        <v>0.5</v>
      </c>
      <c r="AA461" s="54">
        <f t="shared" si="342"/>
        <v>228231.37259325</v>
      </c>
    </row>
    <row r="462" customHeight="1" spans="1:27">
      <c r="A462" s="65">
        <v>4613</v>
      </c>
      <c r="B462" s="55">
        <v>8</v>
      </c>
      <c r="C462" s="51">
        <v>1</v>
      </c>
      <c r="D462" s="51">
        <v>1</v>
      </c>
      <c r="E462" s="66">
        <f t="shared" si="335"/>
        <v>2240.4</v>
      </c>
      <c r="F462" s="42">
        <f t="shared" si="336"/>
        <v>39144.4</v>
      </c>
      <c r="G462" s="52">
        <v>2.85</v>
      </c>
      <c r="H462" s="51">
        <v>0.98</v>
      </c>
      <c r="I462" s="51">
        <v>2.47</v>
      </c>
      <c r="J462" s="45">
        <f t="shared" si="337"/>
        <v>3.4206</v>
      </c>
      <c r="K462" s="52">
        <v>1.125</v>
      </c>
      <c r="L462" s="47">
        <v>0.5</v>
      </c>
      <c r="M462" s="54">
        <f t="shared" si="338"/>
        <v>214654.16459475</v>
      </c>
      <c r="O462" s="65">
        <v>4613</v>
      </c>
      <c r="P462" s="55">
        <v>8</v>
      </c>
      <c r="Q462" s="51">
        <v>1</v>
      </c>
      <c r="R462" s="51">
        <v>1</v>
      </c>
      <c r="S462" s="66">
        <f t="shared" si="339"/>
        <v>1992.6</v>
      </c>
      <c r="T462" s="42">
        <f t="shared" si="340"/>
        <v>38896.6</v>
      </c>
      <c r="U462" s="52">
        <v>3.25</v>
      </c>
      <c r="V462" s="51">
        <v>0.98</v>
      </c>
      <c r="W462" s="51">
        <v>2.47</v>
      </c>
      <c r="X462" s="45">
        <f t="shared" si="341"/>
        <v>3.4206</v>
      </c>
      <c r="Y462" s="52">
        <v>1.125</v>
      </c>
      <c r="Z462" s="47">
        <v>0.5</v>
      </c>
      <c r="AA462" s="54">
        <f t="shared" si="342"/>
        <v>243231.501020625</v>
      </c>
    </row>
    <row r="463" customHeight="1" spans="1:27">
      <c r="A463" s="65">
        <v>4613</v>
      </c>
      <c r="B463" s="50">
        <v>0.59</v>
      </c>
      <c r="C463" s="51">
        <v>2.2</v>
      </c>
      <c r="D463" s="51">
        <v>1</v>
      </c>
      <c r="E463" s="66">
        <f t="shared" si="335"/>
        <v>2240.4</v>
      </c>
      <c r="F463" s="42">
        <f t="shared" si="336"/>
        <v>8228.074</v>
      </c>
      <c r="G463" s="52">
        <v>2.85</v>
      </c>
      <c r="H463" s="51">
        <v>0.98</v>
      </c>
      <c r="I463" s="51">
        <v>2.47</v>
      </c>
      <c r="J463" s="45">
        <f t="shared" si="337"/>
        <v>3.4206</v>
      </c>
      <c r="K463" s="52">
        <v>1.125</v>
      </c>
      <c r="L463" s="47">
        <v>0.5</v>
      </c>
      <c r="M463" s="54">
        <f t="shared" si="338"/>
        <v>45119.8728475538</v>
      </c>
      <c r="O463" s="65">
        <v>4613</v>
      </c>
      <c r="P463" s="50">
        <v>0.59</v>
      </c>
      <c r="Q463" s="51">
        <v>2.2</v>
      </c>
      <c r="R463" s="51">
        <v>1</v>
      </c>
      <c r="S463" s="66">
        <f t="shared" si="339"/>
        <v>1992.6</v>
      </c>
      <c r="T463" s="42">
        <f t="shared" si="340"/>
        <v>7980.274</v>
      </c>
      <c r="U463" s="52">
        <v>3.25</v>
      </c>
      <c r="V463" s="51">
        <v>0.98</v>
      </c>
      <c r="W463" s="51">
        <v>2.47</v>
      </c>
      <c r="X463" s="45">
        <f t="shared" si="341"/>
        <v>3.4206</v>
      </c>
      <c r="Y463" s="52">
        <v>1.125</v>
      </c>
      <c r="Z463" s="47">
        <v>0.5</v>
      </c>
      <c r="AA463" s="54">
        <f t="shared" si="342"/>
        <v>49902.9227124188</v>
      </c>
    </row>
    <row r="464" customHeight="1" spans="1:27">
      <c r="A464" s="65">
        <v>4613</v>
      </c>
      <c r="B464" s="50">
        <v>0.8</v>
      </c>
      <c r="C464" s="51">
        <v>2.2</v>
      </c>
      <c r="D464" s="51">
        <v>1</v>
      </c>
      <c r="E464" s="66">
        <f t="shared" si="335"/>
        <v>2240.4</v>
      </c>
      <c r="F464" s="42">
        <f t="shared" si="336"/>
        <v>10359.28</v>
      </c>
      <c r="G464" s="52">
        <v>2.85</v>
      </c>
      <c r="H464" s="51">
        <v>0.98</v>
      </c>
      <c r="I464" s="51">
        <v>2.47</v>
      </c>
      <c r="J464" s="45">
        <f t="shared" si="337"/>
        <v>3.4206</v>
      </c>
      <c r="K464" s="52">
        <v>1.125</v>
      </c>
      <c r="L464" s="47">
        <v>0.5</v>
      </c>
      <c r="M464" s="54">
        <f t="shared" si="338"/>
        <v>56806.65929745</v>
      </c>
      <c r="O464" s="65">
        <v>4613</v>
      </c>
      <c r="P464" s="50">
        <v>0.8</v>
      </c>
      <c r="Q464" s="51">
        <v>2.2</v>
      </c>
      <c r="R464" s="51">
        <v>1</v>
      </c>
      <c r="S464" s="66">
        <f t="shared" si="339"/>
        <v>1992.6</v>
      </c>
      <c r="T464" s="42">
        <f t="shared" si="340"/>
        <v>10111.48</v>
      </c>
      <c r="U464" s="52">
        <v>3.25</v>
      </c>
      <c r="V464" s="51">
        <v>0.98</v>
      </c>
      <c r="W464" s="51">
        <v>2.47</v>
      </c>
      <c r="X464" s="45">
        <f t="shared" si="341"/>
        <v>3.4206</v>
      </c>
      <c r="Y464" s="52">
        <v>1.125</v>
      </c>
      <c r="Z464" s="47">
        <v>0.5</v>
      </c>
      <c r="AA464" s="54">
        <f t="shared" si="342"/>
        <v>63229.959892125</v>
      </c>
    </row>
    <row r="465" customHeight="1" spans="1:27">
      <c r="A465" s="65">
        <v>4613</v>
      </c>
      <c r="B465" s="50">
        <v>0.74</v>
      </c>
      <c r="C465" s="51">
        <v>2.2</v>
      </c>
      <c r="D465" s="51">
        <v>1</v>
      </c>
      <c r="E465" s="66">
        <f t="shared" si="335"/>
        <v>2240.4</v>
      </c>
      <c r="F465" s="42">
        <f t="shared" si="336"/>
        <v>9750.364</v>
      </c>
      <c r="G465" s="52">
        <v>2.85</v>
      </c>
      <c r="H465" s="51">
        <v>0.98</v>
      </c>
      <c r="I465" s="51">
        <v>2.47</v>
      </c>
      <c r="J465" s="45">
        <f t="shared" si="337"/>
        <v>3.4206</v>
      </c>
      <c r="K465" s="52">
        <v>1.125</v>
      </c>
      <c r="L465" s="47">
        <v>0.5</v>
      </c>
      <c r="M465" s="54">
        <f t="shared" si="338"/>
        <v>53467.5774546225</v>
      </c>
      <c r="O465" s="65">
        <v>4613</v>
      </c>
      <c r="P465" s="50">
        <v>0.74</v>
      </c>
      <c r="Q465" s="51">
        <v>2.2</v>
      </c>
      <c r="R465" s="51">
        <v>1</v>
      </c>
      <c r="S465" s="66">
        <f t="shared" si="339"/>
        <v>1992.6</v>
      </c>
      <c r="T465" s="42">
        <f t="shared" si="340"/>
        <v>9502.564</v>
      </c>
      <c r="U465" s="52">
        <v>3.25</v>
      </c>
      <c r="V465" s="51">
        <v>0.98</v>
      </c>
      <c r="W465" s="51">
        <v>2.47</v>
      </c>
      <c r="X465" s="45">
        <f t="shared" si="341"/>
        <v>3.4206</v>
      </c>
      <c r="Y465" s="52">
        <v>1.125</v>
      </c>
      <c r="Z465" s="47">
        <v>0.5</v>
      </c>
      <c r="AA465" s="54">
        <f t="shared" si="342"/>
        <v>59422.2349836375</v>
      </c>
    </row>
    <row r="466" customHeight="1" spans="1:27">
      <c r="A466" s="65">
        <v>4613</v>
      </c>
      <c r="B466" s="50">
        <v>0.92</v>
      </c>
      <c r="C466" s="51">
        <v>2.2</v>
      </c>
      <c r="D466" s="51">
        <v>1</v>
      </c>
      <c r="E466" s="66">
        <f t="shared" si="335"/>
        <v>2240.4</v>
      </c>
      <c r="F466" s="42">
        <f t="shared" si="336"/>
        <v>11577.112</v>
      </c>
      <c r="G466" s="52">
        <v>2.85</v>
      </c>
      <c r="H466" s="51">
        <v>0.98</v>
      </c>
      <c r="I466" s="51">
        <v>2.47</v>
      </c>
      <c r="J466" s="45">
        <f t="shared" si="337"/>
        <v>3.4206</v>
      </c>
      <c r="K466" s="52">
        <v>1.125</v>
      </c>
      <c r="L466" s="47">
        <v>0.5</v>
      </c>
      <c r="M466" s="54">
        <f t="shared" si="338"/>
        <v>63484.822983105</v>
      </c>
      <c r="O466" s="65">
        <v>4613</v>
      </c>
      <c r="P466" s="50">
        <v>0.92</v>
      </c>
      <c r="Q466" s="51">
        <v>2.2</v>
      </c>
      <c r="R466" s="51">
        <v>1</v>
      </c>
      <c r="S466" s="66">
        <f t="shared" si="339"/>
        <v>1992.6</v>
      </c>
      <c r="T466" s="42">
        <f t="shared" si="340"/>
        <v>11329.312</v>
      </c>
      <c r="U466" s="52">
        <v>3.25</v>
      </c>
      <c r="V466" s="51">
        <v>0.98</v>
      </c>
      <c r="W466" s="51">
        <v>2.47</v>
      </c>
      <c r="X466" s="45">
        <f t="shared" si="341"/>
        <v>3.4206</v>
      </c>
      <c r="Y466" s="52">
        <v>1.125</v>
      </c>
      <c r="Z466" s="47">
        <v>0.5</v>
      </c>
      <c r="AA466" s="54">
        <f t="shared" si="342"/>
        <v>70845.4097091</v>
      </c>
    </row>
    <row r="467" customHeight="1" spans="1:27">
      <c r="A467" s="65">
        <v>4613</v>
      </c>
      <c r="B467" s="55">
        <v>1.7</v>
      </c>
      <c r="C467" s="51">
        <v>2.2</v>
      </c>
      <c r="D467" s="51">
        <v>1</v>
      </c>
      <c r="E467" s="66">
        <f t="shared" si="335"/>
        <v>2240.4</v>
      </c>
      <c r="F467" s="42">
        <f t="shared" si="336"/>
        <v>19493.02</v>
      </c>
      <c r="G467" s="52">
        <v>2.85</v>
      </c>
      <c r="H467" s="51">
        <v>0.98</v>
      </c>
      <c r="I467" s="51">
        <v>2.47</v>
      </c>
      <c r="J467" s="45">
        <f t="shared" si="337"/>
        <v>3.4206</v>
      </c>
      <c r="K467" s="52">
        <v>1.125</v>
      </c>
      <c r="L467" s="47">
        <v>0.5</v>
      </c>
      <c r="M467" s="54">
        <f t="shared" si="338"/>
        <v>106892.886939863</v>
      </c>
      <c r="O467" s="65">
        <v>4613</v>
      </c>
      <c r="P467" s="55">
        <v>1.7</v>
      </c>
      <c r="Q467" s="51">
        <v>2.2</v>
      </c>
      <c r="R467" s="51">
        <v>1</v>
      </c>
      <c r="S467" s="66">
        <f t="shared" si="339"/>
        <v>1992.6</v>
      </c>
      <c r="T467" s="42">
        <f t="shared" si="340"/>
        <v>19245.22</v>
      </c>
      <c r="U467" s="52">
        <v>3.25</v>
      </c>
      <c r="V467" s="51">
        <v>0.98</v>
      </c>
      <c r="W467" s="51">
        <v>2.47</v>
      </c>
      <c r="X467" s="45">
        <f t="shared" si="341"/>
        <v>3.4206</v>
      </c>
      <c r="Y467" s="52">
        <v>1.125</v>
      </c>
      <c r="Z467" s="47">
        <v>0.5</v>
      </c>
      <c r="AA467" s="54">
        <f t="shared" si="342"/>
        <v>120345.833519437</v>
      </c>
    </row>
    <row r="468" customHeight="1" spans="1:27">
      <c r="A468" s="65">
        <v>4613</v>
      </c>
      <c r="B468" s="55">
        <v>8</v>
      </c>
      <c r="C468" s="51">
        <v>1</v>
      </c>
      <c r="D468" s="51">
        <v>1</v>
      </c>
      <c r="E468" s="66">
        <f t="shared" si="335"/>
        <v>2240.4</v>
      </c>
      <c r="F468" s="42">
        <f t="shared" si="336"/>
        <v>39144.4</v>
      </c>
      <c r="G468" s="52">
        <v>2.85</v>
      </c>
      <c r="H468" s="51">
        <v>0.98</v>
      </c>
      <c r="I468" s="51">
        <v>2.47</v>
      </c>
      <c r="J468" s="45">
        <f t="shared" si="337"/>
        <v>3.4206</v>
      </c>
      <c r="K468" s="52">
        <v>1.125</v>
      </c>
      <c r="L468" s="47">
        <v>0.5</v>
      </c>
      <c r="M468" s="54">
        <f t="shared" si="338"/>
        <v>214654.16459475</v>
      </c>
      <c r="O468" s="65">
        <v>4613</v>
      </c>
      <c r="P468" s="55">
        <v>8</v>
      </c>
      <c r="Q468" s="51">
        <v>1</v>
      </c>
      <c r="R468" s="51">
        <v>1</v>
      </c>
      <c r="S468" s="66">
        <f t="shared" si="339"/>
        <v>1992.6</v>
      </c>
      <c r="T468" s="42">
        <f t="shared" si="340"/>
        <v>38896.6</v>
      </c>
      <c r="U468" s="52">
        <v>3.25</v>
      </c>
      <c r="V468" s="51">
        <v>0.98</v>
      </c>
      <c r="W468" s="51">
        <v>2.47</v>
      </c>
      <c r="X468" s="45">
        <f t="shared" si="341"/>
        <v>3.4206</v>
      </c>
      <c r="Y468" s="52">
        <v>1.125</v>
      </c>
      <c r="Z468" s="47">
        <v>0.5</v>
      </c>
      <c r="AA468" s="54">
        <f t="shared" si="342"/>
        <v>243231.501020625</v>
      </c>
    </row>
    <row r="469" customHeight="1" spans="1:27">
      <c r="A469" s="65">
        <v>4613</v>
      </c>
      <c r="B469" s="50">
        <v>0.59</v>
      </c>
      <c r="C469" s="51">
        <v>2.2</v>
      </c>
      <c r="D469" s="51">
        <v>1</v>
      </c>
      <c r="E469" s="51">
        <v>0</v>
      </c>
      <c r="F469" s="42">
        <f t="shared" si="336"/>
        <v>5987.674</v>
      </c>
      <c r="G469" s="52">
        <v>2.85</v>
      </c>
      <c r="H469" s="51">
        <v>0.98</v>
      </c>
      <c r="I469" s="51">
        <v>2.47</v>
      </c>
      <c r="J469" s="45">
        <f t="shared" si="337"/>
        <v>3.4206</v>
      </c>
      <c r="K469" s="52">
        <v>1.125</v>
      </c>
      <c r="L469" s="47">
        <v>0.5</v>
      </c>
      <c r="M469" s="54">
        <f t="shared" si="338"/>
        <v>32834.3047878038</v>
      </c>
      <c r="O469" s="65">
        <v>4613</v>
      </c>
      <c r="P469" s="50">
        <v>0.59</v>
      </c>
      <c r="Q469" s="51">
        <v>2.2</v>
      </c>
      <c r="R469" s="51">
        <v>1</v>
      </c>
      <c r="S469" s="51">
        <v>0</v>
      </c>
      <c r="T469" s="42">
        <f t="shared" si="340"/>
        <v>5987.674</v>
      </c>
      <c r="U469" s="52">
        <v>3.25</v>
      </c>
      <c r="V469" s="51">
        <v>0.98</v>
      </c>
      <c r="W469" s="51">
        <v>2.47</v>
      </c>
      <c r="X469" s="45">
        <f t="shared" si="341"/>
        <v>3.4206</v>
      </c>
      <c r="Y469" s="52">
        <v>1.125</v>
      </c>
      <c r="Z469" s="47">
        <v>0.5</v>
      </c>
      <c r="AA469" s="54">
        <f t="shared" si="342"/>
        <v>37442.6282667938</v>
      </c>
    </row>
    <row r="470" customHeight="1" spans="1:27">
      <c r="A470" s="65">
        <v>4613</v>
      </c>
      <c r="B470" s="50">
        <v>0.8</v>
      </c>
      <c r="C470" s="51">
        <v>2.2</v>
      </c>
      <c r="D470" s="51">
        <v>1</v>
      </c>
      <c r="E470" s="51">
        <v>0</v>
      </c>
      <c r="F470" s="42">
        <f t="shared" si="336"/>
        <v>8118.88</v>
      </c>
      <c r="G470" s="52">
        <v>2.85</v>
      </c>
      <c r="H470" s="51">
        <v>0.98</v>
      </c>
      <c r="I470" s="51">
        <v>2.47</v>
      </c>
      <c r="J470" s="45">
        <f t="shared" si="337"/>
        <v>3.4206</v>
      </c>
      <c r="K470" s="52">
        <v>1.125</v>
      </c>
      <c r="L470" s="47">
        <v>0.5</v>
      </c>
      <c r="M470" s="54">
        <f t="shared" si="338"/>
        <v>44521.0912377</v>
      </c>
      <c r="O470" s="65">
        <v>4613</v>
      </c>
      <c r="P470" s="50">
        <v>0.8</v>
      </c>
      <c r="Q470" s="51">
        <v>2.2</v>
      </c>
      <c r="R470" s="51">
        <v>1</v>
      </c>
      <c r="S470" s="51">
        <v>0</v>
      </c>
      <c r="T470" s="42">
        <f t="shared" si="340"/>
        <v>8118.88</v>
      </c>
      <c r="U470" s="52">
        <v>3.25</v>
      </c>
      <c r="V470" s="51">
        <v>0.98</v>
      </c>
      <c r="W470" s="51">
        <v>2.47</v>
      </c>
      <c r="X470" s="45">
        <f t="shared" si="341"/>
        <v>3.4206</v>
      </c>
      <c r="Y470" s="52">
        <v>1.125</v>
      </c>
      <c r="Z470" s="47">
        <v>0.5</v>
      </c>
      <c r="AA470" s="54">
        <f t="shared" si="342"/>
        <v>50769.6654465</v>
      </c>
    </row>
    <row r="471" customHeight="1" spans="1:27">
      <c r="A471" s="65">
        <v>4613</v>
      </c>
      <c r="B471" s="50">
        <v>0.74</v>
      </c>
      <c r="C471" s="51">
        <v>2.2</v>
      </c>
      <c r="D471" s="51">
        <v>1</v>
      </c>
      <c r="E471" s="51">
        <v>0</v>
      </c>
      <c r="F471" s="42">
        <f t="shared" si="336"/>
        <v>7509.964</v>
      </c>
      <c r="G471" s="52">
        <v>2.85</v>
      </c>
      <c r="H471" s="51">
        <v>0.98</v>
      </c>
      <c r="I471" s="51">
        <v>2.47</v>
      </c>
      <c r="J471" s="45">
        <f t="shared" si="337"/>
        <v>3.4206</v>
      </c>
      <c r="K471" s="52">
        <v>1.125</v>
      </c>
      <c r="L471" s="47">
        <v>0.5</v>
      </c>
      <c r="M471" s="54">
        <f t="shared" si="338"/>
        <v>41182.0093948725</v>
      </c>
      <c r="O471" s="65">
        <v>4613</v>
      </c>
      <c r="P471" s="50">
        <v>0.74</v>
      </c>
      <c r="Q471" s="51">
        <v>2.2</v>
      </c>
      <c r="R471" s="51">
        <v>1</v>
      </c>
      <c r="S471" s="51">
        <v>0</v>
      </c>
      <c r="T471" s="42">
        <f t="shared" si="340"/>
        <v>7509.964</v>
      </c>
      <c r="U471" s="52">
        <v>3.25</v>
      </c>
      <c r="V471" s="51">
        <v>0.98</v>
      </c>
      <c r="W471" s="51">
        <v>2.47</v>
      </c>
      <c r="X471" s="45">
        <f t="shared" si="341"/>
        <v>3.4206</v>
      </c>
      <c r="Y471" s="52">
        <v>1.125</v>
      </c>
      <c r="Z471" s="47">
        <v>0.5</v>
      </c>
      <c r="AA471" s="54">
        <f t="shared" si="342"/>
        <v>46961.9405380125</v>
      </c>
    </row>
    <row r="472" customHeight="1" spans="1:27">
      <c r="A472" s="65">
        <v>4613</v>
      </c>
      <c r="B472" s="50">
        <v>0.92</v>
      </c>
      <c r="C472" s="51">
        <v>2.2</v>
      </c>
      <c r="D472" s="51">
        <v>1</v>
      </c>
      <c r="E472" s="51">
        <v>0</v>
      </c>
      <c r="F472" s="42">
        <f t="shared" si="336"/>
        <v>9336.712</v>
      </c>
      <c r="G472" s="52">
        <v>2.85</v>
      </c>
      <c r="H472" s="51">
        <v>0.98</v>
      </c>
      <c r="I472" s="51">
        <v>2.47</v>
      </c>
      <c r="J472" s="45">
        <f t="shared" si="337"/>
        <v>3.4206</v>
      </c>
      <c r="K472" s="52">
        <v>1.125</v>
      </c>
      <c r="L472" s="47">
        <v>0.5</v>
      </c>
      <c r="M472" s="54">
        <f t="shared" si="338"/>
        <v>51199.254923355</v>
      </c>
      <c r="O472" s="65">
        <v>4613</v>
      </c>
      <c r="P472" s="50">
        <v>0.92</v>
      </c>
      <c r="Q472" s="51">
        <v>2.2</v>
      </c>
      <c r="R472" s="51">
        <v>1</v>
      </c>
      <c r="S472" s="51">
        <v>0</v>
      </c>
      <c r="T472" s="42">
        <f t="shared" si="340"/>
        <v>9336.712</v>
      </c>
      <c r="U472" s="52">
        <v>3.25</v>
      </c>
      <c r="V472" s="51">
        <v>0.98</v>
      </c>
      <c r="W472" s="51">
        <v>2.47</v>
      </c>
      <c r="X472" s="45">
        <f t="shared" si="341"/>
        <v>3.4206</v>
      </c>
      <c r="Y472" s="52">
        <v>1.125</v>
      </c>
      <c r="Z472" s="47">
        <v>0.5</v>
      </c>
      <c r="AA472" s="54">
        <f t="shared" si="342"/>
        <v>58385.115263475</v>
      </c>
    </row>
    <row r="473" customHeight="1" spans="1:27">
      <c r="A473" s="65">
        <v>4613</v>
      </c>
      <c r="B473" s="55">
        <v>1.7</v>
      </c>
      <c r="C473" s="51">
        <v>2.2</v>
      </c>
      <c r="D473" s="51">
        <v>1</v>
      </c>
      <c r="E473" s="51">
        <v>0</v>
      </c>
      <c r="F473" s="42">
        <f t="shared" si="336"/>
        <v>17252.62</v>
      </c>
      <c r="G473" s="52">
        <v>2.85</v>
      </c>
      <c r="H473" s="51">
        <v>0.98</v>
      </c>
      <c r="I473" s="51">
        <v>2.47</v>
      </c>
      <c r="J473" s="45">
        <f t="shared" si="337"/>
        <v>3.4206</v>
      </c>
      <c r="K473" s="52">
        <v>1.125</v>
      </c>
      <c r="L473" s="47">
        <v>0.5</v>
      </c>
      <c r="M473" s="54">
        <f t="shared" si="338"/>
        <v>94607.3188801125</v>
      </c>
      <c r="O473" s="65">
        <v>4613</v>
      </c>
      <c r="P473" s="55">
        <v>1.7</v>
      </c>
      <c r="Q473" s="51">
        <v>2.2</v>
      </c>
      <c r="R473" s="51">
        <v>1</v>
      </c>
      <c r="S473" s="51">
        <v>0</v>
      </c>
      <c r="T473" s="42">
        <f t="shared" si="340"/>
        <v>17252.62</v>
      </c>
      <c r="U473" s="52">
        <v>3.25</v>
      </c>
      <c r="V473" s="51">
        <v>0.98</v>
      </c>
      <c r="W473" s="51">
        <v>2.47</v>
      </c>
      <c r="X473" s="45">
        <f t="shared" si="341"/>
        <v>3.4206</v>
      </c>
      <c r="Y473" s="52">
        <v>1.125</v>
      </c>
      <c r="Z473" s="47">
        <v>0.5</v>
      </c>
      <c r="AA473" s="54">
        <f t="shared" si="342"/>
        <v>107885.539073812</v>
      </c>
    </row>
    <row r="474" customHeight="1" spans="1:27">
      <c r="A474" s="65">
        <v>4613</v>
      </c>
      <c r="B474" s="55">
        <v>8</v>
      </c>
      <c r="C474" s="51">
        <v>1</v>
      </c>
      <c r="D474" s="51">
        <v>1</v>
      </c>
      <c r="E474" s="51">
        <v>0</v>
      </c>
      <c r="F474" s="42">
        <f t="shared" si="336"/>
        <v>36904</v>
      </c>
      <c r="G474" s="52">
        <v>2.85</v>
      </c>
      <c r="H474" s="51">
        <v>0.98</v>
      </c>
      <c r="I474" s="51">
        <v>2.47</v>
      </c>
      <c r="J474" s="45">
        <f t="shared" si="337"/>
        <v>3.4206</v>
      </c>
      <c r="K474" s="52">
        <v>1.125</v>
      </c>
      <c r="L474" s="47">
        <v>0.5</v>
      </c>
      <c r="M474" s="54">
        <f t="shared" si="338"/>
        <v>202368.596535</v>
      </c>
      <c r="O474" s="65">
        <v>4613</v>
      </c>
      <c r="P474" s="55">
        <v>8</v>
      </c>
      <c r="Q474" s="51">
        <v>1</v>
      </c>
      <c r="R474" s="51">
        <v>1</v>
      </c>
      <c r="S474" s="51">
        <v>0</v>
      </c>
      <c r="T474" s="42">
        <f t="shared" si="340"/>
        <v>36904</v>
      </c>
      <c r="U474" s="52">
        <v>3.25</v>
      </c>
      <c r="V474" s="51">
        <v>0.98</v>
      </c>
      <c r="W474" s="51">
        <v>2.47</v>
      </c>
      <c r="X474" s="45">
        <f t="shared" si="341"/>
        <v>3.4206</v>
      </c>
      <c r="Y474" s="52">
        <v>1.125</v>
      </c>
      <c r="Z474" s="47">
        <v>0.5</v>
      </c>
      <c r="AA474" s="54">
        <f t="shared" si="342"/>
        <v>230771.206575</v>
      </c>
    </row>
    <row r="475" customHeight="1" spans="1:27">
      <c r="A475" s="68">
        <v>3513</v>
      </c>
      <c r="B475" s="50">
        <v>0.59</v>
      </c>
      <c r="C475" s="51">
        <v>2.2</v>
      </c>
      <c r="D475" s="51">
        <v>1</v>
      </c>
      <c r="E475" s="51">
        <v>0</v>
      </c>
      <c r="F475" s="42">
        <f t="shared" si="336"/>
        <v>4559.874</v>
      </c>
      <c r="G475" s="52">
        <v>2.85</v>
      </c>
      <c r="H475" s="51">
        <v>0.98</v>
      </c>
      <c r="I475" s="51">
        <v>2.47</v>
      </c>
      <c r="J475" s="45">
        <f t="shared" si="337"/>
        <v>3.4206</v>
      </c>
      <c r="K475" s="52">
        <v>1.125</v>
      </c>
      <c r="L475" s="47">
        <v>0.5</v>
      </c>
      <c r="M475" s="54">
        <f t="shared" si="338"/>
        <v>25004.7502101788</v>
      </c>
      <c r="O475" s="68">
        <v>3513</v>
      </c>
      <c r="P475" s="50">
        <v>0.59</v>
      </c>
      <c r="Q475" s="51">
        <v>2.2</v>
      </c>
      <c r="R475" s="51">
        <v>1</v>
      </c>
      <c r="S475" s="51">
        <v>0</v>
      </c>
      <c r="T475" s="42">
        <f t="shared" si="340"/>
        <v>4559.874</v>
      </c>
      <c r="U475" s="52">
        <v>3.25</v>
      </c>
      <c r="V475" s="51">
        <v>0.98</v>
      </c>
      <c r="W475" s="51">
        <v>2.47</v>
      </c>
      <c r="X475" s="45">
        <f t="shared" si="341"/>
        <v>3.4206</v>
      </c>
      <c r="Y475" s="52">
        <v>1.125</v>
      </c>
      <c r="Z475" s="47">
        <v>0.5</v>
      </c>
      <c r="AA475" s="54">
        <f t="shared" si="342"/>
        <v>28514.1888361688</v>
      </c>
    </row>
    <row r="476" customHeight="1" spans="1:27">
      <c r="A476" s="68">
        <v>3513</v>
      </c>
      <c r="B476" s="50">
        <v>0.8</v>
      </c>
      <c r="C476" s="51">
        <v>2.2</v>
      </c>
      <c r="D476" s="51">
        <v>1</v>
      </c>
      <c r="E476" s="51">
        <v>0</v>
      </c>
      <c r="F476" s="42">
        <f t="shared" si="336"/>
        <v>6182.88</v>
      </c>
      <c r="G476" s="52">
        <v>2.85</v>
      </c>
      <c r="H476" s="51">
        <v>0.98</v>
      </c>
      <c r="I476" s="51">
        <v>2.47</v>
      </c>
      <c r="J476" s="45">
        <f t="shared" si="337"/>
        <v>3.4206</v>
      </c>
      <c r="K476" s="52">
        <v>1.125</v>
      </c>
      <c r="L476" s="47">
        <v>0.5</v>
      </c>
      <c r="M476" s="54">
        <f t="shared" si="338"/>
        <v>33904.7460477</v>
      </c>
      <c r="O476" s="68">
        <v>3513</v>
      </c>
      <c r="P476" s="50">
        <v>0.8</v>
      </c>
      <c r="Q476" s="51">
        <v>2.2</v>
      </c>
      <c r="R476" s="51">
        <v>1</v>
      </c>
      <c r="S476" s="51">
        <v>0</v>
      </c>
      <c r="T476" s="42">
        <f t="shared" si="340"/>
        <v>6182.88</v>
      </c>
      <c r="U476" s="52">
        <v>3.25</v>
      </c>
      <c r="V476" s="51">
        <v>0.98</v>
      </c>
      <c r="W476" s="51">
        <v>2.47</v>
      </c>
      <c r="X476" s="45">
        <f t="shared" si="341"/>
        <v>3.4206</v>
      </c>
      <c r="Y476" s="52">
        <v>1.125</v>
      </c>
      <c r="Z476" s="47">
        <v>0.5</v>
      </c>
      <c r="AA476" s="54">
        <f t="shared" si="342"/>
        <v>38663.3068965</v>
      </c>
    </row>
    <row r="477" customHeight="1" spans="1:27">
      <c r="A477" s="68">
        <v>3513</v>
      </c>
      <c r="B477" s="50">
        <v>0.74</v>
      </c>
      <c r="C477" s="51">
        <v>2.2</v>
      </c>
      <c r="D477" s="51">
        <v>1</v>
      </c>
      <c r="E477" s="51">
        <v>0</v>
      </c>
      <c r="F477" s="42">
        <f t="shared" si="336"/>
        <v>5719.164</v>
      </c>
      <c r="G477" s="52">
        <v>2.85</v>
      </c>
      <c r="H477" s="51">
        <v>0.98</v>
      </c>
      <c r="I477" s="51">
        <v>2.47</v>
      </c>
      <c r="J477" s="45">
        <f t="shared" si="337"/>
        <v>3.4206</v>
      </c>
      <c r="K477" s="52">
        <v>1.125</v>
      </c>
      <c r="L477" s="47">
        <v>0.5</v>
      </c>
      <c r="M477" s="54">
        <f t="shared" si="338"/>
        <v>31361.8900941225</v>
      </c>
      <c r="O477" s="68">
        <v>3513</v>
      </c>
      <c r="P477" s="50">
        <v>0.74</v>
      </c>
      <c r="Q477" s="51">
        <v>2.2</v>
      </c>
      <c r="R477" s="51">
        <v>1</v>
      </c>
      <c r="S477" s="51">
        <v>0</v>
      </c>
      <c r="T477" s="42">
        <f t="shared" si="340"/>
        <v>5719.164</v>
      </c>
      <c r="U477" s="52">
        <v>3.25</v>
      </c>
      <c r="V477" s="51">
        <v>0.98</v>
      </c>
      <c r="W477" s="51">
        <v>2.47</v>
      </c>
      <c r="X477" s="45">
        <f t="shared" si="341"/>
        <v>3.4206</v>
      </c>
      <c r="Y477" s="52">
        <v>1.125</v>
      </c>
      <c r="Z477" s="47">
        <v>0.5</v>
      </c>
      <c r="AA477" s="54">
        <f t="shared" si="342"/>
        <v>35763.5588792625</v>
      </c>
    </row>
    <row r="478" customHeight="1" spans="1:27">
      <c r="A478" s="68">
        <v>3513</v>
      </c>
      <c r="B478" s="50">
        <v>0.92</v>
      </c>
      <c r="C478" s="51">
        <v>2.2</v>
      </c>
      <c r="D478" s="51">
        <v>1</v>
      </c>
      <c r="E478" s="51">
        <v>0</v>
      </c>
      <c r="F478" s="42">
        <f t="shared" si="336"/>
        <v>7110.312</v>
      </c>
      <c r="G478" s="52">
        <v>2.85</v>
      </c>
      <c r="H478" s="51">
        <v>0.98</v>
      </c>
      <c r="I478" s="51">
        <v>2.47</v>
      </c>
      <c r="J478" s="45">
        <f t="shared" si="337"/>
        <v>3.4206</v>
      </c>
      <c r="K478" s="52">
        <v>1.125</v>
      </c>
      <c r="L478" s="47">
        <v>0.5</v>
      </c>
      <c r="M478" s="54">
        <f t="shared" si="338"/>
        <v>38990.457954855</v>
      </c>
      <c r="O478" s="68">
        <v>3513</v>
      </c>
      <c r="P478" s="50">
        <v>0.92</v>
      </c>
      <c r="Q478" s="51">
        <v>2.2</v>
      </c>
      <c r="R478" s="51">
        <v>1</v>
      </c>
      <c r="S478" s="51">
        <v>0</v>
      </c>
      <c r="T478" s="42">
        <f t="shared" si="340"/>
        <v>7110.312</v>
      </c>
      <c r="U478" s="52">
        <v>3.25</v>
      </c>
      <c r="V478" s="51">
        <v>0.98</v>
      </c>
      <c r="W478" s="51">
        <v>2.47</v>
      </c>
      <c r="X478" s="45">
        <f t="shared" si="341"/>
        <v>3.4206</v>
      </c>
      <c r="Y478" s="52">
        <v>1.125</v>
      </c>
      <c r="Z478" s="47">
        <v>0.5</v>
      </c>
      <c r="AA478" s="54">
        <f t="shared" si="342"/>
        <v>44462.802930975</v>
      </c>
    </row>
    <row r="479" customHeight="1" spans="1:27">
      <c r="A479" s="57">
        <f>SUM(M460:M478)</f>
        <v>1691573.67623756</v>
      </c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9"/>
      <c r="O479" s="57">
        <f>SUM(AA460:AA478)</f>
        <v>1915041.45072094</v>
      </c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9"/>
    </row>
    <row r="480" customHeight="1" spans="1:27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9"/>
      <c r="O480" s="5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9"/>
    </row>
    <row r="481" customHeight="1" spans="1:27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2"/>
      <c r="O481" s="60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2"/>
    </row>
    <row r="482" customHeight="1" spans="1:27">
      <c r="A482" s="25" t="s">
        <v>9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O482" s="25" t="s">
        <v>9</v>
      </c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7"/>
    </row>
    <row r="483" customHeight="1" spans="1:27">
      <c r="A483" s="2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O483" s="28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30"/>
    </row>
    <row r="484" customHeight="1" spans="1:27">
      <c r="A484" s="31" t="s">
        <v>14</v>
      </c>
      <c r="B484" s="32"/>
      <c r="C484" s="32"/>
      <c r="D484" s="32"/>
      <c r="E484" s="32"/>
      <c r="F484" s="33"/>
      <c r="G484" s="34" t="s">
        <v>15</v>
      </c>
      <c r="H484" s="35"/>
      <c r="I484" s="35"/>
      <c r="J484" s="36"/>
      <c r="K484" s="37" t="s">
        <v>16</v>
      </c>
      <c r="L484" s="38"/>
      <c r="M484" s="39" t="s">
        <v>17</v>
      </c>
      <c r="O484" s="31" t="s">
        <v>14</v>
      </c>
      <c r="P484" s="32"/>
      <c r="Q484" s="32"/>
      <c r="R484" s="32"/>
      <c r="S484" s="32"/>
      <c r="T484" s="33"/>
      <c r="U484" s="34" t="s">
        <v>15</v>
      </c>
      <c r="V484" s="35"/>
      <c r="W484" s="35"/>
      <c r="X484" s="36"/>
      <c r="Y484" s="37" t="s">
        <v>16</v>
      </c>
      <c r="Z484" s="38"/>
      <c r="AA484" s="39" t="s">
        <v>17</v>
      </c>
    </row>
    <row r="485" customHeight="1" spans="1:27">
      <c r="A485" s="40" t="s">
        <v>18</v>
      </c>
      <c r="B485" s="41" t="s">
        <v>19</v>
      </c>
      <c r="C485" s="41" t="s">
        <v>20</v>
      </c>
      <c r="D485" s="41" t="s">
        <v>21</v>
      </c>
      <c r="E485" s="41" t="s">
        <v>22</v>
      </c>
      <c r="F485" s="42" t="s">
        <v>14</v>
      </c>
      <c r="G485" s="43" t="s">
        <v>23</v>
      </c>
      <c r="H485" s="44" t="s">
        <v>24</v>
      </c>
      <c r="I485" s="44" t="s">
        <v>25</v>
      </c>
      <c r="J485" s="45" t="s">
        <v>26</v>
      </c>
      <c r="K485" s="46" t="s">
        <v>27</v>
      </c>
      <c r="L485" s="47" t="s">
        <v>28</v>
      </c>
      <c r="M485" s="48"/>
      <c r="O485" s="40" t="s">
        <v>18</v>
      </c>
      <c r="P485" s="41" t="s">
        <v>19</v>
      </c>
      <c r="Q485" s="41" t="s">
        <v>20</v>
      </c>
      <c r="R485" s="41" t="s">
        <v>21</v>
      </c>
      <c r="S485" s="41" t="s">
        <v>22</v>
      </c>
      <c r="T485" s="42" t="s">
        <v>14</v>
      </c>
      <c r="U485" s="43" t="s">
        <v>23</v>
      </c>
      <c r="V485" s="44" t="s">
        <v>24</v>
      </c>
      <c r="W485" s="44" t="s">
        <v>25</v>
      </c>
      <c r="X485" s="45" t="s">
        <v>26</v>
      </c>
      <c r="Y485" s="46" t="s">
        <v>27</v>
      </c>
      <c r="Z485" s="47" t="s">
        <v>28</v>
      </c>
      <c r="AA485" s="48"/>
    </row>
    <row r="486" customHeight="1" spans="1:27">
      <c r="A486" s="56">
        <v>3734</v>
      </c>
      <c r="B486" s="51">
        <v>2.14</v>
      </c>
      <c r="C486" s="51">
        <v>1</v>
      </c>
      <c r="D486" s="51">
        <v>1</v>
      </c>
      <c r="E486" s="51">
        <v>0</v>
      </c>
      <c r="F486" s="42">
        <f t="shared" ref="F486:F508" si="343">A486*B486*C486*D486+E486</f>
        <v>7990.76</v>
      </c>
      <c r="G486" s="52">
        <v>1.66</v>
      </c>
      <c r="H486" s="51">
        <v>0.98</v>
      </c>
      <c r="I486" s="51">
        <v>2.33</v>
      </c>
      <c r="J486" s="45">
        <f t="shared" ref="J486:J508" si="344">H486*I486+1</f>
        <v>3.2834</v>
      </c>
      <c r="K486" s="52">
        <v>1.125</v>
      </c>
      <c r="L486" s="47">
        <v>0.5</v>
      </c>
      <c r="M486" s="54">
        <f t="shared" ref="M486:M508" si="345">F486*G486*J486*K486*L486</f>
        <v>24498.66931731</v>
      </c>
      <c r="O486" s="56">
        <v>3321</v>
      </c>
      <c r="P486" s="51">
        <v>2.14</v>
      </c>
      <c r="Q486" s="51">
        <v>1</v>
      </c>
      <c r="R486" s="51">
        <v>1</v>
      </c>
      <c r="S486" s="51">
        <v>0</v>
      </c>
      <c r="T486" s="42">
        <f t="shared" ref="T486:T508" si="346">O486*P486*Q486*R486+S486</f>
        <v>7106.94</v>
      </c>
      <c r="U486" s="52">
        <v>2.06</v>
      </c>
      <c r="V486" s="51">
        <v>0.92</v>
      </c>
      <c r="W486" s="51">
        <v>2.03</v>
      </c>
      <c r="X486" s="45">
        <f t="shared" ref="X486:X508" si="347">V486*W486+1</f>
        <v>2.8676</v>
      </c>
      <c r="Y486" s="52">
        <v>1.125</v>
      </c>
      <c r="Z486" s="47">
        <v>0.5</v>
      </c>
      <c r="AA486" s="54">
        <f t="shared" ref="AA486:AA508" si="348">T486*U486*X486*Y486*Z486</f>
        <v>23615.16410061</v>
      </c>
    </row>
    <row r="487" customHeight="1" spans="1:27">
      <c r="A487" s="56">
        <v>3734</v>
      </c>
      <c r="B487" s="51">
        <v>1.74</v>
      </c>
      <c r="C487" s="51">
        <v>1</v>
      </c>
      <c r="D487" s="51">
        <v>1</v>
      </c>
      <c r="E487" s="51">
        <v>0</v>
      </c>
      <c r="F487" s="42">
        <f t="shared" si="343"/>
        <v>6497.16</v>
      </c>
      <c r="G487" s="52">
        <v>1.66</v>
      </c>
      <c r="H487" s="51">
        <v>0.98</v>
      </c>
      <c r="I487" s="51">
        <v>2.33</v>
      </c>
      <c r="J487" s="45">
        <f t="shared" si="344"/>
        <v>3.2834</v>
      </c>
      <c r="K487" s="52">
        <v>1.125</v>
      </c>
      <c r="L487" s="47">
        <v>0.5</v>
      </c>
      <c r="M487" s="54">
        <f t="shared" si="345"/>
        <v>19919.47879071</v>
      </c>
      <c r="O487" s="56">
        <v>3321</v>
      </c>
      <c r="P487" s="51">
        <v>1.74</v>
      </c>
      <c r="Q487" s="51">
        <v>1</v>
      </c>
      <c r="R487" s="51">
        <v>1</v>
      </c>
      <c r="S487" s="51">
        <v>0</v>
      </c>
      <c r="T487" s="42">
        <f t="shared" si="346"/>
        <v>5778.54</v>
      </c>
      <c r="U487" s="52">
        <v>2.06</v>
      </c>
      <c r="V487" s="51">
        <v>0.92</v>
      </c>
      <c r="W487" s="51">
        <v>2.03</v>
      </c>
      <c r="X487" s="45">
        <f t="shared" si="347"/>
        <v>2.8676</v>
      </c>
      <c r="Y487" s="52">
        <v>1.125</v>
      </c>
      <c r="Z487" s="47">
        <v>0.5</v>
      </c>
      <c r="AA487" s="54">
        <f t="shared" si="348"/>
        <v>19201.11473601</v>
      </c>
    </row>
    <row r="488" customHeight="1" spans="1:27">
      <c r="A488" s="56">
        <v>3734</v>
      </c>
      <c r="B488" s="51">
        <v>2.01</v>
      </c>
      <c r="C488" s="51">
        <v>1</v>
      </c>
      <c r="D488" s="51">
        <v>1</v>
      </c>
      <c r="E488" s="51">
        <v>0</v>
      </c>
      <c r="F488" s="42">
        <f t="shared" si="343"/>
        <v>7505.34</v>
      </c>
      <c r="G488" s="52">
        <v>1.66</v>
      </c>
      <c r="H488" s="51">
        <v>0.98</v>
      </c>
      <c r="I488" s="51">
        <v>2.33</v>
      </c>
      <c r="J488" s="45">
        <f t="shared" si="344"/>
        <v>3.2834</v>
      </c>
      <c r="K488" s="52">
        <v>1.125</v>
      </c>
      <c r="L488" s="47">
        <v>0.5</v>
      </c>
      <c r="M488" s="54">
        <f t="shared" si="345"/>
        <v>23010.432396165</v>
      </c>
      <c r="O488" s="56">
        <v>3321</v>
      </c>
      <c r="P488" s="51">
        <v>2.01</v>
      </c>
      <c r="Q488" s="51">
        <v>1</v>
      </c>
      <c r="R488" s="51">
        <v>1</v>
      </c>
      <c r="S488" s="51">
        <v>0</v>
      </c>
      <c r="T488" s="42">
        <f t="shared" si="346"/>
        <v>6675.21</v>
      </c>
      <c r="U488" s="52">
        <v>2.06</v>
      </c>
      <c r="V488" s="51">
        <v>0.92</v>
      </c>
      <c r="W488" s="51">
        <v>2.03</v>
      </c>
      <c r="X488" s="45">
        <f t="shared" si="347"/>
        <v>2.8676</v>
      </c>
      <c r="Y488" s="52">
        <v>1.125</v>
      </c>
      <c r="Z488" s="47">
        <v>0.5</v>
      </c>
      <c r="AA488" s="54">
        <f t="shared" si="348"/>
        <v>22180.598057115</v>
      </c>
    </row>
    <row r="489" customHeight="1" spans="1:27">
      <c r="A489" s="56">
        <v>3734</v>
      </c>
      <c r="B489" s="51">
        <v>1.7</v>
      </c>
      <c r="C489" s="51">
        <v>1.75</v>
      </c>
      <c r="D489" s="51">
        <v>1</v>
      </c>
      <c r="E489" s="51">
        <v>0</v>
      </c>
      <c r="F489" s="42">
        <f t="shared" si="343"/>
        <v>11108.65</v>
      </c>
      <c r="G489" s="52">
        <v>1.66</v>
      </c>
      <c r="H489" s="51">
        <v>0.98</v>
      </c>
      <c r="I489" s="51">
        <v>2.33</v>
      </c>
      <c r="J489" s="45">
        <f t="shared" si="344"/>
        <v>3.2834</v>
      </c>
      <c r="K489" s="52">
        <v>1.125</v>
      </c>
      <c r="L489" s="47">
        <v>0.5</v>
      </c>
      <c r="M489" s="54">
        <f t="shared" si="345"/>
        <v>34057.7295415875</v>
      </c>
      <c r="O489" s="56">
        <v>3321</v>
      </c>
      <c r="P489" s="51">
        <v>1.7</v>
      </c>
      <c r="Q489" s="51">
        <v>1.75</v>
      </c>
      <c r="R489" s="51">
        <v>1</v>
      </c>
      <c r="S489" s="51">
        <v>0</v>
      </c>
      <c r="T489" s="42">
        <f t="shared" si="346"/>
        <v>9879.975</v>
      </c>
      <c r="U489" s="52">
        <v>2.06</v>
      </c>
      <c r="V489" s="51">
        <v>0.92</v>
      </c>
      <c r="W489" s="51">
        <v>2.03</v>
      </c>
      <c r="X489" s="45">
        <f t="shared" si="347"/>
        <v>2.8676</v>
      </c>
      <c r="Y489" s="52">
        <v>1.125</v>
      </c>
      <c r="Z489" s="47">
        <v>0.5</v>
      </c>
      <c r="AA489" s="54">
        <f t="shared" si="348"/>
        <v>32829.4921492125</v>
      </c>
    </row>
    <row r="490" customHeight="1" spans="1:27">
      <c r="A490" s="56">
        <v>3734</v>
      </c>
      <c r="B490" s="51">
        <v>1.7</v>
      </c>
      <c r="C490" s="51">
        <v>1.75</v>
      </c>
      <c r="D490" s="51">
        <v>1</v>
      </c>
      <c r="E490" s="51">
        <v>0</v>
      </c>
      <c r="F490" s="42">
        <f t="shared" si="343"/>
        <v>11108.65</v>
      </c>
      <c r="G490" s="52">
        <v>1.66</v>
      </c>
      <c r="H490" s="51">
        <v>0.98</v>
      </c>
      <c r="I490" s="51">
        <v>2.33</v>
      </c>
      <c r="J490" s="45">
        <f t="shared" si="344"/>
        <v>3.2834</v>
      </c>
      <c r="K490" s="52">
        <v>1.325</v>
      </c>
      <c r="L490" s="47">
        <v>0.5</v>
      </c>
      <c r="M490" s="54">
        <f t="shared" si="345"/>
        <v>40112.4370156475</v>
      </c>
      <c r="O490" s="56">
        <v>3321</v>
      </c>
      <c r="P490" s="51">
        <v>1.7</v>
      </c>
      <c r="Q490" s="51">
        <v>1.75</v>
      </c>
      <c r="R490" s="51">
        <v>1</v>
      </c>
      <c r="S490" s="51">
        <v>0</v>
      </c>
      <c r="T490" s="42">
        <f t="shared" si="346"/>
        <v>9879.975</v>
      </c>
      <c r="U490" s="52">
        <v>2.06</v>
      </c>
      <c r="V490" s="51">
        <v>0.92</v>
      </c>
      <c r="W490" s="51">
        <v>2.03</v>
      </c>
      <c r="X490" s="45">
        <f t="shared" si="347"/>
        <v>2.8676</v>
      </c>
      <c r="Y490" s="52">
        <v>1.325</v>
      </c>
      <c r="Z490" s="47">
        <v>0.5</v>
      </c>
      <c r="AA490" s="54">
        <f t="shared" si="348"/>
        <v>38665.8463090725</v>
      </c>
    </row>
    <row r="491" customHeight="1" spans="1:27">
      <c r="A491" s="56">
        <v>3734</v>
      </c>
      <c r="B491" s="51">
        <v>1.7</v>
      </c>
      <c r="C491" s="51">
        <v>1.75</v>
      </c>
      <c r="D491" s="51">
        <v>1</v>
      </c>
      <c r="E491" s="51">
        <v>0</v>
      </c>
      <c r="F491" s="42">
        <f t="shared" si="343"/>
        <v>11108.65</v>
      </c>
      <c r="G491" s="52">
        <v>1.66</v>
      </c>
      <c r="H491" s="51">
        <v>0.98</v>
      </c>
      <c r="I491" s="51">
        <v>2.33</v>
      </c>
      <c r="J491" s="45">
        <f t="shared" si="344"/>
        <v>3.2834</v>
      </c>
      <c r="K491" s="52">
        <v>1.325</v>
      </c>
      <c r="L491" s="47">
        <v>0.5</v>
      </c>
      <c r="M491" s="54">
        <f t="shared" si="345"/>
        <v>40112.4370156475</v>
      </c>
      <c r="O491" s="56">
        <v>3321</v>
      </c>
      <c r="P491" s="51">
        <v>1.7</v>
      </c>
      <c r="Q491" s="51">
        <v>1.75</v>
      </c>
      <c r="R491" s="51">
        <v>1</v>
      </c>
      <c r="S491" s="51">
        <v>0</v>
      </c>
      <c r="T491" s="42">
        <f t="shared" si="346"/>
        <v>9879.975</v>
      </c>
      <c r="U491" s="52">
        <v>2.06</v>
      </c>
      <c r="V491" s="51">
        <v>0.92</v>
      </c>
      <c r="W491" s="51">
        <v>2.03</v>
      </c>
      <c r="X491" s="45">
        <f t="shared" si="347"/>
        <v>2.8676</v>
      </c>
      <c r="Y491" s="52">
        <v>1.325</v>
      </c>
      <c r="Z491" s="47">
        <v>0.5</v>
      </c>
      <c r="AA491" s="54">
        <f t="shared" si="348"/>
        <v>38665.8463090725</v>
      </c>
    </row>
    <row r="492" customHeight="1" spans="1:27">
      <c r="A492" s="56">
        <v>3734</v>
      </c>
      <c r="B492" s="51">
        <v>1.7</v>
      </c>
      <c r="C492" s="51">
        <v>1.75</v>
      </c>
      <c r="D492" s="51">
        <v>1</v>
      </c>
      <c r="E492" s="51">
        <v>0</v>
      </c>
      <c r="F492" s="42">
        <f t="shared" si="343"/>
        <v>11108.65</v>
      </c>
      <c r="G492" s="52">
        <v>1.66</v>
      </c>
      <c r="H492" s="51">
        <v>0.98</v>
      </c>
      <c r="I492" s="51">
        <v>2.33</v>
      </c>
      <c r="J492" s="45">
        <f t="shared" si="344"/>
        <v>3.2834</v>
      </c>
      <c r="K492" s="52">
        <v>1.325</v>
      </c>
      <c r="L492" s="47">
        <v>0.5</v>
      </c>
      <c r="M492" s="54">
        <f t="shared" si="345"/>
        <v>40112.4370156475</v>
      </c>
      <c r="O492" s="56">
        <v>3321</v>
      </c>
      <c r="P492" s="51">
        <v>1.7</v>
      </c>
      <c r="Q492" s="51">
        <v>1.75</v>
      </c>
      <c r="R492" s="51">
        <v>1</v>
      </c>
      <c r="S492" s="51">
        <v>0</v>
      </c>
      <c r="T492" s="42">
        <f t="shared" si="346"/>
        <v>9879.975</v>
      </c>
      <c r="U492" s="52">
        <v>2.06</v>
      </c>
      <c r="V492" s="51">
        <v>0.92</v>
      </c>
      <c r="W492" s="51">
        <v>2.03</v>
      </c>
      <c r="X492" s="45">
        <f t="shared" si="347"/>
        <v>2.8676</v>
      </c>
      <c r="Y492" s="52">
        <v>1.325</v>
      </c>
      <c r="Z492" s="47">
        <v>0.5</v>
      </c>
      <c r="AA492" s="54">
        <f t="shared" si="348"/>
        <v>38665.8463090725</v>
      </c>
    </row>
    <row r="493" customHeight="1" spans="1:27">
      <c r="A493" s="56">
        <v>3734</v>
      </c>
      <c r="B493" s="51">
        <v>1.7</v>
      </c>
      <c r="C493" s="51">
        <v>1.75</v>
      </c>
      <c r="D493" s="51">
        <v>1</v>
      </c>
      <c r="E493" s="51">
        <v>0</v>
      </c>
      <c r="F493" s="42">
        <f t="shared" si="343"/>
        <v>11108.65</v>
      </c>
      <c r="G493" s="52">
        <v>1.66</v>
      </c>
      <c r="H493" s="51">
        <v>0.98</v>
      </c>
      <c r="I493" s="51">
        <v>2.33</v>
      </c>
      <c r="J493" s="45">
        <f t="shared" si="344"/>
        <v>3.2834</v>
      </c>
      <c r="K493" s="52">
        <v>1.325</v>
      </c>
      <c r="L493" s="47">
        <v>0.5</v>
      </c>
      <c r="M493" s="54">
        <f t="shared" si="345"/>
        <v>40112.4370156475</v>
      </c>
      <c r="O493" s="56">
        <v>3321</v>
      </c>
      <c r="P493" s="51">
        <v>1.7</v>
      </c>
      <c r="Q493" s="51">
        <v>1.75</v>
      </c>
      <c r="R493" s="51">
        <v>1</v>
      </c>
      <c r="S493" s="51">
        <v>0</v>
      </c>
      <c r="T493" s="42">
        <f t="shared" si="346"/>
        <v>9879.975</v>
      </c>
      <c r="U493" s="52">
        <v>2.06</v>
      </c>
      <c r="V493" s="51">
        <v>0.92</v>
      </c>
      <c r="W493" s="51">
        <v>2.03</v>
      </c>
      <c r="X493" s="45">
        <f t="shared" si="347"/>
        <v>2.8676</v>
      </c>
      <c r="Y493" s="52">
        <v>1.325</v>
      </c>
      <c r="Z493" s="47">
        <v>0.5</v>
      </c>
      <c r="AA493" s="54">
        <f t="shared" si="348"/>
        <v>38665.8463090725</v>
      </c>
    </row>
    <row r="494" customHeight="1" spans="1:27">
      <c r="A494" s="56">
        <v>3734</v>
      </c>
      <c r="B494" s="51">
        <v>1.7</v>
      </c>
      <c r="C494" s="51">
        <v>1.75</v>
      </c>
      <c r="D494" s="51">
        <v>1</v>
      </c>
      <c r="E494" s="51">
        <v>0</v>
      </c>
      <c r="F494" s="42">
        <f t="shared" si="343"/>
        <v>11108.65</v>
      </c>
      <c r="G494" s="52">
        <v>1.66</v>
      </c>
      <c r="H494" s="51">
        <v>0.98</v>
      </c>
      <c r="I494" s="51">
        <v>2.33</v>
      </c>
      <c r="J494" s="45">
        <f t="shared" si="344"/>
        <v>3.2834</v>
      </c>
      <c r="K494" s="52">
        <v>1.325</v>
      </c>
      <c r="L494" s="47">
        <v>0.5</v>
      </c>
      <c r="M494" s="54">
        <f t="shared" si="345"/>
        <v>40112.4370156475</v>
      </c>
      <c r="O494" s="56">
        <v>3321</v>
      </c>
      <c r="P494" s="51">
        <v>1.7</v>
      </c>
      <c r="Q494" s="51">
        <v>1.75</v>
      </c>
      <c r="R494" s="51">
        <v>1</v>
      </c>
      <c r="S494" s="51">
        <v>0</v>
      </c>
      <c r="T494" s="42">
        <f t="shared" si="346"/>
        <v>9879.975</v>
      </c>
      <c r="U494" s="52">
        <v>2.06</v>
      </c>
      <c r="V494" s="51">
        <v>0.92</v>
      </c>
      <c r="W494" s="51">
        <v>2.03</v>
      </c>
      <c r="X494" s="45">
        <f t="shared" si="347"/>
        <v>2.8676</v>
      </c>
      <c r="Y494" s="52">
        <v>1.325</v>
      </c>
      <c r="Z494" s="47">
        <v>0.5</v>
      </c>
      <c r="AA494" s="54">
        <f t="shared" si="348"/>
        <v>38665.8463090725</v>
      </c>
    </row>
    <row r="495" customHeight="1" spans="1:27">
      <c r="A495" s="56">
        <v>3734</v>
      </c>
      <c r="B495" s="51">
        <v>1.7</v>
      </c>
      <c r="C495" s="51">
        <v>1.75</v>
      </c>
      <c r="D495" s="51">
        <v>1</v>
      </c>
      <c r="E495" s="51">
        <v>0</v>
      </c>
      <c r="F495" s="42">
        <f t="shared" si="343"/>
        <v>11108.65</v>
      </c>
      <c r="G495" s="52">
        <v>1.66</v>
      </c>
      <c r="H495" s="51">
        <v>0.98</v>
      </c>
      <c r="I495" s="51">
        <v>2.33</v>
      </c>
      <c r="J495" s="45">
        <f t="shared" si="344"/>
        <v>3.2834</v>
      </c>
      <c r="K495" s="52">
        <v>1.325</v>
      </c>
      <c r="L495" s="47">
        <v>0.5</v>
      </c>
      <c r="M495" s="54">
        <f t="shared" si="345"/>
        <v>40112.4370156475</v>
      </c>
      <c r="O495" s="56">
        <v>3321</v>
      </c>
      <c r="P495" s="51">
        <v>1.7</v>
      </c>
      <c r="Q495" s="51">
        <v>1.75</v>
      </c>
      <c r="R495" s="51">
        <v>1</v>
      </c>
      <c r="S495" s="51">
        <v>0</v>
      </c>
      <c r="T495" s="42">
        <f t="shared" si="346"/>
        <v>9879.975</v>
      </c>
      <c r="U495" s="52">
        <v>2.06</v>
      </c>
      <c r="V495" s="51">
        <v>0.92</v>
      </c>
      <c r="W495" s="51">
        <v>2.03</v>
      </c>
      <c r="X495" s="45">
        <f t="shared" si="347"/>
        <v>2.8676</v>
      </c>
      <c r="Y495" s="52">
        <v>1.325</v>
      </c>
      <c r="Z495" s="47">
        <v>0.5</v>
      </c>
      <c r="AA495" s="54">
        <f t="shared" si="348"/>
        <v>38665.8463090725</v>
      </c>
    </row>
    <row r="496" customHeight="1" spans="1:27">
      <c r="A496" s="56">
        <v>3734</v>
      </c>
      <c r="B496" s="51">
        <v>1.7</v>
      </c>
      <c r="C496" s="51">
        <v>1.75</v>
      </c>
      <c r="D496" s="51">
        <v>1</v>
      </c>
      <c r="E496" s="51">
        <v>0</v>
      </c>
      <c r="F496" s="42">
        <f t="shared" si="343"/>
        <v>11108.65</v>
      </c>
      <c r="G496" s="52">
        <v>1.66</v>
      </c>
      <c r="H496" s="51">
        <v>0.98</v>
      </c>
      <c r="I496" s="51">
        <v>2.33</v>
      </c>
      <c r="J496" s="45">
        <f t="shared" si="344"/>
        <v>3.2834</v>
      </c>
      <c r="K496" s="52">
        <v>1.325</v>
      </c>
      <c r="L496" s="47">
        <v>0.5</v>
      </c>
      <c r="M496" s="54">
        <f t="shared" si="345"/>
        <v>40112.4370156475</v>
      </c>
      <c r="O496" s="56">
        <v>3321</v>
      </c>
      <c r="P496" s="51">
        <v>1.7</v>
      </c>
      <c r="Q496" s="51">
        <v>1.75</v>
      </c>
      <c r="R496" s="51">
        <v>1</v>
      </c>
      <c r="S496" s="51">
        <v>0</v>
      </c>
      <c r="T496" s="42">
        <f t="shared" si="346"/>
        <v>9879.975</v>
      </c>
      <c r="U496" s="52">
        <v>2.06</v>
      </c>
      <c r="V496" s="51">
        <v>0.92</v>
      </c>
      <c r="W496" s="51">
        <v>2.03</v>
      </c>
      <c r="X496" s="45">
        <f t="shared" si="347"/>
        <v>2.8676</v>
      </c>
      <c r="Y496" s="52">
        <v>1.325</v>
      </c>
      <c r="Z496" s="47">
        <v>0.5</v>
      </c>
      <c r="AA496" s="54">
        <f t="shared" si="348"/>
        <v>38665.8463090725</v>
      </c>
    </row>
    <row r="497" customHeight="1" spans="1:27">
      <c r="A497" s="56">
        <v>3734</v>
      </c>
      <c r="B497" s="51">
        <v>1.7</v>
      </c>
      <c r="C497" s="51">
        <v>1.75</v>
      </c>
      <c r="D497" s="51">
        <v>1</v>
      </c>
      <c r="E497" s="51">
        <v>0</v>
      </c>
      <c r="F497" s="42">
        <f t="shared" si="343"/>
        <v>11108.65</v>
      </c>
      <c r="G497" s="52">
        <v>1.66</v>
      </c>
      <c r="H497" s="51">
        <v>0.98</v>
      </c>
      <c r="I497" s="51">
        <v>2.33</v>
      </c>
      <c r="J497" s="45">
        <f t="shared" si="344"/>
        <v>3.2834</v>
      </c>
      <c r="K497" s="52">
        <v>1.325</v>
      </c>
      <c r="L497" s="47">
        <v>0.5</v>
      </c>
      <c r="M497" s="54">
        <f t="shared" si="345"/>
        <v>40112.4370156475</v>
      </c>
      <c r="O497" s="56">
        <v>3321</v>
      </c>
      <c r="P497" s="51">
        <v>1.7</v>
      </c>
      <c r="Q497" s="51">
        <v>1.75</v>
      </c>
      <c r="R497" s="51">
        <v>1</v>
      </c>
      <c r="S497" s="51">
        <v>0</v>
      </c>
      <c r="T497" s="42">
        <f t="shared" si="346"/>
        <v>9879.975</v>
      </c>
      <c r="U497" s="52">
        <v>2.06</v>
      </c>
      <c r="V497" s="51">
        <v>0.92</v>
      </c>
      <c r="W497" s="51">
        <v>2.03</v>
      </c>
      <c r="X497" s="45">
        <f t="shared" si="347"/>
        <v>2.8676</v>
      </c>
      <c r="Y497" s="52">
        <v>1.325</v>
      </c>
      <c r="Z497" s="47">
        <v>0.5</v>
      </c>
      <c r="AA497" s="54">
        <f t="shared" si="348"/>
        <v>38665.8463090725</v>
      </c>
    </row>
    <row r="498" customHeight="1" spans="1:27">
      <c r="A498" s="56">
        <v>3734</v>
      </c>
      <c r="B498" s="51">
        <v>1.7</v>
      </c>
      <c r="C498" s="51">
        <v>1.75</v>
      </c>
      <c r="D498" s="51">
        <v>1</v>
      </c>
      <c r="E498" s="51">
        <v>0</v>
      </c>
      <c r="F498" s="42">
        <f t="shared" si="343"/>
        <v>11108.65</v>
      </c>
      <c r="G498" s="52">
        <v>1.66</v>
      </c>
      <c r="H498" s="51">
        <v>0.98</v>
      </c>
      <c r="I498" s="51">
        <v>2.33</v>
      </c>
      <c r="J498" s="45">
        <f t="shared" si="344"/>
        <v>3.2834</v>
      </c>
      <c r="K498" s="52">
        <v>1.325</v>
      </c>
      <c r="L498" s="47">
        <v>0.5</v>
      </c>
      <c r="M498" s="54">
        <f t="shared" si="345"/>
        <v>40112.4370156475</v>
      </c>
      <c r="O498" s="56">
        <v>3321</v>
      </c>
      <c r="P498" s="51">
        <v>1.7</v>
      </c>
      <c r="Q498" s="51">
        <v>1.75</v>
      </c>
      <c r="R498" s="51">
        <v>1</v>
      </c>
      <c r="S498" s="51">
        <v>0</v>
      </c>
      <c r="T498" s="42">
        <f t="shared" si="346"/>
        <v>9879.975</v>
      </c>
      <c r="U498" s="52">
        <v>2.06</v>
      </c>
      <c r="V498" s="51">
        <v>0.92</v>
      </c>
      <c r="W498" s="51">
        <v>2.03</v>
      </c>
      <c r="X498" s="45">
        <f t="shared" si="347"/>
        <v>2.8676</v>
      </c>
      <c r="Y498" s="52">
        <v>1.325</v>
      </c>
      <c r="Z498" s="47">
        <v>0.5</v>
      </c>
      <c r="AA498" s="54">
        <f t="shared" si="348"/>
        <v>38665.8463090725</v>
      </c>
    </row>
    <row r="499" customHeight="1" spans="1:27">
      <c r="A499" s="56">
        <v>3734</v>
      </c>
      <c r="B499" s="51">
        <v>1.7</v>
      </c>
      <c r="C499" s="51">
        <v>1</v>
      </c>
      <c r="D499" s="51">
        <v>1</v>
      </c>
      <c r="E499" s="51">
        <v>0</v>
      </c>
      <c r="F499" s="42">
        <f t="shared" si="343"/>
        <v>6347.8</v>
      </c>
      <c r="G499" s="52">
        <v>1.66</v>
      </c>
      <c r="H499" s="51">
        <v>0.98</v>
      </c>
      <c r="I499" s="51">
        <v>2.33</v>
      </c>
      <c r="J499" s="45">
        <f t="shared" si="344"/>
        <v>3.2834</v>
      </c>
      <c r="K499" s="52">
        <v>1.325</v>
      </c>
      <c r="L499" s="47">
        <v>0.5</v>
      </c>
      <c r="M499" s="54">
        <f t="shared" si="345"/>
        <v>22921.39258037</v>
      </c>
      <c r="O499" s="56">
        <v>3321</v>
      </c>
      <c r="P499" s="51">
        <v>1.7</v>
      </c>
      <c r="Q499" s="51">
        <v>1</v>
      </c>
      <c r="R499" s="51">
        <v>1</v>
      </c>
      <c r="S499" s="51">
        <v>0</v>
      </c>
      <c r="T499" s="42">
        <f t="shared" si="346"/>
        <v>5645.7</v>
      </c>
      <c r="U499" s="52">
        <v>2.06</v>
      </c>
      <c r="V499" s="51">
        <v>0.92</v>
      </c>
      <c r="W499" s="51">
        <v>2.03</v>
      </c>
      <c r="X499" s="45">
        <f t="shared" si="347"/>
        <v>2.8676</v>
      </c>
      <c r="Y499" s="52">
        <v>1.325</v>
      </c>
      <c r="Z499" s="47">
        <v>0.5</v>
      </c>
      <c r="AA499" s="54">
        <f t="shared" si="348"/>
        <v>22094.76931947</v>
      </c>
    </row>
    <row r="500" customHeight="1" spans="1:27">
      <c r="A500" s="56">
        <v>3734</v>
      </c>
      <c r="B500" s="51">
        <v>1.7</v>
      </c>
      <c r="C500" s="51">
        <v>1</v>
      </c>
      <c r="D500" s="51">
        <v>1</v>
      </c>
      <c r="E500" s="51">
        <v>0</v>
      </c>
      <c r="F500" s="42">
        <f t="shared" si="343"/>
        <v>6347.8</v>
      </c>
      <c r="G500" s="52">
        <v>1.66</v>
      </c>
      <c r="H500" s="51">
        <v>0.98</v>
      </c>
      <c r="I500" s="51">
        <v>2.33</v>
      </c>
      <c r="J500" s="45">
        <f t="shared" si="344"/>
        <v>3.2834</v>
      </c>
      <c r="K500" s="52">
        <v>1.325</v>
      </c>
      <c r="L500" s="47">
        <v>0.5</v>
      </c>
      <c r="M500" s="54">
        <f t="shared" si="345"/>
        <v>22921.39258037</v>
      </c>
      <c r="O500" s="56">
        <v>3321</v>
      </c>
      <c r="P500" s="51">
        <v>1.7</v>
      </c>
      <c r="Q500" s="51">
        <v>1</v>
      </c>
      <c r="R500" s="51">
        <v>1</v>
      </c>
      <c r="S500" s="51">
        <v>0</v>
      </c>
      <c r="T500" s="42">
        <f t="shared" si="346"/>
        <v>5645.7</v>
      </c>
      <c r="U500" s="52">
        <v>2.06</v>
      </c>
      <c r="V500" s="51">
        <v>0.92</v>
      </c>
      <c r="W500" s="51">
        <v>2.03</v>
      </c>
      <c r="X500" s="45">
        <f t="shared" si="347"/>
        <v>2.8676</v>
      </c>
      <c r="Y500" s="52">
        <v>1.325</v>
      </c>
      <c r="Z500" s="47">
        <v>0.5</v>
      </c>
      <c r="AA500" s="54">
        <f t="shared" si="348"/>
        <v>22094.76931947</v>
      </c>
    </row>
    <row r="501" customHeight="1" spans="1:27">
      <c r="A501" s="56">
        <v>3734</v>
      </c>
      <c r="B501" s="51">
        <v>1.7</v>
      </c>
      <c r="C501" s="51">
        <v>1</v>
      </c>
      <c r="D501" s="51">
        <v>1</v>
      </c>
      <c r="E501" s="51">
        <v>0</v>
      </c>
      <c r="F501" s="42">
        <f t="shared" si="343"/>
        <v>6347.8</v>
      </c>
      <c r="G501" s="52">
        <v>1.66</v>
      </c>
      <c r="H501" s="51">
        <v>0.98</v>
      </c>
      <c r="I501" s="51">
        <v>2.33</v>
      </c>
      <c r="J501" s="45">
        <f t="shared" si="344"/>
        <v>3.2834</v>
      </c>
      <c r="K501" s="52">
        <v>1.325</v>
      </c>
      <c r="L501" s="47">
        <v>0.5</v>
      </c>
      <c r="M501" s="54">
        <f t="shared" si="345"/>
        <v>22921.39258037</v>
      </c>
      <c r="O501" s="56">
        <v>3321</v>
      </c>
      <c r="P501" s="51">
        <v>1.7</v>
      </c>
      <c r="Q501" s="51">
        <v>1</v>
      </c>
      <c r="R501" s="51">
        <v>1</v>
      </c>
      <c r="S501" s="51">
        <v>0</v>
      </c>
      <c r="T501" s="42">
        <f t="shared" si="346"/>
        <v>5645.7</v>
      </c>
      <c r="U501" s="52">
        <v>2.06</v>
      </c>
      <c r="V501" s="51">
        <v>0.92</v>
      </c>
      <c r="W501" s="51">
        <v>2.03</v>
      </c>
      <c r="X501" s="45">
        <f t="shared" si="347"/>
        <v>2.8676</v>
      </c>
      <c r="Y501" s="52">
        <v>1.325</v>
      </c>
      <c r="Z501" s="47">
        <v>0.5</v>
      </c>
      <c r="AA501" s="54">
        <f t="shared" si="348"/>
        <v>22094.76931947</v>
      </c>
    </row>
    <row r="502" customHeight="1" spans="1:27">
      <c r="A502" s="56">
        <v>3734</v>
      </c>
      <c r="B502" s="51">
        <v>1.7</v>
      </c>
      <c r="C502" s="51">
        <v>1</v>
      </c>
      <c r="D502" s="51">
        <v>1</v>
      </c>
      <c r="E502" s="51">
        <v>0</v>
      </c>
      <c r="F502" s="42">
        <f t="shared" si="343"/>
        <v>6347.8</v>
      </c>
      <c r="G502" s="52">
        <v>1.66</v>
      </c>
      <c r="H502" s="51">
        <v>0.98</v>
      </c>
      <c r="I502" s="51">
        <v>2.33</v>
      </c>
      <c r="J502" s="45">
        <f t="shared" si="344"/>
        <v>3.2834</v>
      </c>
      <c r="K502" s="52">
        <v>1.125</v>
      </c>
      <c r="L502" s="47">
        <v>0.5</v>
      </c>
      <c r="M502" s="54">
        <f t="shared" si="345"/>
        <v>19461.55973805</v>
      </c>
      <c r="O502" s="56">
        <v>3321</v>
      </c>
      <c r="P502" s="51">
        <v>1.7</v>
      </c>
      <c r="Q502" s="51">
        <v>1</v>
      </c>
      <c r="R502" s="51">
        <v>1</v>
      </c>
      <c r="S502" s="51">
        <v>0</v>
      </c>
      <c r="T502" s="42">
        <f t="shared" si="346"/>
        <v>5645.7</v>
      </c>
      <c r="U502" s="52">
        <v>2.06</v>
      </c>
      <c r="V502" s="51">
        <v>0.92</v>
      </c>
      <c r="W502" s="51">
        <v>2.03</v>
      </c>
      <c r="X502" s="45">
        <f t="shared" si="347"/>
        <v>2.8676</v>
      </c>
      <c r="Y502" s="52">
        <v>1.125</v>
      </c>
      <c r="Z502" s="47">
        <v>0.5</v>
      </c>
      <c r="AA502" s="54">
        <f t="shared" si="348"/>
        <v>18759.70979955</v>
      </c>
    </row>
    <row r="503" customHeight="1" spans="1:27">
      <c r="A503" s="56">
        <v>3734</v>
      </c>
      <c r="B503" s="51">
        <v>1.7</v>
      </c>
      <c r="C503" s="51">
        <v>1</v>
      </c>
      <c r="D503" s="51">
        <v>1</v>
      </c>
      <c r="E503" s="51">
        <v>0</v>
      </c>
      <c r="F503" s="42">
        <f t="shared" si="343"/>
        <v>6347.8</v>
      </c>
      <c r="G503" s="52">
        <v>1.66</v>
      </c>
      <c r="H503" s="51">
        <v>0.98</v>
      </c>
      <c r="I503" s="51">
        <v>2.33</v>
      </c>
      <c r="J503" s="45">
        <f t="shared" si="344"/>
        <v>3.2834</v>
      </c>
      <c r="K503" s="52">
        <v>1.125</v>
      </c>
      <c r="L503" s="47">
        <v>0.5</v>
      </c>
      <c r="M503" s="54">
        <f t="shared" si="345"/>
        <v>19461.55973805</v>
      </c>
      <c r="O503" s="56">
        <v>3321</v>
      </c>
      <c r="P503" s="51">
        <v>1.7</v>
      </c>
      <c r="Q503" s="51">
        <v>1</v>
      </c>
      <c r="R503" s="51">
        <v>1</v>
      </c>
      <c r="S503" s="51">
        <v>0</v>
      </c>
      <c r="T503" s="42">
        <f t="shared" si="346"/>
        <v>5645.7</v>
      </c>
      <c r="U503" s="52">
        <v>2.06</v>
      </c>
      <c r="V503" s="51">
        <v>0.92</v>
      </c>
      <c r="W503" s="51">
        <v>2.03</v>
      </c>
      <c r="X503" s="45">
        <f t="shared" si="347"/>
        <v>2.8676</v>
      </c>
      <c r="Y503" s="52">
        <v>1.125</v>
      </c>
      <c r="Z503" s="47">
        <v>0.5</v>
      </c>
      <c r="AA503" s="54">
        <f t="shared" si="348"/>
        <v>18759.70979955</v>
      </c>
    </row>
    <row r="504" customHeight="1" spans="1:27">
      <c r="A504" s="56">
        <v>3734</v>
      </c>
      <c r="B504" s="51">
        <v>1.7</v>
      </c>
      <c r="C504" s="51">
        <v>1</v>
      </c>
      <c r="D504" s="51">
        <v>1</v>
      </c>
      <c r="E504" s="51">
        <v>0</v>
      </c>
      <c r="F504" s="42">
        <f t="shared" si="343"/>
        <v>6347.8</v>
      </c>
      <c r="G504" s="52">
        <v>1.66</v>
      </c>
      <c r="H504" s="51">
        <v>0.98</v>
      </c>
      <c r="I504" s="51">
        <v>2.33</v>
      </c>
      <c r="J504" s="45">
        <f t="shared" si="344"/>
        <v>3.2834</v>
      </c>
      <c r="K504" s="52">
        <v>1.125</v>
      </c>
      <c r="L504" s="47">
        <v>0.5</v>
      </c>
      <c r="M504" s="54">
        <f t="shared" si="345"/>
        <v>19461.55973805</v>
      </c>
      <c r="O504" s="56">
        <v>3321</v>
      </c>
      <c r="P504" s="51">
        <v>1.7</v>
      </c>
      <c r="Q504" s="51">
        <v>1</v>
      </c>
      <c r="R504" s="51">
        <v>1</v>
      </c>
      <c r="S504" s="51">
        <v>0</v>
      </c>
      <c r="T504" s="42">
        <f t="shared" si="346"/>
        <v>5645.7</v>
      </c>
      <c r="U504" s="52">
        <v>2.06</v>
      </c>
      <c r="V504" s="51">
        <v>0.92</v>
      </c>
      <c r="W504" s="51">
        <v>2.03</v>
      </c>
      <c r="X504" s="45">
        <f t="shared" si="347"/>
        <v>2.8676</v>
      </c>
      <c r="Y504" s="52">
        <v>1.125</v>
      </c>
      <c r="Z504" s="47">
        <v>0.5</v>
      </c>
      <c r="AA504" s="54">
        <f t="shared" si="348"/>
        <v>18759.70979955</v>
      </c>
    </row>
    <row r="505" customHeight="1" spans="1:27">
      <c r="A505" s="56">
        <v>3734</v>
      </c>
      <c r="B505" s="51">
        <v>1.7</v>
      </c>
      <c r="C505" s="51">
        <v>1</v>
      </c>
      <c r="D505" s="51">
        <v>1</v>
      </c>
      <c r="E505" s="51">
        <v>0</v>
      </c>
      <c r="F505" s="42">
        <f t="shared" si="343"/>
        <v>6347.8</v>
      </c>
      <c r="G505" s="52">
        <v>1.66</v>
      </c>
      <c r="H505" s="51">
        <v>0.98</v>
      </c>
      <c r="I505" s="51">
        <v>2.33</v>
      </c>
      <c r="J505" s="45">
        <f t="shared" si="344"/>
        <v>3.2834</v>
      </c>
      <c r="K505" s="52">
        <v>1.125</v>
      </c>
      <c r="L505" s="47">
        <v>0.5</v>
      </c>
      <c r="M505" s="54">
        <f t="shared" si="345"/>
        <v>19461.55973805</v>
      </c>
      <c r="O505" s="56">
        <v>3321</v>
      </c>
      <c r="P505" s="51">
        <v>1.7</v>
      </c>
      <c r="Q505" s="51">
        <v>1</v>
      </c>
      <c r="R505" s="51">
        <v>1</v>
      </c>
      <c r="S505" s="51">
        <v>0</v>
      </c>
      <c r="T505" s="42">
        <f t="shared" si="346"/>
        <v>5645.7</v>
      </c>
      <c r="U505" s="52">
        <v>2.06</v>
      </c>
      <c r="V505" s="51">
        <v>0.92</v>
      </c>
      <c r="W505" s="51">
        <v>2.03</v>
      </c>
      <c r="X505" s="45">
        <f t="shared" si="347"/>
        <v>2.8676</v>
      </c>
      <c r="Y505" s="52">
        <v>1.125</v>
      </c>
      <c r="Z505" s="47">
        <v>0.5</v>
      </c>
      <c r="AA505" s="54">
        <f t="shared" si="348"/>
        <v>18759.70979955</v>
      </c>
    </row>
    <row r="506" customHeight="1" spans="1:27">
      <c r="A506" s="56">
        <v>3734</v>
      </c>
      <c r="B506" s="51">
        <v>1.7</v>
      </c>
      <c r="C506" s="51">
        <v>1</v>
      </c>
      <c r="D506" s="51">
        <v>1</v>
      </c>
      <c r="E506" s="51">
        <v>0</v>
      </c>
      <c r="F506" s="42">
        <f t="shared" si="343"/>
        <v>6347.8</v>
      </c>
      <c r="G506" s="52">
        <v>1.66</v>
      </c>
      <c r="H506" s="51">
        <v>0.98</v>
      </c>
      <c r="I506" s="51">
        <v>2.33</v>
      </c>
      <c r="J506" s="45">
        <f t="shared" si="344"/>
        <v>3.2834</v>
      </c>
      <c r="K506" s="52">
        <v>1.125</v>
      </c>
      <c r="L506" s="47">
        <v>0.5</v>
      </c>
      <c r="M506" s="54">
        <f t="shared" si="345"/>
        <v>19461.55973805</v>
      </c>
      <c r="O506" s="56">
        <v>3321</v>
      </c>
      <c r="P506" s="51">
        <v>1.7</v>
      </c>
      <c r="Q506" s="51">
        <v>1</v>
      </c>
      <c r="R506" s="51">
        <v>1</v>
      </c>
      <c r="S506" s="51">
        <v>0</v>
      </c>
      <c r="T506" s="42">
        <f t="shared" si="346"/>
        <v>5645.7</v>
      </c>
      <c r="U506" s="52">
        <v>2.06</v>
      </c>
      <c r="V506" s="51">
        <v>0.92</v>
      </c>
      <c r="W506" s="51">
        <v>2.03</v>
      </c>
      <c r="X506" s="45">
        <f t="shared" si="347"/>
        <v>2.8676</v>
      </c>
      <c r="Y506" s="52">
        <v>1.125</v>
      </c>
      <c r="Z506" s="47">
        <v>0.5</v>
      </c>
      <c r="AA506" s="54">
        <f t="shared" si="348"/>
        <v>18759.70979955</v>
      </c>
    </row>
    <row r="507" customHeight="1" spans="1:27">
      <c r="A507" s="56">
        <v>3734</v>
      </c>
      <c r="B507" s="51">
        <v>1.7</v>
      </c>
      <c r="C507" s="51">
        <v>1</v>
      </c>
      <c r="D507" s="51">
        <v>1</v>
      </c>
      <c r="E507" s="51">
        <v>0</v>
      </c>
      <c r="F507" s="42">
        <f t="shared" si="343"/>
        <v>6347.8</v>
      </c>
      <c r="G507" s="52">
        <v>1.66</v>
      </c>
      <c r="H507" s="51">
        <v>0.98</v>
      </c>
      <c r="I507" s="51">
        <v>2.33</v>
      </c>
      <c r="J507" s="45">
        <f t="shared" si="344"/>
        <v>3.2834</v>
      </c>
      <c r="K507" s="52">
        <v>1.125</v>
      </c>
      <c r="L507" s="47">
        <v>0.5</v>
      </c>
      <c r="M507" s="54">
        <f t="shared" si="345"/>
        <v>19461.55973805</v>
      </c>
      <c r="O507" s="56">
        <v>3321</v>
      </c>
      <c r="P507" s="51">
        <v>1.7</v>
      </c>
      <c r="Q507" s="51">
        <v>1</v>
      </c>
      <c r="R507" s="51">
        <v>1</v>
      </c>
      <c r="S507" s="51">
        <v>0</v>
      </c>
      <c r="T507" s="42">
        <f t="shared" si="346"/>
        <v>5645.7</v>
      </c>
      <c r="U507" s="52">
        <v>2.06</v>
      </c>
      <c r="V507" s="51">
        <v>0.92</v>
      </c>
      <c r="W507" s="51">
        <v>2.03</v>
      </c>
      <c r="X507" s="45">
        <f t="shared" si="347"/>
        <v>2.8676</v>
      </c>
      <c r="Y507" s="52">
        <v>1.125</v>
      </c>
      <c r="Z507" s="47">
        <v>0.5</v>
      </c>
      <c r="AA507" s="54">
        <f t="shared" si="348"/>
        <v>18759.70979955</v>
      </c>
    </row>
    <row r="508" customHeight="1" spans="1:27">
      <c r="A508" s="56">
        <v>3734</v>
      </c>
      <c r="B508" s="51">
        <v>1.7</v>
      </c>
      <c r="C508" s="51">
        <v>1</v>
      </c>
      <c r="D508" s="51">
        <v>1</v>
      </c>
      <c r="E508" s="51">
        <v>0</v>
      </c>
      <c r="F508" s="42">
        <f t="shared" si="343"/>
        <v>6347.8</v>
      </c>
      <c r="G508" s="52">
        <v>1.66</v>
      </c>
      <c r="H508" s="51">
        <v>0.98</v>
      </c>
      <c r="I508" s="51">
        <v>2.33</v>
      </c>
      <c r="J508" s="45">
        <f t="shared" si="344"/>
        <v>3.2834</v>
      </c>
      <c r="K508" s="52">
        <v>1.125</v>
      </c>
      <c r="L508" s="47">
        <v>0.5</v>
      </c>
      <c r="M508" s="54">
        <f t="shared" si="345"/>
        <v>19461.55973805</v>
      </c>
      <c r="O508" s="56">
        <v>3321</v>
      </c>
      <c r="P508" s="51">
        <v>1.7</v>
      </c>
      <c r="Q508" s="51">
        <v>1</v>
      </c>
      <c r="R508" s="51">
        <v>1</v>
      </c>
      <c r="S508" s="51">
        <v>0</v>
      </c>
      <c r="T508" s="42">
        <f t="shared" si="346"/>
        <v>5645.7</v>
      </c>
      <c r="U508" s="52">
        <v>2.06</v>
      </c>
      <c r="V508" s="51">
        <v>0.92</v>
      </c>
      <c r="W508" s="51">
        <v>2.03</v>
      </c>
      <c r="X508" s="45">
        <f t="shared" si="347"/>
        <v>2.8676</v>
      </c>
      <c r="Y508" s="52">
        <v>1.125</v>
      </c>
      <c r="Z508" s="47">
        <v>0.5</v>
      </c>
      <c r="AA508" s="54">
        <f t="shared" si="348"/>
        <v>18759.70979955</v>
      </c>
    </row>
    <row r="509" customHeight="1" spans="1:27">
      <c r="A509" s="57">
        <f>SUM(M486:M508)</f>
        <v>667493.33909406</v>
      </c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9"/>
      <c r="O509" s="57">
        <f>SUM(AA486:AA508)</f>
        <v>643421.26237986</v>
      </c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9"/>
    </row>
    <row r="510" customHeight="1" spans="1:27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9"/>
      <c r="O510" s="57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9"/>
    </row>
    <row r="511" customHeight="1" spans="1:27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2"/>
      <c r="O511" s="60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2"/>
    </row>
    <row r="512" customHeight="1" spans="1:27">
      <c r="A512" s="25" t="s">
        <v>42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O512" s="25" t="s">
        <v>42</v>
      </c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7"/>
    </row>
    <row r="513" customHeight="1" spans="1:27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30"/>
    </row>
    <row r="514" customHeight="1" spans="1:27">
      <c r="A514" s="31" t="s">
        <v>14</v>
      </c>
      <c r="B514" s="32"/>
      <c r="C514" s="32"/>
      <c r="D514" s="32"/>
      <c r="E514" s="32"/>
      <c r="F514" s="33"/>
      <c r="G514" s="34" t="s">
        <v>15</v>
      </c>
      <c r="H514" s="35"/>
      <c r="I514" s="35"/>
      <c r="J514" s="36"/>
      <c r="K514" s="37" t="s">
        <v>16</v>
      </c>
      <c r="L514" s="38"/>
      <c r="M514" s="39" t="s">
        <v>17</v>
      </c>
      <c r="O514" s="31" t="s">
        <v>14</v>
      </c>
      <c r="P514" s="32"/>
      <c r="Q514" s="32"/>
      <c r="R514" s="32"/>
      <c r="S514" s="32"/>
      <c r="T514" s="33"/>
      <c r="U514" s="34" t="s">
        <v>15</v>
      </c>
      <c r="V514" s="35"/>
      <c r="W514" s="35"/>
      <c r="X514" s="36"/>
      <c r="Y514" s="37" t="s">
        <v>16</v>
      </c>
      <c r="Z514" s="38"/>
      <c r="AA514" s="39" t="s">
        <v>17</v>
      </c>
    </row>
    <row r="515" customHeight="1" spans="1:27">
      <c r="A515" s="40" t="s">
        <v>18</v>
      </c>
      <c r="B515" s="41" t="s">
        <v>19</v>
      </c>
      <c r="C515" s="41" t="s">
        <v>20</v>
      </c>
      <c r="D515" s="41" t="s">
        <v>21</v>
      </c>
      <c r="E515" s="41" t="s">
        <v>22</v>
      </c>
      <c r="F515" s="42" t="s">
        <v>14</v>
      </c>
      <c r="G515" s="43" t="s">
        <v>23</v>
      </c>
      <c r="H515" s="44" t="s">
        <v>24</v>
      </c>
      <c r="I515" s="44" t="s">
        <v>25</v>
      </c>
      <c r="J515" s="45" t="s">
        <v>26</v>
      </c>
      <c r="K515" s="46" t="s">
        <v>27</v>
      </c>
      <c r="L515" s="47" t="s">
        <v>28</v>
      </c>
      <c r="M515" s="48"/>
      <c r="O515" s="40" t="s">
        <v>18</v>
      </c>
      <c r="P515" s="41" t="s">
        <v>19</v>
      </c>
      <c r="Q515" s="41" t="s">
        <v>20</v>
      </c>
      <c r="R515" s="41" t="s">
        <v>21</v>
      </c>
      <c r="S515" s="41" t="s">
        <v>22</v>
      </c>
      <c r="T515" s="42" t="s">
        <v>14</v>
      </c>
      <c r="U515" s="43" t="s">
        <v>23</v>
      </c>
      <c r="V515" s="44" t="s">
        <v>24</v>
      </c>
      <c r="W515" s="44" t="s">
        <v>25</v>
      </c>
      <c r="X515" s="45" t="s">
        <v>26</v>
      </c>
      <c r="Y515" s="46" t="s">
        <v>27</v>
      </c>
      <c r="Z515" s="47" t="s">
        <v>28</v>
      </c>
      <c r="AA515" s="48"/>
    </row>
    <row r="516" customHeight="1" spans="1:27">
      <c r="A516" s="56">
        <v>2556</v>
      </c>
      <c r="B516" s="51">
        <v>4.97</v>
      </c>
      <c r="C516" s="51">
        <v>1</v>
      </c>
      <c r="D516" s="51">
        <v>1</v>
      </c>
      <c r="E516" s="51">
        <v>0</v>
      </c>
      <c r="F516" s="42">
        <f t="shared" ref="F516:F536" si="349">A516*B516*C516*D516+E516</f>
        <v>12703.32</v>
      </c>
      <c r="G516" s="52">
        <v>1.65</v>
      </c>
      <c r="H516" s="51">
        <v>0.76</v>
      </c>
      <c r="I516" s="51">
        <v>1.54</v>
      </c>
      <c r="J516" s="45">
        <f t="shared" ref="J516:J536" si="350">H516*I516+1</f>
        <v>2.1704</v>
      </c>
      <c r="K516" s="52">
        <v>1.125</v>
      </c>
      <c r="L516" s="47">
        <v>0.5</v>
      </c>
      <c r="M516" s="54">
        <f t="shared" ref="M516:M536" si="351">F516*G516*J516*K516*L516</f>
        <v>25589.5995663</v>
      </c>
      <c r="O516" s="56">
        <v>2556</v>
      </c>
      <c r="P516" s="51">
        <v>4.97</v>
      </c>
      <c r="Q516" s="51">
        <v>1</v>
      </c>
      <c r="R516" s="51">
        <v>1</v>
      </c>
      <c r="S516" s="51">
        <v>0</v>
      </c>
      <c r="T516" s="42">
        <f t="shared" ref="T516:T536" si="352">O516*P516*Q516*R516+S516</f>
        <v>12703.32</v>
      </c>
      <c r="U516" s="52">
        <v>2.05</v>
      </c>
      <c r="V516" s="51">
        <v>0.76</v>
      </c>
      <c r="W516" s="51">
        <v>1.54</v>
      </c>
      <c r="X516" s="45">
        <f t="shared" ref="X516:X536" si="353">V516*W516+1</f>
        <v>2.1704</v>
      </c>
      <c r="Y516" s="52">
        <v>1.125</v>
      </c>
      <c r="Z516" s="47">
        <v>0.5</v>
      </c>
      <c r="AA516" s="54">
        <f t="shared" ref="AA516:AA536" si="354">T516*U516*X516*Y516*Z516</f>
        <v>31793.1388551</v>
      </c>
    </row>
    <row r="517" customHeight="1" spans="1:27">
      <c r="A517" s="56">
        <v>2556</v>
      </c>
      <c r="B517" s="51">
        <f t="shared" ref="B517:B536" si="355">0.677+0.338</f>
        <v>1.015</v>
      </c>
      <c r="C517" s="51">
        <v>1.35</v>
      </c>
      <c r="D517" s="51">
        <v>1</v>
      </c>
      <c r="E517" s="51">
        <v>0</v>
      </c>
      <c r="F517" s="42">
        <f t="shared" si="349"/>
        <v>3502.359</v>
      </c>
      <c r="G517" s="52">
        <v>1.65</v>
      </c>
      <c r="H517" s="51">
        <v>0.76</v>
      </c>
      <c r="I517" s="51">
        <v>1.54</v>
      </c>
      <c r="J517" s="45">
        <f t="shared" si="350"/>
        <v>2.1704</v>
      </c>
      <c r="K517" s="52">
        <v>1.125</v>
      </c>
      <c r="L517" s="47">
        <v>0.5</v>
      </c>
      <c r="M517" s="54">
        <f t="shared" si="351"/>
        <v>7055.1607254975</v>
      </c>
      <c r="O517" s="56">
        <v>2556</v>
      </c>
      <c r="P517" s="51">
        <f t="shared" ref="P517:P536" si="356">0.677+0.338</f>
        <v>1.015</v>
      </c>
      <c r="Q517" s="51">
        <v>1.35</v>
      </c>
      <c r="R517" s="51">
        <v>1</v>
      </c>
      <c r="S517" s="51">
        <v>0</v>
      </c>
      <c r="T517" s="42">
        <f t="shared" si="352"/>
        <v>3502.359</v>
      </c>
      <c r="U517" s="52">
        <v>2.05</v>
      </c>
      <c r="V517" s="51">
        <v>0.76</v>
      </c>
      <c r="W517" s="51">
        <v>1.54</v>
      </c>
      <c r="X517" s="45">
        <f t="shared" si="353"/>
        <v>2.1704</v>
      </c>
      <c r="Y517" s="52">
        <v>1.125</v>
      </c>
      <c r="Z517" s="47">
        <v>0.5</v>
      </c>
      <c r="AA517" s="54">
        <f t="shared" si="354"/>
        <v>8765.5027195575</v>
      </c>
    </row>
    <row r="518" customHeight="1" spans="1:27">
      <c r="A518" s="56">
        <v>2556</v>
      </c>
      <c r="B518" s="51">
        <f t="shared" si="355"/>
        <v>1.015</v>
      </c>
      <c r="C518" s="51">
        <v>1.35</v>
      </c>
      <c r="D518" s="51">
        <v>1</v>
      </c>
      <c r="E518" s="51">
        <v>0</v>
      </c>
      <c r="F518" s="42">
        <f t="shared" si="349"/>
        <v>3502.359</v>
      </c>
      <c r="G518" s="52">
        <v>1.65</v>
      </c>
      <c r="H518" s="51">
        <v>0.76</v>
      </c>
      <c r="I518" s="51">
        <v>1.54</v>
      </c>
      <c r="J518" s="45">
        <f t="shared" si="350"/>
        <v>2.1704</v>
      </c>
      <c r="K518" s="52">
        <v>1.125</v>
      </c>
      <c r="L518" s="47">
        <v>0.5</v>
      </c>
      <c r="M518" s="54">
        <f t="shared" si="351"/>
        <v>7055.1607254975</v>
      </c>
      <c r="O518" s="56">
        <v>2556</v>
      </c>
      <c r="P518" s="51">
        <f t="shared" si="356"/>
        <v>1.015</v>
      </c>
      <c r="Q518" s="51">
        <v>1.35</v>
      </c>
      <c r="R518" s="51">
        <v>1</v>
      </c>
      <c r="S518" s="51">
        <v>0</v>
      </c>
      <c r="T518" s="42">
        <f t="shared" si="352"/>
        <v>3502.359</v>
      </c>
      <c r="U518" s="52">
        <v>2.05</v>
      </c>
      <c r="V518" s="51">
        <v>0.76</v>
      </c>
      <c r="W518" s="51">
        <v>1.54</v>
      </c>
      <c r="X518" s="45">
        <f t="shared" si="353"/>
        <v>2.1704</v>
      </c>
      <c r="Y518" s="52">
        <v>1.125</v>
      </c>
      <c r="Z518" s="47">
        <v>0.5</v>
      </c>
      <c r="AA518" s="54">
        <f t="shared" si="354"/>
        <v>8765.5027195575</v>
      </c>
    </row>
    <row r="519" customHeight="1" spans="1:27">
      <c r="A519" s="56">
        <v>2556</v>
      </c>
      <c r="B519" s="51">
        <f t="shared" si="355"/>
        <v>1.015</v>
      </c>
      <c r="C519" s="51">
        <v>1.35</v>
      </c>
      <c r="D519" s="51">
        <v>1</v>
      </c>
      <c r="E519" s="51">
        <v>0</v>
      </c>
      <c r="F519" s="42">
        <f t="shared" si="349"/>
        <v>3502.359</v>
      </c>
      <c r="G519" s="52">
        <v>1.65</v>
      </c>
      <c r="H519" s="51">
        <v>0.76</v>
      </c>
      <c r="I519" s="51">
        <v>1.54</v>
      </c>
      <c r="J519" s="45">
        <f t="shared" si="350"/>
        <v>2.1704</v>
      </c>
      <c r="K519" s="52">
        <v>1.125</v>
      </c>
      <c r="L519" s="47">
        <v>0.5</v>
      </c>
      <c r="M519" s="54">
        <f t="shared" si="351"/>
        <v>7055.1607254975</v>
      </c>
      <c r="O519" s="56">
        <v>2556</v>
      </c>
      <c r="P519" s="51">
        <f t="shared" si="356"/>
        <v>1.015</v>
      </c>
      <c r="Q519" s="51">
        <v>1.35</v>
      </c>
      <c r="R519" s="51">
        <v>1</v>
      </c>
      <c r="S519" s="51">
        <v>0</v>
      </c>
      <c r="T519" s="42">
        <f t="shared" si="352"/>
        <v>3502.359</v>
      </c>
      <c r="U519" s="52">
        <v>2.05</v>
      </c>
      <c r="V519" s="51">
        <v>0.76</v>
      </c>
      <c r="W519" s="51">
        <v>1.54</v>
      </c>
      <c r="X519" s="45">
        <f t="shared" si="353"/>
        <v>2.1704</v>
      </c>
      <c r="Y519" s="52">
        <v>1.125</v>
      </c>
      <c r="Z519" s="47">
        <v>0.5</v>
      </c>
      <c r="AA519" s="54">
        <f t="shared" si="354"/>
        <v>8765.5027195575</v>
      </c>
    </row>
    <row r="520" customHeight="1" spans="1:27">
      <c r="A520" s="56">
        <v>2556</v>
      </c>
      <c r="B520" s="51">
        <f t="shared" si="355"/>
        <v>1.015</v>
      </c>
      <c r="C520" s="51">
        <v>1.35</v>
      </c>
      <c r="D520" s="51">
        <v>1</v>
      </c>
      <c r="E520" s="51">
        <v>0</v>
      </c>
      <c r="F520" s="42">
        <f t="shared" si="349"/>
        <v>3502.359</v>
      </c>
      <c r="G520" s="52">
        <v>1.65</v>
      </c>
      <c r="H520" s="51">
        <v>0.76</v>
      </c>
      <c r="I520" s="51">
        <v>1.54</v>
      </c>
      <c r="J520" s="45">
        <f t="shared" si="350"/>
        <v>2.1704</v>
      </c>
      <c r="K520" s="52">
        <v>1.125</v>
      </c>
      <c r="L520" s="47">
        <v>0.5</v>
      </c>
      <c r="M520" s="54">
        <f t="shared" si="351"/>
        <v>7055.1607254975</v>
      </c>
      <c r="O520" s="56">
        <v>2556</v>
      </c>
      <c r="P520" s="51">
        <f t="shared" si="356"/>
        <v>1.015</v>
      </c>
      <c r="Q520" s="51">
        <v>1.35</v>
      </c>
      <c r="R520" s="51">
        <v>1</v>
      </c>
      <c r="S520" s="51">
        <v>0</v>
      </c>
      <c r="T520" s="42">
        <f t="shared" si="352"/>
        <v>3502.359</v>
      </c>
      <c r="U520" s="52">
        <v>2.05</v>
      </c>
      <c r="V520" s="51">
        <v>0.76</v>
      </c>
      <c r="W520" s="51">
        <v>1.54</v>
      </c>
      <c r="X520" s="45">
        <f t="shared" si="353"/>
        <v>2.1704</v>
      </c>
      <c r="Y520" s="52">
        <v>1.125</v>
      </c>
      <c r="Z520" s="47">
        <v>0.5</v>
      </c>
      <c r="AA520" s="54">
        <f t="shared" si="354"/>
        <v>8765.5027195575</v>
      </c>
    </row>
    <row r="521" customHeight="1" spans="1:27">
      <c r="A521" s="56">
        <v>2556</v>
      </c>
      <c r="B521" s="51">
        <f t="shared" si="355"/>
        <v>1.015</v>
      </c>
      <c r="C521" s="51">
        <v>1.35</v>
      </c>
      <c r="D521" s="51">
        <v>1</v>
      </c>
      <c r="E521" s="51">
        <v>0</v>
      </c>
      <c r="F521" s="42">
        <f t="shared" si="349"/>
        <v>3502.359</v>
      </c>
      <c r="G521" s="52">
        <v>1.65</v>
      </c>
      <c r="H521" s="51">
        <v>0.76</v>
      </c>
      <c r="I521" s="51">
        <v>1.54</v>
      </c>
      <c r="J521" s="45">
        <f t="shared" si="350"/>
        <v>2.1704</v>
      </c>
      <c r="K521" s="52">
        <v>1.125</v>
      </c>
      <c r="L521" s="47">
        <v>0.5</v>
      </c>
      <c r="M521" s="54">
        <f t="shared" si="351"/>
        <v>7055.1607254975</v>
      </c>
      <c r="O521" s="56">
        <v>2556</v>
      </c>
      <c r="P521" s="51">
        <f t="shared" si="356"/>
        <v>1.015</v>
      </c>
      <c r="Q521" s="51">
        <v>1.35</v>
      </c>
      <c r="R521" s="51">
        <v>1</v>
      </c>
      <c r="S521" s="51">
        <v>0</v>
      </c>
      <c r="T521" s="42">
        <f t="shared" si="352"/>
        <v>3502.359</v>
      </c>
      <c r="U521" s="52">
        <v>2.05</v>
      </c>
      <c r="V521" s="51">
        <v>0.76</v>
      </c>
      <c r="W521" s="51">
        <v>1.54</v>
      </c>
      <c r="X521" s="45">
        <f t="shared" si="353"/>
        <v>2.1704</v>
      </c>
      <c r="Y521" s="52">
        <v>1.125</v>
      </c>
      <c r="Z521" s="47">
        <v>0.5</v>
      </c>
      <c r="AA521" s="54">
        <f t="shared" si="354"/>
        <v>8765.5027195575</v>
      </c>
    </row>
    <row r="522" customHeight="1" spans="1:27">
      <c r="A522" s="56">
        <v>2556</v>
      </c>
      <c r="B522" s="51">
        <f t="shared" si="355"/>
        <v>1.015</v>
      </c>
      <c r="C522" s="51">
        <v>1.35</v>
      </c>
      <c r="D522" s="51">
        <v>1</v>
      </c>
      <c r="E522" s="51">
        <v>0</v>
      </c>
      <c r="F522" s="42">
        <f t="shared" si="349"/>
        <v>3502.359</v>
      </c>
      <c r="G522" s="52">
        <v>1.65</v>
      </c>
      <c r="H522" s="51">
        <v>0.76</v>
      </c>
      <c r="I522" s="51">
        <v>1.54</v>
      </c>
      <c r="J522" s="45">
        <f t="shared" si="350"/>
        <v>2.1704</v>
      </c>
      <c r="K522" s="52">
        <v>1.125</v>
      </c>
      <c r="L522" s="47">
        <v>0.5</v>
      </c>
      <c r="M522" s="54">
        <f t="shared" si="351"/>
        <v>7055.1607254975</v>
      </c>
      <c r="O522" s="56">
        <v>2556</v>
      </c>
      <c r="P522" s="51">
        <f t="shared" si="356"/>
        <v>1.015</v>
      </c>
      <c r="Q522" s="51">
        <v>1.35</v>
      </c>
      <c r="R522" s="51">
        <v>1</v>
      </c>
      <c r="S522" s="51">
        <v>0</v>
      </c>
      <c r="T522" s="42">
        <f t="shared" si="352"/>
        <v>3502.359</v>
      </c>
      <c r="U522" s="52">
        <v>2.05</v>
      </c>
      <c r="V522" s="51">
        <v>0.76</v>
      </c>
      <c r="W522" s="51">
        <v>1.54</v>
      </c>
      <c r="X522" s="45">
        <f t="shared" si="353"/>
        <v>2.1704</v>
      </c>
      <c r="Y522" s="52">
        <v>1.125</v>
      </c>
      <c r="Z522" s="47">
        <v>0.5</v>
      </c>
      <c r="AA522" s="54">
        <f t="shared" si="354"/>
        <v>8765.5027195575</v>
      </c>
    </row>
    <row r="523" customHeight="1" spans="1:27">
      <c r="A523" s="56">
        <v>2556</v>
      </c>
      <c r="B523" s="51">
        <f t="shared" si="355"/>
        <v>1.015</v>
      </c>
      <c r="C523" s="51">
        <v>1.35</v>
      </c>
      <c r="D523" s="51">
        <v>1</v>
      </c>
      <c r="E523" s="51">
        <v>0</v>
      </c>
      <c r="F523" s="42">
        <f t="shared" si="349"/>
        <v>3502.359</v>
      </c>
      <c r="G523" s="52">
        <v>1.65</v>
      </c>
      <c r="H523" s="51">
        <v>0.76</v>
      </c>
      <c r="I523" s="51">
        <v>1.54</v>
      </c>
      <c r="J523" s="45">
        <f t="shared" si="350"/>
        <v>2.1704</v>
      </c>
      <c r="K523" s="52">
        <v>1.125</v>
      </c>
      <c r="L523" s="47">
        <v>0.5</v>
      </c>
      <c r="M523" s="54">
        <f t="shared" si="351"/>
        <v>7055.1607254975</v>
      </c>
      <c r="O523" s="56">
        <v>2556</v>
      </c>
      <c r="P523" s="51">
        <f t="shared" si="356"/>
        <v>1.015</v>
      </c>
      <c r="Q523" s="51">
        <v>1.35</v>
      </c>
      <c r="R523" s="51">
        <v>1</v>
      </c>
      <c r="S523" s="51">
        <v>0</v>
      </c>
      <c r="T523" s="42">
        <f t="shared" si="352"/>
        <v>3502.359</v>
      </c>
      <c r="U523" s="52">
        <v>2.05</v>
      </c>
      <c r="V523" s="51">
        <v>0.76</v>
      </c>
      <c r="W523" s="51">
        <v>1.54</v>
      </c>
      <c r="X523" s="45">
        <f t="shared" si="353"/>
        <v>2.1704</v>
      </c>
      <c r="Y523" s="52">
        <v>1.125</v>
      </c>
      <c r="Z523" s="47">
        <v>0.5</v>
      </c>
      <c r="AA523" s="54">
        <f t="shared" si="354"/>
        <v>8765.5027195575</v>
      </c>
    </row>
    <row r="524" customHeight="1" spans="1:27">
      <c r="A524" s="56">
        <v>2556</v>
      </c>
      <c r="B524" s="51">
        <f t="shared" si="355"/>
        <v>1.015</v>
      </c>
      <c r="C524" s="51">
        <v>1.35</v>
      </c>
      <c r="D524" s="51">
        <v>1</v>
      </c>
      <c r="E524" s="51">
        <v>0</v>
      </c>
      <c r="F524" s="42">
        <f t="shared" si="349"/>
        <v>3502.359</v>
      </c>
      <c r="G524" s="52">
        <v>1.65</v>
      </c>
      <c r="H524" s="51">
        <v>0.76</v>
      </c>
      <c r="I524" s="51">
        <v>1.54</v>
      </c>
      <c r="J524" s="45">
        <f t="shared" si="350"/>
        <v>2.1704</v>
      </c>
      <c r="K524" s="52">
        <v>1.125</v>
      </c>
      <c r="L524" s="47">
        <v>0.5</v>
      </c>
      <c r="M524" s="54">
        <f t="shared" si="351"/>
        <v>7055.1607254975</v>
      </c>
      <c r="O524" s="56">
        <v>2556</v>
      </c>
      <c r="P524" s="51">
        <f t="shared" si="356"/>
        <v>1.015</v>
      </c>
      <c r="Q524" s="51">
        <v>1.35</v>
      </c>
      <c r="R524" s="51">
        <v>1</v>
      </c>
      <c r="S524" s="51">
        <v>0</v>
      </c>
      <c r="T524" s="42">
        <f t="shared" si="352"/>
        <v>3502.359</v>
      </c>
      <c r="U524" s="52">
        <v>2.05</v>
      </c>
      <c r="V524" s="51">
        <v>0.76</v>
      </c>
      <c r="W524" s="51">
        <v>1.54</v>
      </c>
      <c r="X524" s="45">
        <f t="shared" si="353"/>
        <v>2.1704</v>
      </c>
      <c r="Y524" s="52">
        <v>1.125</v>
      </c>
      <c r="Z524" s="47">
        <v>0.5</v>
      </c>
      <c r="AA524" s="54">
        <f t="shared" si="354"/>
        <v>8765.5027195575</v>
      </c>
    </row>
    <row r="525" customHeight="1" spans="1:27">
      <c r="A525" s="56">
        <v>2556</v>
      </c>
      <c r="B525" s="51">
        <f t="shared" si="355"/>
        <v>1.015</v>
      </c>
      <c r="C525" s="51">
        <v>1.35</v>
      </c>
      <c r="D525" s="51">
        <v>1</v>
      </c>
      <c r="E525" s="51">
        <v>0</v>
      </c>
      <c r="F525" s="42">
        <f t="shared" si="349"/>
        <v>3502.359</v>
      </c>
      <c r="G525" s="52">
        <v>1.65</v>
      </c>
      <c r="H525" s="51">
        <v>0.76</v>
      </c>
      <c r="I525" s="51">
        <v>1.54</v>
      </c>
      <c r="J525" s="45">
        <f t="shared" si="350"/>
        <v>2.1704</v>
      </c>
      <c r="K525" s="52">
        <v>1.125</v>
      </c>
      <c r="L525" s="47">
        <v>0.5</v>
      </c>
      <c r="M525" s="54">
        <f t="shared" si="351"/>
        <v>7055.1607254975</v>
      </c>
      <c r="O525" s="56">
        <v>2556</v>
      </c>
      <c r="P525" s="51">
        <f t="shared" si="356"/>
        <v>1.015</v>
      </c>
      <c r="Q525" s="51">
        <v>1.35</v>
      </c>
      <c r="R525" s="51">
        <v>1</v>
      </c>
      <c r="S525" s="51">
        <v>0</v>
      </c>
      <c r="T525" s="42">
        <f t="shared" si="352"/>
        <v>3502.359</v>
      </c>
      <c r="U525" s="52">
        <v>2.05</v>
      </c>
      <c r="V525" s="51">
        <v>0.76</v>
      </c>
      <c r="W525" s="51">
        <v>1.54</v>
      </c>
      <c r="X525" s="45">
        <f t="shared" si="353"/>
        <v>2.1704</v>
      </c>
      <c r="Y525" s="52">
        <v>1.125</v>
      </c>
      <c r="Z525" s="47">
        <v>0.5</v>
      </c>
      <c r="AA525" s="54">
        <f t="shared" si="354"/>
        <v>8765.5027195575</v>
      </c>
    </row>
    <row r="526" customHeight="1" spans="1:27">
      <c r="A526" s="56">
        <v>2556</v>
      </c>
      <c r="B526" s="51">
        <f t="shared" si="355"/>
        <v>1.015</v>
      </c>
      <c r="C526" s="51">
        <v>1.35</v>
      </c>
      <c r="D526" s="51">
        <v>1</v>
      </c>
      <c r="E526" s="51">
        <v>0</v>
      </c>
      <c r="F526" s="42">
        <f t="shared" si="349"/>
        <v>3502.359</v>
      </c>
      <c r="G526" s="52">
        <v>1.65</v>
      </c>
      <c r="H526" s="51">
        <v>0.76</v>
      </c>
      <c r="I526" s="51">
        <v>1.54</v>
      </c>
      <c r="J526" s="45">
        <f t="shared" si="350"/>
        <v>2.1704</v>
      </c>
      <c r="K526" s="52">
        <v>1.125</v>
      </c>
      <c r="L526" s="47">
        <v>0.5</v>
      </c>
      <c r="M526" s="54">
        <f t="shared" si="351"/>
        <v>7055.1607254975</v>
      </c>
      <c r="O526" s="56">
        <v>2556</v>
      </c>
      <c r="P526" s="51">
        <f t="shared" si="356"/>
        <v>1.015</v>
      </c>
      <c r="Q526" s="51">
        <v>1.35</v>
      </c>
      <c r="R526" s="51">
        <v>1</v>
      </c>
      <c r="S526" s="51">
        <v>0</v>
      </c>
      <c r="T526" s="42">
        <f t="shared" si="352"/>
        <v>3502.359</v>
      </c>
      <c r="U526" s="52">
        <v>2.05</v>
      </c>
      <c r="V526" s="51">
        <v>0.76</v>
      </c>
      <c r="W526" s="51">
        <v>1.54</v>
      </c>
      <c r="X526" s="45">
        <f t="shared" si="353"/>
        <v>2.1704</v>
      </c>
      <c r="Y526" s="52">
        <v>1.125</v>
      </c>
      <c r="Z526" s="47">
        <v>0.5</v>
      </c>
      <c r="AA526" s="54">
        <f t="shared" si="354"/>
        <v>8765.5027195575</v>
      </c>
    </row>
    <row r="527" customHeight="1" spans="1:27">
      <c r="A527" s="56">
        <v>2556</v>
      </c>
      <c r="B527" s="51">
        <f t="shared" si="355"/>
        <v>1.015</v>
      </c>
      <c r="C527" s="51">
        <v>1.35</v>
      </c>
      <c r="D527" s="51">
        <v>1</v>
      </c>
      <c r="E527" s="51">
        <v>0</v>
      </c>
      <c r="F527" s="42">
        <f t="shared" si="349"/>
        <v>3502.359</v>
      </c>
      <c r="G527" s="52">
        <v>1.65</v>
      </c>
      <c r="H527" s="51">
        <v>0.76</v>
      </c>
      <c r="I527" s="51">
        <v>1.54</v>
      </c>
      <c r="J527" s="45">
        <f t="shared" si="350"/>
        <v>2.1704</v>
      </c>
      <c r="K527" s="52">
        <v>1.125</v>
      </c>
      <c r="L527" s="47">
        <v>0.5</v>
      </c>
      <c r="M527" s="54">
        <f t="shared" si="351"/>
        <v>7055.1607254975</v>
      </c>
      <c r="O527" s="56">
        <v>2556</v>
      </c>
      <c r="P527" s="51">
        <f t="shared" si="356"/>
        <v>1.015</v>
      </c>
      <c r="Q527" s="51">
        <v>1.35</v>
      </c>
      <c r="R527" s="51">
        <v>1</v>
      </c>
      <c r="S527" s="51">
        <v>0</v>
      </c>
      <c r="T527" s="42">
        <f t="shared" si="352"/>
        <v>3502.359</v>
      </c>
      <c r="U527" s="52">
        <v>2.05</v>
      </c>
      <c r="V527" s="51">
        <v>0.76</v>
      </c>
      <c r="W527" s="51">
        <v>1.54</v>
      </c>
      <c r="X527" s="45">
        <f t="shared" si="353"/>
        <v>2.1704</v>
      </c>
      <c r="Y527" s="52">
        <v>1.125</v>
      </c>
      <c r="Z527" s="47">
        <v>0.5</v>
      </c>
      <c r="AA527" s="54">
        <f t="shared" si="354"/>
        <v>8765.5027195575</v>
      </c>
    </row>
    <row r="528" customHeight="1" spans="1:27">
      <c r="A528" s="56">
        <v>2556</v>
      </c>
      <c r="B528" s="51">
        <f t="shared" si="355"/>
        <v>1.015</v>
      </c>
      <c r="C528" s="51">
        <v>1.35</v>
      </c>
      <c r="D528" s="51">
        <v>1</v>
      </c>
      <c r="E528" s="51">
        <v>0</v>
      </c>
      <c r="F528" s="42">
        <f t="shared" si="349"/>
        <v>3502.359</v>
      </c>
      <c r="G528" s="52">
        <v>1.65</v>
      </c>
      <c r="H528" s="51">
        <v>0.76</v>
      </c>
      <c r="I528" s="51">
        <v>1.54</v>
      </c>
      <c r="J528" s="45">
        <f t="shared" si="350"/>
        <v>2.1704</v>
      </c>
      <c r="K528" s="52">
        <v>1.125</v>
      </c>
      <c r="L528" s="47">
        <v>0.5</v>
      </c>
      <c r="M528" s="54">
        <f t="shared" si="351"/>
        <v>7055.1607254975</v>
      </c>
      <c r="O528" s="56">
        <v>2556</v>
      </c>
      <c r="P528" s="51">
        <f t="shared" si="356"/>
        <v>1.015</v>
      </c>
      <c r="Q528" s="51">
        <v>1.35</v>
      </c>
      <c r="R528" s="51">
        <v>1</v>
      </c>
      <c r="S528" s="51">
        <v>0</v>
      </c>
      <c r="T528" s="42">
        <f t="shared" si="352"/>
        <v>3502.359</v>
      </c>
      <c r="U528" s="52">
        <v>2.05</v>
      </c>
      <c r="V528" s="51">
        <v>0.76</v>
      </c>
      <c r="W528" s="51">
        <v>1.54</v>
      </c>
      <c r="X528" s="45">
        <f t="shared" si="353"/>
        <v>2.1704</v>
      </c>
      <c r="Y528" s="52">
        <v>1.125</v>
      </c>
      <c r="Z528" s="47">
        <v>0.5</v>
      </c>
      <c r="AA528" s="54">
        <f t="shared" si="354"/>
        <v>8765.5027195575</v>
      </c>
    </row>
    <row r="529" customHeight="1" spans="1:27">
      <c r="A529" s="56">
        <v>2556</v>
      </c>
      <c r="B529" s="51">
        <f t="shared" si="355"/>
        <v>1.015</v>
      </c>
      <c r="C529" s="51">
        <v>1.35</v>
      </c>
      <c r="D529" s="51">
        <v>1</v>
      </c>
      <c r="E529" s="51">
        <v>0</v>
      </c>
      <c r="F529" s="42">
        <f t="shared" si="349"/>
        <v>3502.359</v>
      </c>
      <c r="G529" s="52">
        <v>1.65</v>
      </c>
      <c r="H529" s="51">
        <v>0.76</v>
      </c>
      <c r="I529" s="51">
        <v>1.54</v>
      </c>
      <c r="J529" s="45">
        <f t="shared" si="350"/>
        <v>2.1704</v>
      </c>
      <c r="K529" s="52">
        <v>1.125</v>
      </c>
      <c r="L529" s="47">
        <v>0.5</v>
      </c>
      <c r="M529" s="54">
        <f t="shared" si="351"/>
        <v>7055.1607254975</v>
      </c>
      <c r="O529" s="56">
        <v>2556</v>
      </c>
      <c r="P529" s="51">
        <f t="shared" si="356"/>
        <v>1.015</v>
      </c>
      <c r="Q529" s="51">
        <v>1.35</v>
      </c>
      <c r="R529" s="51">
        <v>1</v>
      </c>
      <c r="S529" s="51">
        <v>0</v>
      </c>
      <c r="T529" s="42">
        <f t="shared" si="352"/>
        <v>3502.359</v>
      </c>
      <c r="U529" s="52">
        <v>2.05</v>
      </c>
      <c r="V529" s="51">
        <v>0.76</v>
      </c>
      <c r="W529" s="51">
        <v>1.54</v>
      </c>
      <c r="X529" s="45">
        <f t="shared" si="353"/>
        <v>2.1704</v>
      </c>
      <c r="Y529" s="52">
        <v>1.125</v>
      </c>
      <c r="Z529" s="47">
        <v>0.5</v>
      </c>
      <c r="AA529" s="54">
        <f t="shared" si="354"/>
        <v>8765.5027195575</v>
      </c>
    </row>
    <row r="530" customHeight="1" spans="1:27">
      <c r="A530" s="56">
        <v>2556</v>
      </c>
      <c r="B530" s="51">
        <f t="shared" si="355"/>
        <v>1.015</v>
      </c>
      <c r="C530" s="51">
        <v>1.35</v>
      </c>
      <c r="D530" s="51">
        <v>1</v>
      </c>
      <c r="E530" s="51">
        <v>0</v>
      </c>
      <c r="F530" s="42">
        <f t="shared" si="349"/>
        <v>3502.359</v>
      </c>
      <c r="G530" s="52">
        <v>1.65</v>
      </c>
      <c r="H530" s="51">
        <v>0.76</v>
      </c>
      <c r="I530" s="51">
        <v>1.54</v>
      </c>
      <c r="J530" s="45">
        <f t="shared" si="350"/>
        <v>2.1704</v>
      </c>
      <c r="K530" s="52">
        <v>1.125</v>
      </c>
      <c r="L530" s="47">
        <v>0.5</v>
      </c>
      <c r="M530" s="54">
        <f t="shared" si="351"/>
        <v>7055.1607254975</v>
      </c>
      <c r="O530" s="56">
        <v>2556</v>
      </c>
      <c r="P530" s="51">
        <f t="shared" si="356"/>
        <v>1.015</v>
      </c>
      <c r="Q530" s="51">
        <v>1.35</v>
      </c>
      <c r="R530" s="51">
        <v>1</v>
      </c>
      <c r="S530" s="51">
        <v>0</v>
      </c>
      <c r="T530" s="42">
        <f t="shared" si="352"/>
        <v>3502.359</v>
      </c>
      <c r="U530" s="52">
        <v>2.05</v>
      </c>
      <c r="V530" s="51">
        <v>0.76</v>
      </c>
      <c r="W530" s="51">
        <v>1.54</v>
      </c>
      <c r="X530" s="45">
        <f t="shared" si="353"/>
        <v>2.1704</v>
      </c>
      <c r="Y530" s="52">
        <v>1.125</v>
      </c>
      <c r="Z530" s="47">
        <v>0.5</v>
      </c>
      <c r="AA530" s="54">
        <f t="shared" si="354"/>
        <v>8765.5027195575</v>
      </c>
    </row>
    <row r="531" customHeight="1" spans="1:27">
      <c r="A531" s="56">
        <v>2556</v>
      </c>
      <c r="B531" s="51">
        <f t="shared" si="355"/>
        <v>1.015</v>
      </c>
      <c r="C531" s="51">
        <v>1.35</v>
      </c>
      <c r="D531" s="51">
        <v>1</v>
      </c>
      <c r="E531" s="51">
        <v>0</v>
      </c>
      <c r="F531" s="42">
        <f t="shared" si="349"/>
        <v>3502.359</v>
      </c>
      <c r="G531" s="52">
        <v>1.65</v>
      </c>
      <c r="H531" s="51">
        <v>0.76</v>
      </c>
      <c r="I531" s="51">
        <v>1.54</v>
      </c>
      <c r="J531" s="45">
        <f t="shared" si="350"/>
        <v>2.1704</v>
      </c>
      <c r="K531" s="52">
        <v>1.125</v>
      </c>
      <c r="L531" s="47">
        <v>0.5</v>
      </c>
      <c r="M531" s="54">
        <f t="shared" si="351"/>
        <v>7055.1607254975</v>
      </c>
      <c r="O531" s="56">
        <v>2556</v>
      </c>
      <c r="P531" s="51">
        <f t="shared" si="356"/>
        <v>1.015</v>
      </c>
      <c r="Q531" s="51">
        <v>1.35</v>
      </c>
      <c r="R531" s="51">
        <v>1</v>
      </c>
      <c r="S531" s="51">
        <v>0</v>
      </c>
      <c r="T531" s="42">
        <f t="shared" si="352"/>
        <v>3502.359</v>
      </c>
      <c r="U531" s="52">
        <v>2.05</v>
      </c>
      <c r="V531" s="51">
        <v>0.76</v>
      </c>
      <c r="W531" s="51">
        <v>1.54</v>
      </c>
      <c r="X531" s="45">
        <f t="shared" si="353"/>
        <v>2.1704</v>
      </c>
      <c r="Y531" s="52">
        <v>1.125</v>
      </c>
      <c r="Z531" s="47">
        <v>0.5</v>
      </c>
      <c r="AA531" s="54">
        <f t="shared" si="354"/>
        <v>8765.5027195575</v>
      </c>
    </row>
    <row r="532" customHeight="1" spans="1:27">
      <c r="A532" s="56">
        <v>2556</v>
      </c>
      <c r="B532" s="51">
        <f t="shared" si="355"/>
        <v>1.015</v>
      </c>
      <c r="C532" s="51">
        <v>1.35</v>
      </c>
      <c r="D532" s="51">
        <v>1</v>
      </c>
      <c r="E532" s="51">
        <v>0</v>
      </c>
      <c r="F532" s="42">
        <f t="shared" si="349"/>
        <v>3502.359</v>
      </c>
      <c r="G532" s="52">
        <v>1.65</v>
      </c>
      <c r="H532" s="51">
        <v>0.76</v>
      </c>
      <c r="I532" s="51">
        <v>1.54</v>
      </c>
      <c r="J532" s="45">
        <f t="shared" si="350"/>
        <v>2.1704</v>
      </c>
      <c r="K532" s="52">
        <v>1.125</v>
      </c>
      <c r="L532" s="47">
        <v>0.5</v>
      </c>
      <c r="M532" s="54">
        <f t="shared" si="351"/>
        <v>7055.1607254975</v>
      </c>
      <c r="O532" s="56">
        <v>2556</v>
      </c>
      <c r="P532" s="51">
        <f t="shared" si="356"/>
        <v>1.015</v>
      </c>
      <c r="Q532" s="51">
        <v>1.35</v>
      </c>
      <c r="R532" s="51">
        <v>1</v>
      </c>
      <c r="S532" s="51">
        <v>0</v>
      </c>
      <c r="T532" s="42">
        <f t="shared" si="352"/>
        <v>3502.359</v>
      </c>
      <c r="U532" s="52">
        <v>2.05</v>
      </c>
      <c r="V532" s="51">
        <v>0.76</v>
      </c>
      <c r="W532" s="51">
        <v>1.54</v>
      </c>
      <c r="X532" s="45">
        <f t="shared" si="353"/>
        <v>2.1704</v>
      </c>
      <c r="Y532" s="52">
        <v>1.125</v>
      </c>
      <c r="Z532" s="47">
        <v>0.5</v>
      </c>
      <c r="AA532" s="54">
        <f t="shared" si="354"/>
        <v>8765.5027195575</v>
      </c>
    </row>
    <row r="533" customHeight="1" spans="1:27">
      <c r="A533" s="56">
        <v>2556</v>
      </c>
      <c r="B533" s="51">
        <f t="shared" si="355"/>
        <v>1.015</v>
      </c>
      <c r="C533" s="51">
        <v>1.35</v>
      </c>
      <c r="D533" s="51">
        <v>1</v>
      </c>
      <c r="E533" s="51">
        <v>0</v>
      </c>
      <c r="F533" s="42">
        <f t="shared" si="349"/>
        <v>3502.359</v>
      </c>
      <c r="G533" s="52">
        <v>1.65</v>
      </c>
      <c r="H533" s="51">
        <v>0.76</v>
      </c>
      <c r="I533" s="51">
        <v>1.54</v>
      </c>
      <c r="J533" s="45">
        <f t="shared" si="350"/>
        <v>2.1704</v>
      </c>
      <c r="K533" s="52">
        <v>1.125</v>
      </c>
      <c r="L533" s="47">
        <v>0.5</v>
      </c>
      <c r="M533" s="54">
        <f t="shared" si="351"/>
        <v>7055.1607254975</v>
      </c>
      <c r="O533" s="56">
        <v>2556</v>
      </c>
      <c r="P533" s="51">
        <f t="shared" si="356"/>
        <v>1.015</v>
      </c>
      <c r="Q533" s="51">
        <v>1.35</v>
      </c>
      <c r="R533" s="51">
        <v>1</v>
      </c>
      <c r="S533" s="51">
        <v>0</v>
      </c>
      <c r="T533" s="42">
        <f t="shared" si="352"/>
        <v>3502.359</v>
      </c>
      <c r="U533" s="52">
        <v>2.05</v>
      </c>
      <c r="V533" s="51">
        <v>0.76</v>
      </c>
      <c r="W533" s="51">
        <v>1.54</v>
      </c>
      <c r="X533" s="45">
        <f t="shared" si="353"/>
        <v>2.1704</v>
      </c>
      <c r="Y533" s="52">
        <v>1.125</v>
      </c>
      <c r="Z533" s="47">
        <v>0.5</v>
      </c>
      <c r="AA533" s="54">
        <f t="shared" si="354"/>
        <v>8765.5027195575</v>
      </c>
    </row>
    <row r="534" customHeight="1" spans="1:27">
      <c r="A534" s="56">
        <v>2556</v>
      </c>
      <c r="B534" s="51">
        <f t="shared" si="355"/>
        <v>1.015</v>
      </c>
      <c r="C534" s="51">
        <v>1.35</v>
      </c>
      <c r="D534" s="51">
        <v>1</v>
      </c>
      <c r="E534" s="51">
        <v>0</v>
      </c>
      <c r="F534" s="42">
        <f t="shared" si="349"/>
        <v>3502.359</v>
      </c>
      <c r="G534" s="52">
        <v>1.65</v>
      </c>
      <c r="H534" s="51">
        <v>0.76</v>
      </c>
      <c r="I534" s="51">
        <v>1.54</v>
      </c>
      <c r="J534" s="45">
        <f t="shared" si="350"/>
        <v>2.1704</v>
      </c>
      <c r="K534" s="52">
        <v>1.125</v>
      </c>
      <c r="L534" s="47">
        <v>0.5</v>
      </c>
      <c r="M534" s="54">
        <f t="shared" si="351"/>
        <v>7055.1607254975</v>
      </c>
      <c r="O534" s="56">
        <v>2556</v>
      </c>
      <c r="P534" s="51">
        <f t="shared" si="356"/>
        <v>1.015</v>
      </c>
      <c r="Q534" s="51">
        <v>1.35</v>
      </c>
      <c r="R534" s="51">
        <v>1</v>
      </c>
      <c r="S534" s="51">
        <v>0</v>
      </c>
      <c r="T534" s="42">
        <f t="shared" si="352"/>
        <v>3502.359</v>
      </c>
      <c r="U534" s="52">
        <v>2.05</v>
      </c>
      <c r="V534" s="51">
        <v>0.76</v>
      </c>
      <c r="W534" s="51">
        <v>1.54</v>
      </c>
      <c r="X534" s="45">
        <f t="shared" si="353"/>
        <v>2.1704</v>
      </c>
      <c r="Y534" s="52">
        <v>1.125</v>
      </c>
      <c r="Z534" s="47">
        <v>0.5</v>
      </c>
      <c r="AA534" s="54">
        <f t="shared" si="354"/>
        <v>8765.5027195575</v>
      </c>
    </row>
    <row r="535" customHeight="1" spans="1:27">
      <c r="A535" s="56">
        <v>2556</v>
      </c>
      <c r="B535" s="51">
        <f t="shared" si="355"/>
        <v>1.015</v>
      </c>
      <c r="C535" s="51">
        <v>1.35</v>
      </c>
      <c r="D535" s="51">
        <v>1</v>
      </c>
      <c r="E535" s="51">
        <v>0</v>
      </c>
      <c r="F535" s="42">
        <f t="shared" si="349"/>
        <v>3502.359</v>
      </c>
      <c r="G535" s="52">
        <v>1.65</v>
      </c>
      <c r="H535" s="51">
        <v>0.76</v>
      </c>
      <c r="I535" s="51">
        <v>1.54</v>
      </c>
      <c r="J535" s="45">
        <f t="shared" si="350"/>
        <v>2.1704</v>
      </c>
      <c r="K535" s="52">
        <v>1.125</v>
      </c>
      <c r="L535" s="47">
        <v>0.5</v>
      </c>
      <c r="M535" s="54">
        <f t="shared" si="351"/>
        <v>7055.1607254975</v>
      </c>
      <c r="O535" s="56">
        <v>2556</v>
      </c>
      <c r="P535" s="51">
        <f t="shared" si="356"/>
        <v>1.015</v>
      </c>
      <c r="Q535" s="51">
        <v>1.35</v>
      </c>
      <c r="R535" s="51">
        <v>1</v>
      </c>
      <c r="S535" s="51">
        <v>0</v>
      </c>
      <c r="T535" s="42">
        <f t="shared" si="352"/>
        <v>3502.359</v>
      </c>
      <c r="U535" s="52">
        <v>2.05</v>
      </c>
      <c r="V535" s="51">
        <v>0.76</v>
      </c>
      <c r="W535" s="51">
        <v>1.54</v>
      </c>
      <c r="X535" s="45">
        <f t="shared" si="353"/>
        <v>2.1704</v>
      </c>
      <c r="Y535" s="52">
        <v>1.125</v>
      </c>
      <c r="Z535" s="47">
        <v>0.5</v>
      </c>
      <c r="AA535" s="54">
        <f t="shared" si="354"/>
        <v>8765.5027195575</v>
      </c>
    </row>
    <row r="536" customHeight="1" spans="1:27">
      <c r="A536" s="56">
        <v>2556</v>
      </c>
      <c r="B536" s="51">
        <f t="shared" si="355"/>
        <v>1.015</v>
      </c>
      <c r="C536" s="51">
        <v>1.35</v>
      </c>
      <c r="D536" s="51">
        <v>1</v>
      </c>
      <c r="E536" s="51">
        <v>0</v>
      </c>
      <c r="F536" s="42">
        <f t="shared" si="349"/>
        <v>3502.359</v>
      </c>
      <c r="G536" s="52">
        <v>1.65</v>
      </c>
      <c r="H536" s="51">
        <v>0.76</v>
      </c>
      <c r="I536" s="51">
        <v>1.54</v>
      </c>
      <c r="J536" s="45">
        <f t="shared" si="350"/>
        <v>2.1704</v>
      </c>
      <c r="K536" s="52">
        <v>1.125</v>
      </c>
      <c r="L536" s="47">
        <v>0.5</v>
      </c>
      <c r="M536" s="54">
        <f t="shared" si="351"/>
        <v>7055.1607254975</v>
      </c>
      <c r="O536" s="56">
        <v>2556</v>
      </c>
      <c r="P536" s="51">
        <f t="shared" si="356"/>
        <v>1.015</v>
      </c>
      <c r="Q536" s="51">
        <v>1.35</v>
      </c>
      <c r="R536" s="51">
        <v>1</v>
      </c>
      <c r="S536" s="51">
        <v>0</v>
      </c>
      <c r="T536" s="42">
        <f t="shared" si="352"/>
        <v>3502.359</v>
      </c>
      <c r="U536" s="52">
        <v>2.05</v>
      </c>
      <c r="V536" s="51">
        <v>0.76</v>
      </c>
      <c r="W536" s="51">
        <v>1.54</v>
      </c>
      <c r="X536" s="45">
        <f t="shared" si="353"/>
        <v>2.1704</v>
      </c>
      <c r="Y536" s="52">
        <v>1.125</v>
      </c>
      <c r="Z536" s="47">
        <v>0.5</v>
      </c>
      <c r="AA536" s="54">
        <f t="shared" si="354"/>
        <v>8765.5027195575</v>
      </c>
    </row>
    <row r="537" customHeight="1" spans="1:27">
      <c r="A537" s="57">
        <f>SUM(M516:M536)</f>
        <v>166692.81407625</v>
      </c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9"/>
      <c r="O537" s="57">
        <f>SUM(AA516:AA536)</f>
        <v>207103.19324625</v>
      </c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9"/>
    </row>
    <row r="538" customHeight="1" spans="1:27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9"/>
      <c r="O538" s="57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9"/>
    </row>
    <row r="539" customHeight="1" spans="1:27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2"/>
      <c r="O539" s="60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2"/>
    </row>
    <row r="542" customHeight="1" spans="1:27">
      <c r="A542" s="2" t="s">
        <v>0</v>
      </c>
      <c r="B542" s="3"/>
      <c r="C542" s="3"/>
      <c r="D542" s="3"/>
      <c r="E542" s="4"/>
      <c r="F542" s="2" t="s">
        <v>63</v>
      </c>
      <c r="G542" s="3"/>
      <c r="H542" s="3"/>
      <c r="I542" s="3"/>
      <c r="J542" s="3"/>
      <c r="K542" s="3"/>
      <c r="L542" s="3"/>
      <c r="M542" s="4"/>
      <c r="O542" s="2" t="s">
        <v>0</v>
      </c>
      <c r="P542" s="3"/>
      <c r="Q542" s="3"/>
      <c r="R542" s="3"/>
      <c r="S542" s="4"/>
      <c r="T542" s="2" t="s">
        <v>63</v>
      </c>
      <c r="U542" s="3"/>
      <c r="V542" s="3"/>
      <c r="W542" s="3"/>
      <c r="X542" s="3"/>
      <c r="Y542" s="3"/>
      <c r="Z542" s="3"/>
      <c r="AA542" s="4"/>
    </row>
    <row r="543" customHeight="1" spans="1:27">
      <c r="A543" s="5"/>
      <c r="B543" s="6"/>
      <c r="C543" s="6"/>
      <c r="D543" s="6"/>
      <c r="E543" s="7"/>
      <c r="F543" s="5"/>
      <c r="G543" s="6"/>
      <c r="H543" s="6"/>
      <c r="I543" s="6"/>
      <c r="J543" s="6"/>
      <c r="K543" s="6"/>
      <c r="L543" s="6"/>
      <c r="M543" s="7"/>
      <c r="O543" s="5"/>
      <c r="P543" s="6"/>
      <c r="Q543" s="6"/>
      <c r="R543" s="6"/>
      <c r="S543" s="7"/>
      <c r="T543" s="5"/>
      <c r="U543" s="6"/>
      <c r="V543" s="6"/>
      <c r="W543" s="6"/>
      <c r="X543" s="6"/>
      <c r="Y543" s="6"/>
      <c r="Z543" s="6"/>
      <c r="AA543" s="7"/>
    </row>
    <row r="544" customHeight="1" spans="1:27">
      <c r="A544" s="8"/>
      <c r="B544" s="9"/>
      <c r="C544" s="9"/>
      <c r="D544" s="9"/>
      <c r="E544" s="10"/>
      <c r="F544" s="8"/>
      <c r="G544" s="9"/>
      <c r="H544" s="9"/>
      <c r="I544" s="9"/>
      <c r="J544" s="9"/>
      <c r="K544" s="9"/>
      <c r="L544" s="9"/>
      <c r="M544" s="10"/>
      <c r="O544" s="8"/>
      <c r="P544" s="9"/>
      <c r="Q544" s="9"/>
      <c r="R544" s="9"/>
      <c r="S544" s="10"/>
      <c r="T544" s="8"/>
      <c r="U544" s="9"/>
      <c r="V544" s="9"/>
      <c r="W544" s="9"/>
      <c r="X544" s="9"/>
      <c r="Y544" s="9"/>
      <c r="Z544" s="9"/>
      <c r="AA544" s="10"/>
    </row>
    <row r="545" customHeight="1" spans="1:27">
      <c r="A545" s="11" t="s">
        <v>6</v>
      </c>
      <c r="B545" s="11"/>
      <c r="C545" s="12">
        <f>H545+H547</f>
        <v>7576014.82175768</v>
      </c>
      <c r="D545" s="12"/>
      <c r="E545" s="12"/>
      <c r="F545" s="13" t="s">
        <v>7</v>
      </c>
      <c r="G545" s="13"/>
      <c r="H545" s="14">
        <f>A576+A605</f>
        <v>6845160.68844282</v>
      </c>
      <c r="I545" s="14"/>
      <c r="J545" s="15">
        <f>H545/C545</f>
        <v>0.903530530165291</v>
      </c>
      <c r="K545" s="15"/>
      <c r="L545" s="16" t="s">
        <v>8</v>
      </c>
      <c r="M545" s="16"/>
      <c r="O545" s="11" t="s">
        <v>6</v>
      </c>
      <c r="P545" s="11"/>
      <c r="Q545" s="12">
        <f>V545+V547</f>
        <v>8364184.64783459</v>
      </c>
      <c r="R545" s="12"/>
      <c r="S545" s="12"/>
      <c r="T545" s="13" t="s">
        <v>7</v>
      </c>
      <c r="U545" s="13"/>
      <c r="V545" s="14">
        <f>O576+O605</f>
        <v>7671546.97312193</v>
      </c>
      <c r="W545" s="14"/>
      <c r="X545" s="15">
        <f>V545/Q545</f>
        <v>0.917190054515119</v>
      </c>
      <c r="Y545" s="15"/>
      <c r="Z545" s="16" t="s">
        <v>8</v>
      </c>
      <c r="AA545" s="16"/>
    </row>
    <row r="546" customHeight="1" spans="1:27">
      <c r="A546" s="11"/>
      <c r="B546" s="11"/>
      <c r="C546" s="12"/>
      <c r="D546" s="12"/>
      <c r="E546" s="12"/>
      <c r="F546" s="13"/>
      <c r="G546" s="13"/>
      <c r="H546" s="14"/>
      <c r="I546" s="14"/>
      <c r="J546" s="15"/>
      <c r="K546" s="15"/>
      <c r="L546" s="16"/>
      <c r="M546" s="16"/>
      <c r="O546" s="11"/>
      <c r="P546" s="11"/>
      <c r="Q546" s="12"/>
      <c r="R546" s="12"/>
      <c r="S546" s="12"/>
      <c r="T546" s="13"/>
      <c r="U546" s="13"/>
      <c r="V546" s="14"/>
      <c r="W546" s="14"/>
      <c r="X546" s="15"/>
      <c r="Y546" s="15"/>
      <c r="Z546" s="16"/>
      <c r="AA546" s="16"/>
    </row>
    <row r="547" customHeight="1" spans="1:27">
      <c r="A547" s="11"/>
      <c r="B547" s="11"/>
      <c r="C547" s="12"/>
      <c r="D547" s="12"/>
      <c r="E547" s="12"/>
      <c r="F547" s="13" t="s">
        <v>9</v>
      </c>
      <c r="G547" s="13"/>
      <c r="H547" s="14">
        <f>A635</f>
        <v>730854.13331486</v>
      </c>
      <c r="I547" s="14"/>
      <c r="J547" s="15">
        <f>H547/C545</f>
        <v>0.0964694698347088</v>
      </c>
      <c r="K547" s="15"/>
      <c r="L547" s="16">
        <v>21</v>
      </c>
      <c r="M547" s="16"/>
      <c r="O547" s="11"/>
      <c r="P547" s="11"/>
      <c r="Q547" s="12"/>
      <c r="R547" s="12"/>
      <c r="S547" s="12"/>
      <c r="T547" s="13" t="s">
        <v>9</v>
      </c>
      <c r="U547" s="13"/>
      <c r="V547" s="14">
        <f>O635</f>
        <v>692637.67471266</v>
      </c>
      <c r="W547" s="14"/>
      <c r="X547" s="15">
        <f>V547/Q545</f>
        <v>0.0828099454848809</v>
      </c>
      <c r="Y547" s="15"/>
      <c r="Z547" s="16">
        <v>21</v>
      </c>
      <c r="AA547" s="16"/>
    </row>
    <row r="548" customHeight="1" spans="1:27">
      <c r="A548" s="17" t="s">
        <v>10</v>
      </c>
      <c r="B548" s="17"/>
      <c r="C548" s="18">
        <f>C545/L547</f>
        <v>360762.61055989</v>
      </c>
      <c r="D548" s="18"/>
      <c r="E548" s="18"/>
      <c r="F548" s="13"/>
      <c r="G548" s="13"/>
      <c r="H548" s="14"/>
      <c r="I548" s="14"/>
      <c r="J548" s="15"/>
      <c r="K548" s="15"/>
      <c r="L548" s="16"/>
      <c r="M548" s="16"/>
      <c r="O548" s="17" t="s">
        <v>10</v>
      </c>
      <c r="P548" s="17"/>
      <c r="Q548" s="18">
        <f>Q545/Z547</f>
        <v>398294.507039742</v>
      </c>
      <c r="R548" s="18"/>
      <c r="S548" s="18"/>
      <c r="T548" s="13"/>
      <c r="U548" s="13"/>
      <c r="V548" s="14"/>
      <c r="W548" s="14"/>
      <c r="X548" s="15"/>
      <c r="Y548" s="15"/>
      <c r="Z548" s="16"/>
      <c r="AA548" s="16"/>
    </row>
    <row r="549" customHeight="1" spans="1:27">
      <c r="A549" s="17"/>
      <c r="B549" s="17"/>
      <c r="C549" s="18"/>
      <c r="D549" s="18"/>
      <c r="E549" s="18"/>
      <c r="F549" s="13" t="s">
        <v>42</v>
      </c>
      <c r="G549" s="13"/>
      <c r="H549" s="14">
        <f>A663</f>
        <v>182085.89202279</v>
      </c>
      <c r="I549" s="14"/>
      <c r="J549" s="15">
        <f>H549/C545</f>
        <v>0.0240345216194475</v>
      </c>
      <c r="K549" s="15"/>
      <c r="L549" s="16"/>
      <c r="M549" s="16"/>
      <c r="O549" s="17"/>
      <c r="P549" s="17"/>
      <c r="Q549" s="18"/>
      <c r="R549" s="18"/>
      <c r="S549" s="18"/>
      <c r="T549" s="13" t="s">
        <v>42</v>
      </c>
      <c r="U549" s="13"/>
      <c r="V549" s="14">
        <f>O663</f>
        <v>222496.27119279</v>
      </c>
      <c r="W549" s="14"/>
      <c r="X549" s="15">
        <f>V549/Q545</f>
        <v>0.0266010711815637</v>
      </c>
      <c r="Y549" s="15"/>
      <c r="Z549" s="16"/>
      <c r="AA549" s="16"/>
    </row>
    <row r="550" customHeight="1" spans="1:27">
      <c r="A550" s="19"/>
      <c r="B550" s="19"/>
      <c r="C550" s="20"/>
      <c r="D550" s="20"/>
      <c r="E550" s="20"/>
      <c r="F550" s="21"/>
      <c r="G550" s="21"/>
      <c r="H550" s="22"/>
      <c r="I550" s="22"/>
      <c r="J550" s="15"/>
      <c r="K550" s="15"/>
      <c r="L550" s="24"/>
      <c r="M550" s="24"/>
      <c r="O550" s="19"/>
      <c r="P550" s="19"/>
      <c r="Q550" s="20"/>
      <c r="R550" s="20"/>
      <c r="S550" s="20"/>
      <c r="T550" s="21"/>
      <c r="U550" s="21"/>
      <c r="V550" s="22"/>
      <c r="W550" s="22"/>
      <c r="X550" s="15"/>
      <c r="Y550" s="15"/>
      <c r="Z550" s="24"/>
      <c r="AA550" s="24"/>
    </row>
    <row r="551" customHeight="1" spans="1:27">
      <c r="A551" s="25" t="s">
        <v>13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O551" s="25" t="s">
        <v>13</v>
      </c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7"/>
    </row>
    <row r="552" customHeight="1" spans="1:27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O552" s="28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30"/>
    </row>
    <row r="553" customHeight="1" spans="1:27">
      <c r="A553" s="31" t="s">
        <v>14</v>
      </c>
      <c r="B553" s="32"/>
      <c r="C553" s="32"/>
      <c r="D553" s="32"/>
      <c r="E553" s="32"/>
      <c r="F553" s="33"/>
      <c r="G553" s="34" t="s">
        <v>15</v>
      </c>
      <c r="H553" s="35"/>
      <c r="I553" s="35"/>
      <c r="J553" s="36"/>
      <c r="K553" s="37" t="s">
        <v>16</v>
      </c>
      <c r="L553" s="38"/>
      <c r="M553" s="39" t="s">
        <v>17</v>
      </c>
      <c r="O553" s="31" t="s">
        <v>14</v>
      </c>
      <c r="P553" s="32"/>
      <c r="Q553" s="32"/>
      <c r="R553" s="32"/>
      <c r="S553" s="32"/>
      <c r="T553" s="33"/>
      <c r="U553" s="34" t="s">
        <v>15</v>
      </c>
      <c r="V553" s="35"/>
      <c r="W553" s="35"/>
      <c r="X553" s="36"/>
      <c r="Y553" s="37" t="s">
        <v>16</v>
      </c>
      <c r="Z553" s="38"/>
      <c r="AA553" s="39" t="s">
        <v>17</v>
      </c>
    </row>
    <row r="554" customHeight="1" spans="1:27">
      <c r="A554" s="40" t="s">
        <v>18</v>
      </c>
      <c r="B554" s="41" t="s">
        <v>19</v>
      </c>
      <c r="C554" s="41" t="s">
        <v>20</v>
      </c>
      <c r="D554" s="41" t="s">
        <v>21</v>
      </c>
      <c r="E554" s="41" t="s">
        <v>22</v>
      </c>
      <c r="F554" s="42" t="s">
        <v>14</v>
      </c>
      <c r="G554" s="43" t="s">
        <v>23</v>
      </c>
      <c r="H554" s="44" t="s">
        <v>24</v>
      </c>
      <c r="I554" s="44" t="s">
        <v>25</v>
      </c>
      <c r="J554" s="45" t="s">
        <v>26</v>
      </c>
      <c r="K554" s="46" t="s">
        <v>27</v>
      </c>
      <c r="L554" s="47" t="s">
        <v>28</v>
      </c>
      <c r="M554" s="48"/>
      <c r="O554" s="40" t="s">
        <v>18</v>
      </c>
      <c r="P554" s="41" t="s">
        <v>19</v>
      </c>
      <c r="Q554" s="41" t="s">
        <v>20</v>
      </c>
      <c r="R554" s="41" t="s">
        <v>21</v>
      </c>
      <c r="S554" s="41" t="s">
        <v>22</v>
      </c>
      <c r="T554" s="42" t="s">
        <v>14</v>
      </c>
      <c r="U554" s="43" t="s">
        <v>23</v>
      </c>
      <c r="V554" s="44" t="s">
        <v>24</v>
      </c>
      <c r="W554" s="44" t="s">
        <v>25</v>
      </c>
      <c r="X554" s="45" t="s">
        <v>26</v>
      </c>
      <c r="Y554" s="46" t="s">
        <v>27</v>
      </c>
      <c r="Z554" s="47" t="s">
        <v>28</v>
      </c>
      <c r="AA554" s="48"/>
    </row>
    <row r="555" customHeight="1" spans="1:27">
      <c r="A555" s="65">
        <v>4613</v>
      </c>
      <c r="B555" s="55">
        <v>3.74</v>
      </c>
      <c r="C555" s="51">
        <v>2.2</v>
      </c>
      <c r="D555" s="51">
        <v>2</v>
      </c>
      <c r="E555" s="66">
        <f t="shared" ref="E555:E565" si="357">3734*0.6</f>
        <v>2240.4</v>
      </c>
      <c r="F555" s="42">
        <f t="shared" ref="F555:F575" si="358">A555*B555*C555*D555+E555</f>
        <v>78151.928</v>
      </c>
      <c r="G555" s="52">
        <v>3.2</v>
      </c>
      <c r="H555" s="51">
        <v>0.98</v>
      </c>
      <c r="I555" s="51">
        <v>3.27</v>
      </c>
      <c r="J555" s="45">
        <f t="shared" ref="J555:J575" si="359">H555*I555+1</f>
        <v>4.2046</v>
      </c>
      <c r="K555" s="53">
        <v>1.325</v>
      </c>
      <c r="L555" s="47">
        <v>0.5</v>
      </c>
      <c r="M555" s="54">
        <f t="shared" ref="M555:M575" si="360">F555*G555*J555*K555*L555</f>
        <v>696626.904513856</v>
      </c>
      <c r="O555" s="65">
        <v>4613</v>
      </c>
      <c r="P555" s="55">
        <v>3.74</v>
      </c>
      <c r="Q555" s="51">
        <v>2.2</v>
      </c>
      <c r="R555" s="51">
        <v>2</v>
      </c>
      <c r="S555" s="66">
        <f t="shared" ref="S555:S565" si="361">3321*0.6</f>
        <v>1992.6</v>
      </c>
      <c r="T555" s="42">
        <f t="shared" ref="T555:T575" si="362">O555*P555*Q555*R555+S555</f>
        <v>77904.128</v>
      </c>
      <c r="U555" s="52">
        <v>3.6</v>
      </c>
      <c r="V555" s="51">
        <v>0.98</v>
      </c>
      <c r="W555" s="51">
        <v>3.27</v>
      </c>
      <c r="X555" s="45">
        <f t="shared" ref="X555:X575" si="363">V555*W555+1</f>
        <v>4.2046</v>
      </c>
      <c r="Y555" s="53">
        <v>1.325</v>
      </c>
      <c r="Z555" s="47">
        <v>0.5</v>
      </c>
      <c r="AA555" s="54">
        <f t="shared" ref="AA555:AA575" si="364">T555*U555*X555*Y555*Z555</f>
        <v>781220.336364288</v>
      </c>
    </row>
    <row r="556" customHeight="1" spans="1:27">
      <c r="A556" s="65">
        <v>4613</v>
      </c>
      <c r="B556" s="41">
        <v>1.99</v>
      </c>
      <c r="C556" s="51">
        <v>2.2</v>
      </c>
      <c r="D556" s="51">
        <v>1</v>
      </c>
      <c r="E556" s="66">
        <f t="shared" si="357"/>
        <v>2240.4</v>
      </c>
      <c r="F556" s="42">
        <f t="shared" si="358"/>
        <v>22436.114</v>
      </c>
      <c r="G556" s="52">
        <v>3.2</v>
      </c>
      <c r="H556" s="51">
        <v>0.98</v>
      </c>
      <c r="I556" s="51">
        <v>3.27</v>
      </c>
      <c r="J556" s="45">
        <f t="shared" si="359"/>
        <v>4.2046</v>
      </c>
      <c r="K556" s="53">
        <v>1.325</v>
      </c>
      <c r="L556" s="47">
        <v>0.5</v>
      </c>
      <c r="M556" s="54">
        <f t="shared" si="360"/>
        <v>199989.956039728</v>
      </c>
      <c r="O556" s="65">
        <v>4613</v>
      </c>
      <c r="P556" s="41">
        <v>1.99</v>
      </c>
      <c r="Q556" s="51">
        <v>2.2</v>
      </c>
      <c r="R556" s="51">
        <v>1</v>
      </c>
      <c r="S556" s="66">
        <f t="shared" si="361"/>
        <v>1992.6</v>
      </c>
      <c r="T556" s="42">
        <f t="shared" si="362"/>
        <v>22188.314</v>
      </c>
      <c r="U556" s="52">
        <v>3.6</v>
      </c>
      <c r="V556" s="51">
        <v>0.98</v>
      </c>
      <c r="W556" s="51">
        <v>3.27</v>
      </c>
      <c r="X556" s="45">
        <f t="shared" si="363"/>
        <v>4.2046</v>
      </c>
      <c r="Y556" s="53">
        <v>1.325</v>
      </c>
      <c r="Z556" s="47">
        <v>0.5</v>
      </c>
      <c r="AA556" s="54">
        <f t="shared" si="364"/>
        <v>222503.769330894</v>
      </c>
    </row>
    <row r="557" customHeight="1" spans="1:27">
      <c r="A557" s="65">
        <v>4613</v>
      </c>
      <c r="B557" s="41">
        <v>1.99</v>
      </c>
      <c r="C557" s="51">
        <v>2.2</v>
      </c>
      <c r="D557" s="51">
        <v>1</v>
      </c>
      <c r="E557" s="66">
        <f t="shared" si="357"/>
        <v>2240.4</v>
      </c>
      <c r="F557" s="42">
        <f t="shared" si="358"/>
        <v>22436.114</v>
      </c>
      <c r="G557" s="52">
        <v>3.2</v>
      </c>
      <c r="H557" s="51">
        <v>0.98</v>
      </c>
      <c r="I557" s="51">
        <v>3.27</v>
      </c>
      <c r="J557" s="45">
        <f t="shared" si="359"/>
        <v>4.2046</v>
      </c>
      <c r="K557" s="53">
        <v>1.325</v>
      </c>
      <c r="L557" s="47">
        <v>0.5</v>
      </c>
      <c r="M557" s="54">
        <f t="shared" si="360"/>
        <v>199989.956039728</v>
      </c>
      <c r="O557" s="65">
        <v>4613</v>
      </c>
      <c r="P557" s="41">
        <v>1.99</v>
      </c>
      <c r="Q557" s="51">
        <v>2.2</v>
      </c>
      <c r="R557" s="51">
        <v>1</v>
      </c>
      <c r="S557" s="66">
        <f t="shared" si="361"/>
        <v>1992.6</v>
      </c>
      <c r="T557" s="42">
        <f t="shared" si="362"/>
        <v>22188.314</v>
      </c>
      <c r="U557" s="52">
        <v>3.6</v>
      </c>
      <c r="V557" s="51">
        <v>0.98</v>
      </c>
      <c r="W557" s="51">
        <v>3.27</v>
      </c>
      <c r="X557" s="45">
        <f t="shared" si="363"/>
        <v>4.2046</v>
      </c>
      <c r="Y557" s="53">
        <v>1.325</v>
      </c>
      <c r="Z557" s="47">
        <v>0.5</v>
      </c>
      <c r="AA557" s="54">
        <f t="shared" si="364"/>
        <v>222503.769330894</v>
      </c>
    </row>
    <row r="558" customHeight="1" spans="1:27">
      <c r="A558" s="65">
        <v>4613</v>
      </c>
      <c r="B558" s="50">
        <v>1.96</v>
      </c>
      <c r="C558" s="51">
        <v>2.2</v>
      </c>
      <c r="D558" s="51">
        <v>1</v>
      </c>
      <c r="E558" s="66">
        <f t="shared" si="357"/>
        <v>2240.4</v>
      </c>
      <c r="F558" s="42">
        <f t="shared" si="358"/>
        <v>22131.656</v>
      </c>
      <c r="G558" s="52">
        <v>3.2</v>
      </c>
      <c r="H558" s="51">
        <v>0.98</v>
      </c>
      <c r="I558" s="51">
        <v>3.27</v>
      </c>
      <c r="J558" s="45">
        <f t="shared" si="359"/>
        <v>4.2046</v>
      </c>
      <c r="K558" s="53">
        <v>1.325</v>
      </c>
      <c r="L558" s="47">
        <v>0.5</v>
      </c>
      <c r="M558" s="54">
        <f t="shared" si="360"/>
        <v>197276.092933312</v>
      </c>
      <c r="O558" s="65">
        <v>4613</v>
      </c>
      <c r="P558" s="50">
        <v>1.96</v>
      </c>
      <c r="Q558" s="51">
        <v>2.2</v>
      </c>
      <c r="R558" s="51">
        <v>1</v>
      </c>
      <c r="S558" s="66">
        <f t="shared" si="361"/>
        <v>1992.6</v>
      </c>
      <c r="T558" s="42">
        <f t="shared" si="362"/>
        <v>21883.856</v>
      </c>
      <c r="U558" s="52">
        <v>3.6</v>
      </c>
      <c r="V558" s="51">
        <v>0.98</v>
      </c>
      <c r="W558" s="51">
        <v>3.27</v>
      </c>
      <c r="X558" s="45">
        <f t="shared" si="363"/>
        <v>4.2046</v>
      </c>
      <c r="Y558" s="53">
        <v>1.325</v>
      </c>
      <c r="Z558" s="47">
        <v>0.5</v>
      </c>
      <c r="AA558" s="54">
        <f t="shared" si="364"/>
        <v>219450.673336176</v>
      </c>
    </row>
    <row r="559" customHeight="1" spans="1:27">
      <c r="A559" s="65">
        <v>4613</v>
      </c>
      <c r="B559" s="50">
        <v>1.33</v>
      </c>
      <c r="C559" s="51">
        <v>2.2</v>
      </c>
      <c r="D559" s="51">
        <v>1</v>
      </c>
      <c r="E559" s="66">
        <f t="shared" si="357"/>
        <v>2240.4</v>
      </c>
      <c r="F559" s="42">
        <f t="shared" si="358"/>
        <v>15738.038</v>
      </c>
      <c r="G559" s="52">
        <v>3.2</v>
      </c>
      <c r="H559" s="51">
        <v>0.98</v>
      </c>
      <c r="I559" s="51">
        <v>3.27</v>
      </c>
      <c r="J559" s="45">
        <f t="shared" si="359"/>
        <v>4.2046</v>
      </c>
      <c r="K559" s="53">
        <v>1.325</v>
      </c>
      <c r="L559" s="47">
        <v>0.5</v>
      </c>
      <c r="M559" s="54">
        <f t="shared" si="360"/>
        <v>140284.967698576</v>
      </c>
      <c r="O559" s="65">
        <v>4613</v>
      </c>
      <c r="P559" s="50">
        <v>1.33</v>
      </c>
      <c r="Q559" s="51">
        <v>2.2</v>
      </c>
      <c r="R559" s="51">
        <v>1</v>
      </c>
      <c r="S559" s="66">
        <f t="shared" si="361"/>
        <v>1992.6</v>
      </c>
      <c r="T559" s="42">
        <f t="shared" si="362"/>
        <v>15490.238</v>
      </c>
      <c r="U559" s="52">
        <v>3.6</v>
      </c>
      <c r="V559" s="51">
        <v>0.98</v>
      </c>
      <c r="W559" s="51">
        <v>3.27</v>
      </c>
      <c r="X559" s="45">
        <f t="shared" si="363"/>
        <v>4.2046</v>
      </c>
      <c r="Y559" s="53">
        <v>1.325</v>
      </c>
      <c r="Z559" s="47">
        <v>0.5</v>
      </c>
      <c r="AA559" s="54">
        <f t="shared" si="364"/>
        <v>155335.657447098</v>
      </c>
    </row>
    <row r="560" customHeight="1" spans="1:27">
      <c r="A560" s="65">
        <v>4613</v>
      </c>
      <c r="B560" s="50">
        <v>1.8</v>
      </c>
      <c r="C560" s="51">
        <v>2.2</v>
      </c>
      <c r="D560" s="51">
        <v>1</v>
      </c>
      <c r="E560" s="66">
        <f t="shared" si="357"/>
        <v>2240.4</v>
      </c>
      <c r="F560" s="42">
        <f t="shared" si="358"/>
        <v>20507.88</v>
      </c>
      <c r="G560" s="52">
        <v>3.2</v>
      </c>
      <c r="H560" s="51">
        <v>0.98</v>
      </c>
      <c r="I560" s="51">
        <v>3.27</v>
      </c>
      <c r="J560" s="45">
        <f t="shared" si="359"/>
        <v>4.2046</v>
      </c>
      <c r="K560" s="53">
        <v>1.325</v>
      </c>
      <c r="L560" s="47">
        <v>0.5</v>
      </c>
      <c r="M560" s="54">
        <f t="shared" si="360"/>
        <v>182802.15636576</v>
      </c>
      <c r="O560" s="65">
        <v>4613</v>
      </c>
      <c r="P560" s="50">
        <v>1.8</v>
      </c>
      <c r="Q560" s="51">
        <v>2.2</v>
      </c>
      <c r="R560" s="51">
        <v>1</v>
      </c>
      <c r="S560" s="66">
        <f t="shared" si="361"/>
        <v>1992.6</v>
      </c>
      <c r="T560" s="42">
        <f t="shared" si="362"/>
        <v>20260.08</v>
      </c>
      <c r="U560" s="52">
        <v>3.6</v>
      </c>
      <c r="V560" s="51">
        <v>0.98</v>
      </c>
      <c r="W560" s="51">
        <v>3.27</v>
      </c>
      <c r="X560" s="45">
        <f t="shared" si="363"/>
        <v>4.2046</v>
      </c>
      <c r="Y560" s="53">
        <v>1.325</v>
      </c>
      <c r="Z560" s="47">
        <v>0.5</v>
      </c>
      <c r="AA560" s="54">
        <f t="shared" si="364"/>
        <v>203167.49469768</v>
      </c>
    </row>
    <row r="561" customHeight="1" spans="1:27">
      <c r="A561" s="65">
        <v>4613</v>
      </c>
      <c r="B561" s="50">
        <v>1.66</v>
      </c>
      <c r="C561" s="51">
        <v>2.2</v>
      </c>
      <c r="D561" s="51">
        <v>1</v>
      </c>
      <c r="E561" s="66">
        <f t="shared" si="357"/>
        <v>2240.4</v>
      </c>
      <c r="F561" s="42">
        <f t="shared" si="358"/>
        <v>19087.076</v>
      </c>
      <c r="G561" s="52">
        <v>3.2</v>
      </c>
      <c r="H561" s="51">
        <v>0.98</v>
      </c>
      <c r="I561" s="51">
        <v>3.27</v>
      </c>
      <c r="J561" s="45">
        <f t="shared" si="359"/>
        <v>4.2046</v>
      </c>
      <c r="K561" s="53">
        <v>1.325</v>
      </c>
      <c r="L561" s="47">
        <v>0.5</v>
      </c>
      <c r="M561" s="54">
        <f t="shared" si="360"/>
        <v>170137.461869152</v>
      </c>
      <c r="O561" s="65">
        <v>4613</v>
      </c>
      <c r="P561" s="50">
        <v>1.66</v>
      </c>
      <c r="Q561" s="51">
        <v>2.2</v>
      </c>
      <c r="R561" s="51">
        <v>1</v>
      </c>
      <c r="S561" s="66">
        <f t="shared" si="361"/>
        <v>1992.6</v>
      </c>
      <c r="T561" s="42">
        <f t="shared" si="362"/>
        <v>18839.276</v>
      </c>
      <c r="U561" s="52">
        <v>3.6</v>
      </c>
      <c r="V561" s="51">
        <v>0.98</v>
      </c>
      <c r="W561" s="51">
        <v>3.27</v>
      </c>
      <c r="X561" s="45">
        <f t="shared" si="363"/>
        <v>4.2046</v>
      </c>
      <c r="Y561" s="53">
        <v>1.325</v>
      </c>
      <c r="Z561" s="47">
        <v>0.5</v>
      </c>
      <c r="AA561" s="54">
        <f t="shared" si="364"/>
        <v>188919.713388996</v>
      </c>
    </row>
    <row r="562" customHeight="1" spans="1:27">
      <c r="A562" s="65">
        <v>4613</v>
      </c>
      <c r="B562" s="50">
        <v>2.09</v>
      </c>
      <c r="C562" s="51">
        <v>2.2</v>
      </c>
      <c r="D562" s="51">
        <v>1</v>
      </c>
      <c r="E562" s="66">
        <f t="shared" si="357"/>
        <v>2240.4</v>
      </c>
      <c r="F562" s="42">
        <f t="shared" si="358"/>
        <v>23450.974</v>
      </c>
      <c r="G562" s="52">
        <v>3.2</v>
      </c>
      <c r="H562" s="51">
        <v>0.98</v>
      </c>
      <c r="I562" s="51">
        <v>3.27</v>
      </c>
      <c r="J562" s="45">
        <f t="shared" si="359"/>
        <v>4.2046</v>
      </c>
      <c r="K562" s="53">
        <v>1.325</v>
      </c>
      <c r="L562" s="47">
        <v>0.5</v>
      </c>
      <c r="M562" s="54">
        <f t="shared" si="360"/>
        <v>209036.166394448</v>
      </c>
      <c r="O562" s="65">
        <v>4613</v>
      </c>
      <c r="P562" s="50">
        <v>2.09</v>
      </c>
      <c r="Q562" s="51">
        <v>2.2</v>
      </c>
      <c r="R562" s="51">
        <v>1</v>
      </c>
      <c r="S562" s="66">
        <f t="shared" si="361"/>
        <v>1992.6</v>
      </c>
      <c r="T562" s="42">
        <f t="shared" si="362"/>
        <v>23203.174</v>
      </c>
      <c r="U562" s="52">
        <v>3.6</v>
      </c>
      <c r="V562" s="51">
        <v>0.98</v>
      </c>
      <c r="W562" s="51">
        <v>3.27</v>
      </c>
      <c r="X562" s="45">
        <f t="shared" si="363"/>
        <v>4.2046</v>
      </c>
      <c r="Y562" s="53">
        <v>1.325</v>
      </c>
      <c r="Z562" s="47">
        <v>0.5</v>
      </c>
      <c r="AA562" s="54">
        <f t="shared" si="364"/>
        <v>232680.755979954</v>
      </c>
    </row>
    <row r="563" customHeight="1" spans="1:27">
      <c r="A563" s="65">
        <v>4613</v>
      </c>
      <c r="B563" s="55">
        <v>3.74</v>
      </c>
      <c r="C563" s="51">
        <v>2.2</v>
      </c>
      <c r="D563" s="51">
        <v>1</v>
      </c>
      <c r="E563" s="66">
        <f t="shared" si="357"/>
        <v>2240.4</v>
      </c>
      <c r="F563" s="42">
        <f t="shared" si="358"/>
        <v>40196.164</v>
      </c>
      <c r="G563" s="52">
        <v>3.2</v>
      </c>
      <c r="H563" s="51">
        <v>0.98</v>
      </c>
      <c r="I563" s="51">
        <v>3.27</v>
      </c>
      <c r="J563" s="45">
        <f t="shared" si="359"/>
        <v>4.2046</v>
      </c>
      <c r="K563" s="53">
        <v>1.325</v>
      </c>
      <c r="L563" s="47">
        <v>0.5</v>
      </c>
      <c r="M563" s="54">
        <f t="shared" si="360"/>
        <v>358298.637247328</v>
      </c>
      <c r="O563" s="65">
        <v>4613</v>
      </c>
      <c r="P563" s="55">
        <v>3.74</v>
      </c>
      <c r="Q563" s="51">
        <v>2.2</v>
      </c>
      <c r="R563" s="51">
        <v>1</v>
      </c>
      <c r="S563" s="66">
        <f t="shared" si="361"/>
        <v>1992.6</v>
      </c>
      <c r="T563" s="42">
        <f t="shared" si="362"/>
        <v>39948.364</v>
      </c>
      <c r="U563" s="52">
        <v>3.6</v>
      </c>
      <c r="V563" s="51">
        <v>0.98</v>
      </c>
      <c r="W563" s="51">
        <v>3.27</v>
      </c>
      <c r="X563" s="45">
        <f t="shared" si="363"/>
        <v>4.2046</v>
      </c>
      <c r="Y563" s="53">
        <v>1.325</v>
      </c>
      <c r="Z563" s="47">
        <v>0.5</v>
      </c>
      <c r="AA563" s="54">
        <f t="shared" si="364"/>
        <v>400601.035689444</v>
      </c>
    </row>
    <row r="564" customHeight="1" spans="1:27">
      <c r="A564" s="65">
        <v>4613</v>
      </c>
      <c r="B564" s="41">
        <v>1.99</v>
      </c>
      <c r="C564" s="51">
        <v>2.2</v>
      </c>
      <c r="D564" s="51">
        <v>1</v>
      </c>
      <c r="E564" s="66">
        <f t="shared" si="357"/>
        <v>2240.4</v>
      </c>
      <c r="F564" s="42">
        <f t="shared" si="358"/>
        <v>22436.114</v>
      </c>
      <c r="G564" s="52">
        <v>3.2</v>
      </c>
      <c r="H564" s="51">
        <v>0.98</v>
      </c>
      <c r="I564" s="51">
        <v>3.27</v>
      </c>
      <c r="J564" s="45">
        <f t="shared" si="359"/>
        <v>4.2046</v>
      </c>
      <c r="K564" s="53">
        <v>1.325</v>
      </c>
      <c r="L564" s="47">
        <v>0.5</v>
      </c>
      <c r="M564" s="54">
        <f t="shared" si="360"/>
        <v>199989.956039728</v>
      </c>
      <c r="O564" s="65">
        <v>4613</v>
      </c>
      <c r="P564" s="41">
        <v>1.99</v>
      </c>
      <c r="Q564" s="51">
        <v>2.2</v>
      </c>
      <c r="R564" s="51">
        <v>1</v>
      </c>
      <c r="S564" s="66">
        <f t="shared" si="361"/>
        <v>1992.6</v>
      </c>
      <c r="T564" s="42">
        <f t="shared" si="362"/>
        <v>22188.314</v>
      </c>
      <c r="U564" s="52">
        <v>3.6</v>
      </c>
      <c r="V564" s="51">
        <v>0.98</v>
      </c>
      <c r="W564" s="51">
        <v>3.27</v>
      </c>
      <c r="X564" s="45">
        <f t="shared" si="363"/>
        <v>4.2046</v>
      </c>
      <c r="Y564" s="53">
        <v>1.325</v>
      </c>
      <c r="Z564" s="47">
        <v>0.5</v>
      </c>
      <c r="AA564" s="54">
        <f t="shared" si="364"/>
        <v>222503.769330894</v>
      </c>
    </row>
    <row r="565" customHeight="1" spans="1:27">
      <c r="A565" s="65">
        <v>4613</v>
      </c>
      <c r="B565" s="41">
        <v>1.99</v>
      </c>
      <c r="C565" s="51">
        <v>2.2</v>
      </c>
      <c r="D565" s="51">
        <v>1</v>
      </c>
      <c r="E565" s="66">
        <f t="shared" si="357"/>
        <v>2240.4</v>
      </c>
      <c r="F565" s="42">
        <f t="shared" si="358"/>
        <v>22436.114</v>
      </c>
      <c r="G565" s="52">
        <v>3.2</v>
      </c>
      <c r="H565" s="51">
        <v>0.98</v>
      </c>
      <c r="I565" s="51">
        <v>3.27</v>
      </c>
      <c r="J565" s="45">
        <f t="shared" si="359"/>
        <v>4.2046</v>
      </c>
      <c r="K565" s="53">
        <v>1.325</v>
      </c>
      <c r="L565" s="47">
        <v>0.5</v>
      </c>
      <c r="M565" s="54">
        <f t="shared" si="360"/>
        <v>199989.956039728</v>
      </c>
      <c r="O565" s="65">
        <v>4613</v>
      </c>
      <c r="P565" s="41">
        <v>1.99</v>
      </c>
      <c r="Q565" s="51">
        <v>2.2</v>
      </c>
      <c r="R565" s="51">
        <v>1</v>
      </c>
      <c r="S565" s="66">
        <f t="shared" si="361"/>
        <v>1992.6</v>
      </c>
      <c r="T565" s="42">
        <f t="shared" si="362"/>
        <v>22188.314</v>
      </c>
      <c r="U565" s="52">
        <v>3.6</v>
      </c>
      <c r="V565" s="51">
        <v>0.98</v>
      </c>
      <c r="W565" s="51">
        <v>3.27</v>
      </c>
      <c r="X565" s="45">
        <f t="shared" si="363"/>
        <v>4.2046</v>
      </c>
      <c r="Y565" s="53">
        <v>1.325</v>
      </c>
      <c r="Z565" s="47">
        <v>0.5</v>
      </c>
      <c r="AA565" s="54">
        <f t="shared" si="364"/>
        <v>222503.769330894</v>
      </c>
    </row>
    <row r="566" customHeight="1" spans="1:27">
      <c r="A566" s="65">
        <v>4613</v>
      </c>
      <c r="B566" s="50">
        <v>1.96</v>
      </c>
      <c r="C566" s="51">
        <v>2.2</v>
      </c>
      <c r="D566" s="51">
        <v>1</v>
      </c>
      <c r="E566" s="51">
        <v>0</v>
      </c>
      <c r="F566" s="42">
        <f t="shared" si="358"/>
        <v>19891.256</v>
      </c>
      <c r="G566" s="52">
        <v>3.2</v>
      </c>
      <c r="H566" s="51">
        <v>0.98</v>
      </c>
      <c r="I566" s="51">
        <v>3.27</v>
      </c>
      <c r="J566" s="45">
        <f t="shared" si="359"/>
        <v>4.2046</v>
      </c>
      <c r="K566" s="53">
        <v>1.325</v>
      </c>
      <c r="L566" s="47">
        <v>0.5</v>
      </c>
      <c r="M566" s="54">
        <f t="shared" si="360"/>
        <v>177305.722952512</v>
      </c>
      <c r="O566" s="65">
        <v>4613</v>
      </c>
      <c r="P566" s="50">
        <v>1.96</v>
      </c>
      <c r="Q566" s="51">
        <v>2.2</v>
      </c>
      <c r="R566" s="51">
        <v>1</v>
      </c>
      <c r="S566" s="51">
        <v>0</v>
      </c>
      <c r="T566" s="42">
        <f t="shared" si="362"/>
        <v>19891.256</v>
      </c>
      <c r="U566" s="52">
        <v>3.6</v>
      </c>
      <c r="V566" s="51">
        <v>0.98</v>
      </c>
      <c r="W566" s="51">
        <v>3.27</v>
      </c>
      <c r="X566" s="45">
        <f t="shared" si="363"/>
        <v>4.2046</v>
      </c>
      <c r="Y566" s="53">
        <v>1.325</v>
      </c>
      <c r="Z566" s="47">
        <v>0.5</v>
      </c>
      <c r="AA566" s="54">
        <f t="shared" si="364"/>
        <v>199468.938321576</v>
      </c>
    </row>
    <row r="567" customHeight="1" spans="1:27">
      <c r="A567" s="65">
        <v>4613</v>
      </c>
      <c r="B567" s="50">
        <v>1.33</v>
      </c>
      <c r="C567" s="51">
        <v>2.2</v>
      </c>
      <c r="D567" s="51">
        <v>1</v>
      </c>
      <c r="E567" s="51">
        <v>0</v>
      </c>
      <c r="F567" s="42">
        <f t="shared" si="358"/>
        <v>13497.638</v>
      </c>
      <c r="G567" s="52">
        <v>3.2</v>
      </c>
      <c r="H567" s="51">
        <v>0.98</v>
      </c>
      <c r="I567" s="51">
        <v>3.27</v>
      </c>
      <c r="J567" s="45">
        <f t="shared" si="359"/>
        <v>4.2046</v>
      </c>
      <c r="K567" s="53">
        <v>1.325</v>
      </c>
      <c r="L567" s="47">
        <v>0.5</v>
      </c>
      <c r="M567" s="54">
        <f t="shared" si="360"/>
        <v>120314.597717776</v>
      </c>
      <c r="O567" s="65">
        <v>4613</v>
      </c>
      <c r="P567" s="50">
        <v>1.33</v>
      </c>
      <c r="Q567" s="51">
        <v>2.2</v>
      </c>
      <c r="R567" s="51">
        <v>1</v>
      </c>
      <c r="S567" s="51">
        <v>0</v>
      </c>
      <c r="T567" s="42">
        <f t="shared" si="362"/>
        <v>13497.638</v>
      </c>
      <c r="U567" s="52">
        <v>3.6</v>
      </c>
      <c r="V567" s="51">
        <v>0.98</v>
      </c>
      <c r="W567" s="51">
        <v>3.27</v>
      </c>
      <c r="X567" s="45">
        <f t="shared" si="363"/>
        <v>4.2046</v>
      </c>
      <c r="Y567" s="53">
        <v>1.325</v>
      </c>
      <c r="Z567" s="47">
        <v>0.5</v>
      </c>
      <c r="AA567" s="54">
        <f t="shared" si="364"/>
        <v>135353.922432498</v>
      </c>
    </row>
    <row r="568" customHeight="1" spans="1:27">
      <c r="A568" s="65">
        <v>4613</v>
      </c>
      <c r="B568" s="50">
        <v>1.8</v>
      </c>
      <c r="C568" s="51">
        <v>2.2</v>
      </c>
      <c r="D568" s="51">
        <v>1</v>
      </c>
      <c r="E568" s="51">
        <v>0</v>
      </c>
      <c r="F568" s="42">
        <f t="shared" si="358"/>
        <v>18267.48</v>
      </c>
      <c r="G568" s="52">
        <v>3.2</v>
      </c>
      <c r="H568" s="51">
        <v>0.98</v>
      </c>
      <c r="I568" s="51">
        <v>3.27</v>
      </c>
      <c r="J568" s="45">
        <f t="shared" si="359"/>
        <v>4.2046</v>
      </c>
      <c r="K568" s="53">
        <v>1.325</v>
      </c>
      <c r="L568" s="47">
        <v>0.5</v>
      </c>
      <c r="M568" s="54">
        <f t="shared" si="360"/>
        <v>162831.78638496</v>
      </c>
      <c r="O568" s="65">
        <v>4613</v>
      </c>
      <c r="P568" s="50">
        <v>1.8</v>
      </c>
      <c r="Q568" s="51">
        <v>2.2</v>
      </c>
      <c r="R568" s="51">
        <v>1</v>
      </c>
      <c r="S568" s="51">
        <v>0</v>
      </c>
      <c r="T568" s="42">
        <f t="shared" si="362"/>
        <v>18267.48</v>
      </c>
      <c r="U568" s="52">
        <v>3.6</v>
      </c>
      <c r="V568" s="51">
        <v>0.98</v>
      </c>
      <c r="W568" s="51">
        <v>3.27</v>
      </c>
      <c r="X568" s="45">
        <f t="shared" si="363"/>
        <v>4.2046</v>
      </c>
      <c r="Y568" s="53">
        <v>1.325</v>
      </c>
      <c r="Z568" s="47">
        <v>0.5</v>
      </c>
      <c r="AA568" s="54">
        <f t="shared" si="364"/>
        <v>183185.75968308</v>
      </c>
    </row>
    <row r="569" customHeight="1" spans="1:27">
      <c r="A569" s="65">
        <v>4613</v>
      </c>
      <c r="B569" s="50">
        <v>1.66</v>
      </c>
      <c r="C569" s="51">
        <v>2.2</v>
      </c>
      <c r="D569" s="51">
        <v>1</v>
      </c>
      <c r="E569" s="51">
        <v>0</v>
      </c>
      <c r="F569" s="42">
        <f t="shared" si="358"/>
        <v>16846.676</v>
      </c>
      <c r="G569" s="52">
        <v>3.2</v>
      </c>
      <c r="H569" s="51">
        <v>0.98</v>
      </c>
      <c r="I569" s="51">
        <v>3.27</v>
      </c>
      <c r="J569" s="45">
        <f t="shared" si="359"/>
        <v>4.2046</v>
      </c>
      <c r="K569" s="53">
        <v>1.325</v>
      </c>
      <c r="L569" s="47">
        <v>0.5</v>
      </c>
      <c r="M569" s="54">
        <f t="shared" si="360"/>
        <v>150167.091888352</v>
      </c>
      <c r="O569" s="65">
        <v>4613</v>
      </c>
      <c r="P569" s="50">
        <v>1.66</v>
      </c>
      <c r="Q569" s="51">
        <v>2.2</v>
      </c>
      <c r="R569" s="51">
        <v>1</v>
      </c>
      <c r="S569" s="51">
        <v>0</v>
      </c>
      <c r="T569" s="42">
        <f t="shared" si="362"/>
        <v>16846.676</v>
      </c>
      <c r="U569" s="52">
        <v>3.6</v>
      </c>
      <c r="V569" s="51">
        <v>0.98</v>
      </c>
      <c r="W569" s="51">
        <v>3.27</v>
      </c>
      <c r="X569" s="45">
        <f t="shared" si="363"/>
        <v>4.2046</v>
      </c>
      <c r="Y569" s="53">
        <v>1.325</v>
      </c>
      <c r="Z569" s="47">
        <v>0.5</v>
      </c>
      <c r="AA569" s="54">
        <f t="shared" si="364"/>
        <v>168937.978374396</v>
      </c>
    </row>
    <row r="570" customHeight="1" spans="1:27">
      <c r="A570" s="65">
        <v>4613</v>
      </c>
      <c r="B570" s="50">
        <v>2.09</v>
      </c>
      <c r="C570" s="51">
        <v>2.2</v>
      </c>
      <c r="D570" s="51">
        <v>1</v>
      </c>
      <c r="E570" s="51">
        <v>0</v>
      </c>
      <c r="F570" s="42">
        <f t="shared" si="358"/>
        <v>21210.574</v>
      </c>
      <c r="G570" s="52">
        <v>3.2</v>
      </c>
      <c r="H570" s="51">
        <v>0.98</v>
      </c>
      <c r="I570" s="51">
        <v>3.27</v>
      </c>
      <c r="J570" s="45">
        <f t="shared" si="359"/>
        <v>4.2046</v>
      </c>
      <c r="K570" s="53">
        <v>1.325</v>
      </c>
      <c r="L570" s="47">
        <v>0.5</v>
      </c>
      <c r="M570" s="54">
        <f t="shared" si="360"/>
        <v>189065.796413648</v>
      </c>
      <c r="O570" s="65">
        <v>4613</v>
      </c>
      <c r="P570" s="50">
        <v>2.09</v>
      </c>
      <c r="Q570" s="51">
        <v>2.2</v>
      </c>
      <c r="R570" s="51">
        <v>1</v>
      </c>
      <c r="S570" s="51">
        <v>0</v>
      </c>
      <c r="T570" s="42">
        <f t="shared" si="362"/>
        <v>21210.574</v>
      </c>
      <c r="U570" s="52">
        <v>3.6</v>
      </c>
      <c r="V570" s="51">
        <v>0.98</v>
      </c>
      <c r="W570" s="51">
        <v>3.27</v>
      </c>
      <c r="X570" s="45">
        <f t="shared" si="363"/>
        <v>4.2046</v>
      </c>
      <c r="Y570" s="53">
        <v>1.325</v>
      </c>
      <c r="Z570" s="47">
        <v>0.5</v>
      </c>
      <c r="AA570" s="54">
        <f t="shared" si="364"/>
        <v>212699.020965354</v>
      </c>
    </row>
    <row r="571" customHeight="1" spans="1:27">
      <c r="A571" s="68">
        <v>3513</v>
      </c>
      <c r="B571" s="55">
        <v>3.74</v>
      </c>
      <c r="C571" s="51">
        <v>2.2</v>
      </c>
      <c r="D571" s="51">
        <v>1</v>
      </c>
      <c r="E571" s="51">
        <v>0</v>
      </c>
      <c r="F571" s="42">
        <f t="shared" si="358"/>
        <v>28904.964</v>
      </c>
      <c r="G571" s="52">
        <v>3.2</v>
      </c>
      <c r="H571" s="51">
        <v>0.98</v>
      </c>
      <c r="I571" s="51">
        <v>3.27</v>
      </c>
      <c r="J571" s="45">
        <f t="shared" si="359"/>
        <v>4.2046</v>
      </c>
      <c r="K571" s="52">
        <v>1.125</v>
      </c>
      <c r="L571" s="47">
        <v>0.5</v>
      </c>
      <c r="M571" s="54">
        <f t="shared" si="360"/>
        <v>218760.86094192</v>
      </c>
      <c r="O571" s="68">
        <v>3513</v>
      </c>
      <c r="P571" s="55">
        <v>3.74</v>
      </c>
      <c r="Q571" s="51">
        <v>2.2</v>
      </c>
      <c r="R571" s="51">
        <v>1</v>
      </c>
      <c r="S571" s="51">
        <v>0</v>
      </c>
      <c r="T571" s="42">
        <f t="shared" si="362"/>
        <v>28904.964</v>
      </c>
      <c r="U571" s="52">
        <v>3.6</v>
      </c>
      <c r="V571" s="51">
        <v>0.98</v>
      </c>
      <c r="W571" s="51">
        <v>3.27</v>
      </c>
      <c r="X571" s="45">
        <f t="shared" si="363"/>
        <v>4.2046</v>
      </c>
      <c r="Y571" s="52">
        <v>1.125</v>
      </c>
      <c r="Z571" s="47">
        <v>0.5</v>
      </c>
      <c r="AA571" s="54">
        <f t="shared" si="364"/>
        <v>246105.96855966</v>
      </c>
    </row>
    <row r="572" customHeight="1" spans="1:27">
      <c r="A572" s="68">
        <v>3513</v>
      </c>
      <c r="B572" s="41">
        <v>1.99</v>
      </c>
      <c r="C572" s="51">
        <v>2.2</v>
      </c>
      <c r="D572" s="51">
        <v>1</v>
      </c>
      <c r="E572" s="51">
        <v>0</v>
      </c>
      <c r="F572" s="42">
        <f t="shared" si="358"/>
        <v>15379.914</v>
      </c>
      <c r="G572" s="52">
        <v>3.2</v>
      </c>
      <c r="H572" s="51">
        <v>0.98</v>
      </c>
      <c r="I572" s="51">
        <v>3.27</v>
      </c>
      <c r="J572" s="45">
        <f t="shared" si="359"/>
        <v>4.2046</v>
      </c>
      <c r="K572" s="52">
        <v>1.125</v>
      </c>
      <c r="L572" s="47">
        <v>0.5</v>
      </c>
      <c r="M572" s="54">
        <f t="shared" si="360"/>
        <v>116399.49552792</v>
      </c>
      <c r="O572" s="68">
        <v>3513</v>
      </c>
      <c r="P572" s="41">
        <v>1.99</v>
      </c>
      <c r="Q572" s="51">
        <v>2.2</v>
      </c>
      <c r="R572" s="51">
        <v>1</v>
      </c>
      <c r="S572" s="51">
        <v>0</v>
      </c>
      <c r="T572" s="42">
        <f t="shared" si="362"/>
        <v>15379.914</v>
      </c>
      <c r="U572" s="52">
        <v>3.6</v>
      </c>
      <c r="V572" s="51">
        <v>0.98</v>
      </c>
      <c r="W572" s="51">
        <v>3.27</v>
      </c>
      <c r="X572" s="45">
        <f t="shared" si="363"/>
        <v>4.2046</v>
      </c>
      <c r="Y572" s="52">
        <v>1.125</v>
      </c>
      <c r="Z572" s="47">
        <v>0.5</v>
      </c>
      <c r="AA572" s="54">
        <f t="shared" si="364"/>
        <v>130949.43246891</v>
      </c>
    </row>
    <row r="573" customHeight="1" spans="1:27">
      <c r="A573" s="68">
        <v>3513</v>
      </c>
      <c r="B573" s="41">
        <v>1.99</v>
      </c>
      <c r="C573" s="51">
        <v>2.2</v>
      </c>
      <c r="D573" s="51">
        <v>1</v>
      </c>
      <c r="E573" s="51">
        <v>0</v>
      </c>
      <c r="F573" s="42">
        <f t="shared" si="358"/>
        <v>15379.914</v>
      </c>
      <c r="G573" s="52">
        <v>3.2</v>
      </c>
      <c r="H573" s="51">
        <v>0.98</v>
      </c>
      <c r="I573" s="51">
        <v>3.27</v>
      </c>
      <c r="J573" s="45">
        <f t="shared" si="359"/>
        <v>4.2046</v>
      </c>
      <c r="K573" s="52">
        <v>1.125</v>
      </c>
      <c r="L573" s="47">
        <v>0.5</v>
      </c>
      <c r="M573" s="54">
        <f t="shared" si="360"/>
        <v>116399.49552792</v>
      </c>
      <c r="O573" s="68">
        <v>3513</v>
      </c>
      <c r="P573" s="41">
        <v>1.99</v>
      </c>
      <c r="Q573" s="51">
        <v>2.2</v>
      </c>
      <c r="R573" s="51">
        <v>1</v>
      </c>
      <c r="S573" s="51">
        <v>0</v>
      </c>
      <c r="T573" s="42">
        <f t="shared" si="362"/>
        <v>15379.914</v>
      </c>
      <c r="U573" s="52">
        <v>3.6</v>
      </c>
      <c r="V573" s="51">
        <v>0.98</v>
      </c>
      <c r="W573" s="51">
        <v>3.27</v>
      </c>
      <c r="X573" s="45">
        <f t="shared" si="363"/>
        <v>4.2046</v>
      </c>
      <c r="Y573" s="52">
        <v>1.125</v>
      </c>
      <c r="Z573" s="47">
        <v>0.5</v>
      </c>
      <c r="AA573" s="54">
        <f t="shared" si="364"/>
        <v>130949.43246891</v>
      </c>
    </row>
    <row r="574" customHeight="1" spans="1:27">
      <c r="A574" s="68">
        <v>3513</v>
      </c>
      <c r="B574" s="50">
        <v>1.96</v>
      </c>
      <c r="C574" s="51">
        <v>2.2</v>
      </c>
      <c r="D574" s="51">
        <v>1</v>
      </c>
      <c r="E574" s="51">
        <v>0</v>
      </c>
      <c r="F574" s="42">
        <f t="shared" si="358"/>
        <v>15148.056</v>
      </c>
      <c r="G574" s="52">
        <v>3.2</v>
      </c>
      <c r="H574" s="51">
        <v>0.98</v>
      </c>
      <c r="I574" s="51">
        <v>3.27</v>
      </c>
      <c r="J574" s="45">
        <f t="shared" si="359"/>
        <v>4.2046</v>
      </c>
      <c r="K574" s="52">
        <v>1.125</v>
      </c>
      <c r="L574" s="47">
        <v>0.5</v>
      </c>
      <c r="M574" s="54">
        <f t="shared" si="360"/>
        <v>114644.72926368</v>
      </c>
      <c r="O574" s="68">
        <v>3513</v>
      </c>
      <c r="P574" s="50">
        <v>1.96</v>
      </c>
      <c r="Q574" s="51">
        <v>2.2</v>
      </c>
      <c r="R574" s="51">
        <v>1</v>
      </c>
      <c r="S574" s="51">
        <v>0</v>
      </c>
      <c r="T574" s="42">
        <f t="shared" si="362"/>
        <v>15148.056</v>
      </c>
      <c r="U574" s="52">
        <v>3.6</v>
      </c>
      <c r="V574" s="51">
        <v>0.98</v>
      </c>
      <c r="W574" s="51">
        <v>3.27</v>
      </c>
      <c r="X574" s="45">
        <f t="shared" si="363"/>
        <v>4.2046</v>
      </c>
      <c r="Y574" s="52">
        <v>1.125</v>
      </c>
      <c r="Z574" s="47">
        <v>0.5</v>
      </c>
      <c r="AA574" s="54">
        <f t="shared" si="364"/>
        <v>128975.32042164</v>
      </c>
    </row>
    <row r="575" customHeight="1" spans="1:27">
      <c r="A575" s="68">
        <v>3513</v>
      </c>
      <c r="B575" s="50">
        <v>1.33</v>
      </c>
      <c r="C575" s="51">
        <v>2.2</v>
      </c>
      <c r="D575" s="51">
        <v>1</v>
      </c>
      <c r="E575" s="51">
        <v>0</v>
      </c>
      <c r="F575" s="42">
        <f t="shared" si="358"/>
        <v>10279.038</v>
      </c>
      <c r="G575" s="52">
        <v>3.2</v>
      </c>
      <c r="H575" s="51">
        <v>0.98</v>
      </c>
      <c r="I575" s="51">
        <v>3.27</v>
      </c>
      <c r="J575" s="45">
        <f t="shared" si="359"/>
        <v>4.2046</v>
      </c>
      <c r="K575" s="52">
        <v>1.125</v>
      </c>
      <c r="L575" s="47">
        <v>0.5</v>
      </c>
      <c r="M575" s="54">
        <f t="shared" si="360"/>
        <v>77794.63771464</v>
      </c>
      <c r="O575" s="68">
        <v>3513</v>
      </c>
      <c r="P575" s="50">
        <v>1.33</v>
      </c>
      <c r="Q575" s="51">
        <v>2.2</v>
      </c>
      <c r="R575" s="51">
        <v>1</v>
      </c>
      <c r="S575" s="51">
        <v>0</v>
      </c>
      <c r="T575" s="42">
        <f t="shared" si="362"/>
        <v>10279.038</v>
      </c>
      <c r="U575" s="52">
        <v>3.6</v>
      </c>
      <c r="V575" s="51">
        <v>0.98</v>
      </c>
      <c r="W575" s="51">
        <v>3.27</v>
      </c>
      <c r="X575" s="45">
        <f t="shared" si="363"/>
        <v>4.2046</v>
      </c>
      <c r="Y575" s="52">
        <v>1.125</v>
      </c>
      <c r="Z575" s="47">
        <v>0.5</v>
      </c>
      <c r="AA575" s="54">
        <f t="shared" si="364"/>
        <v>87518.96742897</v>
      </c>
    </row>
    <row r="576" customHeight="1" spans="1:27">
      <c r="A576" s="57">
        <f>SUM(M555:M575)</f>
        <v>4198106.42551467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9"/>
      <c r="O576" s="57">
        <f>SUM(AA555:AA575)</f>
        <v>4695535.48535221</v>
      </c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9"/>
    </row>
    <row r="577" customHeight="1" spans="1:27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9"/>
      <c r="O577" s="57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9"/>
    </row>
    <row r="578" customHeight="1" spans="1:27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2"/>
      <c r="O578" s="60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2"/>
    </row>
    <row r="579" customHeight="1" spans="1:27">
      <c r="A579" s="25" t="s">
        <v>29</v>
      </c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O579" s="25" t="s">
        <v>29</v>
      </c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7"/>
    </row>
    <row r="580" customHeight="1" spans="1:27">
      <c r="A580" s="2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O580" s="28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30"/>
    </row>
    <row r="581" customHeight="1" spans="1:27">
      <c r="A581" s="31" t="s">
        <v>14</v>
      </c>
      <c r="B581" s="32"/>
      <c r="C581" s="32"/>
      <c r="D581" s="32"/>
      <c r="E581" s="32"/>
      <c r="F581" s="33"/>
      <c r="G581" s="34" t="s">
        <v>15</v>
      </c>
      <c r="H581" s="35"/>
      <c r="I581" s="35"/>
      <c r="J581" s="36"/>
      <c r="K581" s="37" t="s">
        <v>16</v>
      </c>
      <c r="L581" s="38"/>
      <c r="M581" s="39" t="s">
        <v>17</v>
      </c>
      <c r="O581" s="31" t="s">
        <v>14</v>
      </c>
      <c r="P581" s="32"/>
      <c r="Q581" s="32"/>
      <c r="R581" s="32"/>
      <c r="S581" s="32"/>
      <c r="T581" s="33"/>
      <c r="U581" s="34" t="s">
        <v>15</v>
      </c>
      <c r="V581" s="35"/>
      <c r="W581" s="35"/>
      <c r="X581" s="36"/>
      <c r="Y581" s="37" t="s">
        <v>16</v>
      </c>
      <c r="Z581" s="38"/>
      <c r="AA581" s="39" t="s">
        <v>17</v>
      </c>
    </row>
    <row r="582" customHeight="1" spans="1:27">
      <c r="A582" s="40" t="s">
        <v>18</v>
      </c>
      <c r="B582" s="41" t="s">
        <v>19</v>
      </c>
      <c r="C582" s="41" t="s">
        <v>20</v>
      </c>
      <c r="D582" s="41" t="s">
        <v>21</v>
      </c>
      <c r="E582" s="41" t="s">
        <v>22</v>
      </c>
      <c r="F582" s="42" t="s">
        <v>14</v>
      </c>
      <c r="G582" s="43" t="s">
        <v>23</v>
      </c>
      <c r="H582" s="44" t="s">
        <v>24</v>
      </c>
      <c r="I582" s="44" t="s">
        <v>25</v>
      </c>
      <c r="J582" s="45" t="s">
        <v>26</v>
      </c>
      <c r="K582" s="46" t="s">
        <v>27</v>
      </c>
      <c r="L582" s="47" t="s">
        <v>28</v>
      </c>
      <c r="M582" s="48"/>
      <c r="O582" s="40" t="s">
        <v>18</v>
      </c>
      <c r="P582" s="41" t="s">
        <v>19</v>
      </c>
      <c r="Q582" s="41" t="s">
        <v>20</v>
      </c>
      <c r="R582" s="41" t="s">
        <v>21</v>
      </c>
      <c r="S582" s="41" t="s">
        <v>22</v>
      </c>
      <c r="T582" s="42" t="s">
        <v>14</v>
      </c>
      <c r="U582" s="43" t="s">
        <v>23</v>
      </c>
      <c r="V582" s="44" t="s">
        <v>24</v>
      </c>
      <c r="W582" s="44" t="s">
        <v>25</v>
      </c>
      <c r="X582" s="45" t="s">
        <v>26</v>
      </c>
      <c r="Y582" s="46" t="s">
        <v>27</v>
      </c>
      <c r="Z582" s="47" t="s">
        <v>28</v>
      </c>
      <c r="AA582" s="48"/>
    </row>
    <row r="583" customHeight="1" spans="1:27">
      <c r="A583" s="65">
        <v>4613</v>
      </c>
      <c r="B583" s="44">
        <v>5.92</v>
      </c>
      <c r="C583" s="51">
        <v>1</v>
      </c>
      <c r="D583" s="51">
        <v>1</v>
      </c>
      <c r="E583" s="66">
        <f t="shared" ref="E583:E591" si="365">3734*0.6</f>
        <v>2240.4</v>
      </c>
      <c r="F583" s="42">
        <f t="shared" ref="F583:F604" si="366">A583*B583*C583*D583+E583</f>
        <v>29549.36</v>
      </c>
      <c r="G583" s="67">
        <v>3.05</v>
      </c>
      <c r="H583" s="51">
        <v>0.98</v>
      </c>
      <c r="I583" s="51">
        <v>3.27</v>
      </c>
      <c r="J583" s="45">
        <f t="shared" ref="J583:J604" si="367">H583*I583+1</f>
        <v>4.2046</v>
      </c>
      <c r="K583" s="52">
        <v>1.125</v>
      </c>
      <c r="L583" s="47">
        <v>0.5</v>
      </c>
      <c r="M583" s="54">
        <f t="shared" ref="M583:M604" si="368">F583*G583*J583*K583*L583</f>
        <v>213154.80700545</v>
      </c>
      <c r="O583" s="65">
        <v>4613</v>
      </c>
      <c r="P583" s="44">
        <v>5.92</v>
      </c>
      <c r="Q583" s="51">
        <v>1</v>
      </c>
      <c r="R583" s="51">
        <v>1</v>
      </c>
      <c r="S583" s="66">
        <f t="shared" ref="S583:S591" si="369">3321*0.6</f>
        <v>1992.6</v>
      </c>
      <c r="T583" s="42">
        <f t="shared" ref="T583:T604" si="370">O583*P583*Q583*R583+S583</f>
        <v>29301.56</v>
      </c>
      <c r="U583" s="52">
        <v>3.45</v>
      </c>
      <c r="V583" s="51">
        <v>0.98</v>
      </c>
      <c r="W583" s="51">
        <v>3.27</v>
      </c>
      <c r="X583" s="45">
        <f t="shared" ref="X583:X604" si="371">V583*W583+1</f>
        <v>4.2046</v>
      </c>
      <c r="Y583" s="52">
        <v>1.125</v>
      </c>
      <c r="Z583" s="47">
        <v>0.5</v>
      </c>
      <c r="AA583" s="54">
        <f t="shared" ref="AA583:AA604" si="372">T583*U583*X583*Y583*Z583</f>
        <v>239087.598838425</v>
      </c>
    </row>
    <row r="584" customHeight="1" spans="1:27">
      <c r="A584" s="65">
        <v>4613</v>
      </c>
      <c r="B584" s="55">
        <v>2.01</v>
      </c>
      <c r="C584" s="51">
        <v>2.2</v>
      </c>
      <c r="D584" s="51">
        <v>2</v>
      </c>
      <c r="E584" s="66">
        <f t="shared" si="365"/>
        <v>2240.4</v>
      </c>
      <c r="F584" s="42">
        <f t="shared" si="366"/>
        <v>43037.772</v>
      </c>
      <c r="G584" s="67">
        <v>3.05</v>
      </c>
      <c r="H584" s="51">
        <v>0.98</v>
      </c>
      <c r="I584" s="51">
        <v>3.27</v>
      </c>
      <c r="J584" s="45">
        <f t="shared" si="367"/>
        <v>4.2046</v>
      </c>
      <c r="K584" s="52">
        <v>1.125</v>
      </c>
      <c r="L584" s="47">
        <v>0.5</v>
      </c>
      <c r="M584" s="54">
        <f t="shared" si="368"/>
        <v>310453.694584402</v>
      </c>
      <c r="O584" s="65">
        <v>4613</v>
      </c>
      <c r="P584" s="55">
        <v>2.01</v>
      </c>
      <c r="Q584" s="51">
        <v>2.2</v>
      </c>
      <c r="R584" s="51">
        <v>2</v>
      </c>
      <c r="S584" s="66">
        <f t="shared" si="369"/>
        <v>1992.6</v>
      </c>
      <c r="T584" s="42">
        <f t="shared" si="370"/>
        <v>42789.972</v>
      </c>
      <c r="U584" s="52">
        <v>3.45</v>
      </c>
      <c r="V584" s="51">
        <v>0.98</v>
      </c>
      <c r="W584" s="51">
        <v>3.27</v>
      </c>
      <c r="X584" s="45">
        <f t="shared" si="371"/>
        <v>4.2046</v>
      </c>
      <c r="Y584" s="52">
        <v>1.125</v>
      </c>
      <c r="Z584" s="47">
        <v>0.5</v>
      </c>
      <c r="AA584" s="54">
        <f t="shared" si="372"/>
        <v>349146.996263798</v>
      </c>
    </row>
    <row r="585" customHeight="1" spans="1:27">
      <c r="A585" s="65">
        <v>4613</v>
      </c>
      <c r="B585" s="41">
        <v>1.07</v>
      </c>
      <c r="C585" s="51">
        <v>2.2</v>
      </c>
      <c r="D585" s="51">
        <v>1</v>
      </c>
      <c r="E585" s="66">
        <f t="shared" si="365"/>
        <v>2240.4</v>
      </c>
      <c r="F585" s="42">
        <f t="shared" si="366"/>
        <v>13099.402</v>
      </c>
      <c r="G585" s="67">
        <v>3.05</v>
      </c>
      <c r="H585" s="51">
        <v>0.98</v>
      </c>
      <c r="I585" s="51">
        <v>3.27</v>
      </c>
      <c r="J585" s="45">
        <f t="shared" si="367"/>
        <v>4.2046</v>
      </c>
      <c r="K585" s="52">
        <v>1.125</v>
      </c>
      <c r="L585" s="47">
        <v>0.5</v>
      </c>
      <c r="M585" s="54">
        <f t="shared" si="368"/>
        <v>94492.7573794088</v>
      </c>
      <c r="O585" s="65">
        <v>4613</v>
      </c>
      <c r="P585" s="41">
        <v>1.07</v>
      </c>
      <c r="Q585" s="51">
        <v>2.2</v>
      </c>
      <c r="R585" s="51">
        <v>1</v>
      </c>
      <c r="S585" s="66">
        <f t="shared" si="369"/>
        <v>1992.6</v>
      </c>
      <c r="T585" s="42">
        <f t="shared" si="370"/>
        <v>12851.602</v>
      </c>
      <c r="U585" s="52">
        <v>3.45</v>
      </c>
      <c r="V585" s="51">
        <v>0.98</v>
      </c>
      <c r="W585" s="51">
        <v>3.27</v>
      </c>
      <c r="X585" s="45">
        <f t="shared" si="371"/>
        <v>4.2046</v>
      </c>
      <c r="Y585" s="52">
        <v>1.125</v>
      </c>
      <c r="Z585" s="47">
        <v>0.5</v>
      </c>
      <c r="AA585" s="54">
        <f t="shared" si="372"/>
        <v>104863.313195854</v>
      </c>
    </row>
    <row r="586" customHeight="1" spans="1:27">
      <c r="A586" s="65">
        <v>4613</v>
      </c>
      <c r="B586" s="41">
        <v>1.07</v>
      </c>
      <c r="C586" s="51">
        <v>2.2</v>
      </c>
      <c r="D586" s="51">
        <v>1</v>
      </c>
      <c r="E586" s="66">
        <f t="shared" si="365"/>
        <v>2240.4</v>
      </c>
      <c r="F586" s="42">
        <f t="shared" si="366"/>
        <v>13099.402</v>
      </c>
      <c r="G586" s="67">
        <v>3.05</v>
      </c>
      <c r="H586" s="51">
        <v>0.98</v>
      </c>
      <c r="I586" s="51">
        <v>3.27</v>
      </c>
      <c r="J586" s="45">
        <f t="shared" si="367"/>
        <v>4.2046</v>
      </c>
      <c r="K586" s="52">
        <v>1.125</v>
      </c>
      <c r="L586" s="47">
        <v>0.5</v>
      </c>
      <c r="M586" s="54">
        <f t="shared" si="368"/>
        <v>94492.7573794088</v>
      </c>
      <c r="O586" s="65">
        <v>4613</v>
      </c>
      <c r="P586" s="41">
        <v>1.07</v>
      </c>
      <c r="Q586" s="51">
        <v>2.2</v>
      </c>
      <c r="R586" s="51">
        <v>1</v>
      </c>
      <c r="S586" s="66">
        <f t="shared" si="369"/>
        <v>1992.6</v>
      </c>
      <c r="T586" s="42">
        <f t="shared" si="370"/>
        <v>12851.602</v>
      </c>
      <c r="U586" s="52">
        <v>3.45</v>
      </c>
      <c r="V586" s="51">
        <v>0.98</v>
      </c>
      <c r="W586" s="51">
        <v>3.27</v>
      </c>
      <c r="X586" s="45">
        <f t="shared" si="371"/>
        <v>4.2046</v>
      </c>
      <c r="Y586" s="52">
        <v>1.125</v>
      </c>
      <c r="Z586" s="47">
        <v>0.5</v>
      </c>
      <c r="AA586" s="54">
        <f t="shared" si="372"/>
        <v>104863.313195854</v>
      </c>
    </row>
    <row r="587" customHeight="1" spans="1:27">
      <c r="A587" s="65">
        <v>4613</v>
      </c>
      <c r="B587" s="55">
        <v>8</v>
      </c>
      <c r="C587" s="51">
        <v>1</v>
      </c>
      <c r="D587" s="51">
        <v>1</v>
      </c>
      <c r="E587" s="66">
        <f t="shared" si="365"/>
        <v>2240.4</v>
      </c>
      <c r="F587" s="42">
        <f t="shared" si="366"/>
        <v>39144.4</v>
      </c>
      <c r="G587" s="67">
        <v>3.05</v>
      </c>
      <c r="H587" s="51">
        <v>0.98</v>
      </c>
      <c r="I587" s="51">
        <v>3.27</v>
      </c>
      <c r="J587" s="45">
        <f t="shared" si="367"/>
        <v>4.2046</v>
      </c>
      <c r="K587" s="52">
        <v>1.125</v>
      </c>
      <c r="L587" s="47">
        <v>0.5</v>
      </c>
      <c r="M587" s="54">
        <f t="shared" si="368"/>
        <v>282368.78996175</v>
      </c>
      <c r="O587" s="65">
        <v>4613</v>
      </c>
      <c r="P587" s="55">
        <v>8</v>
      </c>
      <c r="Q587" s="51">
        <v>1</v>
      </c>
      <c r="R587" s="51">
        <v>1</v>
      </c>
      <c r="S587" s="66">
        <f t="shared" si="369"/>
        <v>1992.6</v>
      </c>
      <c r="T587" s="42">
        <f t="shared" si="370"/>
        <v>38896.6</v>
      </c>
      <c r="U587" s="52">
        <v>3.45</v>
      </c>
      <c r="V587" s="51">
        <v>0.98</v>
      </c>
      <c r="W587" s="51">
        <v>3.27</v>
      </c>
      <c r="X587" s="45">
        <f t="shared" si="371"/>
        <v>4.2046</v>
      </c>
      <c r="Y587" s="52">
        <v>1.125</v>
      </c>
      <c r="Z587" s="47">
        <v>0.5</v>
      </c>
      <c r="AA587" s="54">
        <f t="shared" si="372"/>
        <v>317378.825461125</v>
      </c>
    </row>
    <row r="588" customHeight="1" spans="1:27">
      <c r="A588" s="65">
        <v>4613</v>
      </c>
      <c r="B588" s="50">
        <v>0.72</v>
      </c>
      <c r="C588" s="51">
        <v>2.2</v>
      </c>
      <c r="D588" s="51">
        <v>1</v>
      </c>
      <c r="E588" s="66">
        <f t="shared" si="365"/>
        <v>2240.4</v>
      </c>
      <c r="F588" s="42">
        <f t="shared" si="366"/>
        <v>9547.392</v>
      </c>
      <c r="G588" s="67">
        <v>3.05</v>
      </c>
      <c r="H588" s="51">
        <v>0.98</v>
      </c>
      <c r="I588" s="51">
        <v>3.27</v>
      </c>
      <c r="J588" s="45">
        <f t="shared" si="367"/>
        <v>4.2046</v>
      </c>
      <c r="K588" s="52">
        <v>1.125</v>
      </c>
      <c r="L588" s="47">
        <v>0.5</v>
      </c>
      <c r="M588" s="54">
        <f t="shared" si="368"/>
        <v>68870.27330424</v>
      </c>
      <c r="O588" s="65">
        <v>4613</v>
      </c>
      <c r="P588" s="50">
        <v>0.72</v>
      </c>
      <c r="Q588" s="51">
        <v>2.2</v>
      </c>
      <c r="R588" s="51">
        <v>1</v>
      </c>
      <c r="S588" s="66">
        <f t="shared" si="369"/>
        <v>1992.6</v>
      </c>
      <c r="T588" s="42">
        <f t="shared" si="370"/>
        <v>9299.592</v>
      </c>
      <c r="U588" s="52">
        <v>3.45</v>
      </c>
      <c r="V588" s="51">
        <v>0.98</v>
      </c>
      <c r="W588" s="51">
        <v>3.27</v>
      </c>
      <c r="X588" s="45">
        <f t="shared" si="371"/>
        <v>4.2046</v>
      </c>
      <c r="Y588" s="52">
        <v>1.125</v>
      </c>
      <c r="Z588" s="47">
        <v>0.5</v>
      </c>
      <c r="AA588" s="54">
        <f t="shared" si="372"/>
        <v>75880.503340335</v>
      </c>
    </row>
    <row r="589" customHeight="1" spans="1:27">
      <c r="A589" s="65">
        <v>4613</v>
      </c>
      <c r="B589" s="50">
        <v>0.97</v>
      </c>
      <c r="C589" s="51">
        <v>2.2</v>
      </c>
      <c r="D589" s="51">
        <v>1</v>
      </c>
      <c r="E589" s="66">
        <f t="shared" si="365"/>
        <v>2240.4</v>
      </c>
      <c r="F589" s="42">
        <f t="shared" si="366"/>
        <v>12084.542</v>
      </c>
      <c r="G589" s="67">
        <v>3.05</v>
      </c>
      <c r="H589" s="51">
        <v>0.98</v>
      </c>
      <c r="I589" s="51">
        <v>3.27</v>
      </c>
      <c r="J589" s="45">
        <f t="shared" si="367"/>
        <v>4.2046</v>
      </c>
      <c r="K589" s="52">
        <v>1.125</v>
      </c>
      <c r="L589" s="47">
        <v>0.5</v>
      </c>
      <c r="M589" s="54">
        <f t="shared" si="368"/>
        <v>87172.0476436462</v>
      </c>
      <c r="O589" s="65">
        <v>4613</v>
      </c>
      <c r="P589" s="50">
        <v>0.97</v>
      </c>
      <c r="Q589" s="51">
        <v>2.2</v>
      </c>
      <c r="R589" s="51">
        <v>1</v>
      </c>
      <c r="S589" s="66">
        <f t="shared" si="369"/>
        <v>1992.6</v>
      </c>
      <c r="T589" s="42">
        <f t="shared" si="370"/>
        <v>11836.742</v>
      </c>
      <c r="U589" s="52">
        <v>3.45</v>
      </c>
      <c r="V589" s="51">
        <v>0.98</v>
      </c>
      <c r="W589" s="51">
        <v>3.27</v>
      </c>
      <c r="X589" s="45">
        <f t="shared" si="371"/>
        <v>4.2046</v>
      </c>
      <c r="Y589" s="52">
        <v>1.125</v>
      </c>
      <c r="Z589" s="47">
        <v>0.5</v>
      </c>
      <c r="AA589" s="54">
        <f t="shared" si="372"/>
        <v>96582.5103799913</v>
      </c>
    </row>
    <row r="590" customHeight="1" spans="1:27">
      <c r="A590" s="65">
        <v>4613</v>
      </c>
      <c r="B590" s="50">
        <v>0.89</v>
      </c>
      <c r="C590" s="51">
        <v>2.2</v>
      </c>
      <c r="D590" s="51">
        <v>1</v>
      </c>
      <c r="E590" s="66">
        <f t="shared" si="365"/>
        <v>2240.4</v>
      </c>
      <c r="F590" s="42">
        <f t="shared" si="366"/>
        <v>11272.654</v>
      </c>
      <c r="G590" s="67">
        <v>3.05</v>
      </c>
      <c r="H590" s="51">
        <v>0.98</v>
      </c>
      <c r="I590" s="51">
        <v>3.27</v>
      </c>
      <c r="J590" s="45">
        <f t="shared" si="367"/>
        <v>4.2046</v>
      </c>
      <c r="K590" s="52">
        <v>1.125</v>
      </c>
      <c r="L590" s="47">
        <v>0.5</v>
      </c>
      <c r="M590" s="54">
        <f t="shared" si="368"/>
        <v>81315.4798550363</v>
      </c>
      <c r="O590" s="65">
        <v>4613</v>
      </c>
      <c r="P590" s="50">
        <v>0.89</v>
      </c>
      <c r="Q590" s="51">
        <v>2.2</v>
      </c>
      <c r="R590" s="51">
        <v>1</v>
      </c>
      <c r="S590" s="66">
        <f t="shared" si="369"/>
        <v>1992.6</v>
      </c>
      <c r="T590" s="42">
        <f t="shared" si="370"/>
        <v>11024.854</v>
      </c>
      <c r="U590" s="52">
        <v>3.45</v>
      </c>
      <c r="V590" s="51">
        <v>0.98</v>
      </c>
      <c r="W590" s="51">
        <v>3.27</v>
      </c>
      <c r="X590" s="45">
        <f t="shared" si="371"/>
        <v>4.2046</v>
      </c>
      <c r="Y590" s="52">
        <v>1.125</v>
      </c>
      <c r="Z590" s="47">
        <v>0.5</v>
      </c>
      <c r="AA590" s="54">
        <f t="shared" si="372"/>
        <v>89957.8681273013</v>
      </c>
    </row>
    <row r="591" customHeight="1" spans="1:27">
      <c r="A591" s="65">
        <v>4613</v>
      </c>
      <c r="B591" s="50">
        <v>1.13</v>
      </c>
      <c r="C591" s="51">
        <v>2.2</v>
      </c>
      <c r="D591" s="51">
        <v>1</v>
      </c>
      <c r="E591" s="66">
        <f t="shared" si="365"/>
        <v>2240.4</v>
      </c>
      <c r="F591" s="42">
        <f t="shared" si="366"/>
        <v>13708.318</v>
      </c>
      <c r="G591" s="67">
        <v>3.05</v>
      </c>
      <c r="H591" s="51">
        <v>0.98</v>
      </c>
      <c r="I591" s="51">
        <v>3.27</v>
      </c>
      <c r="J591" s="45">
        <f t="shared" si="367"/>
        <v>4.2046</v>
      </c>
      <c r="K591" s="52">
        <v>1.125</v>
      </c>
      <c r="L591" s="47">
        <v>0.5</v>
      </c>
      <c r="M591" s="54">
        <f t="shared" si="368"/>
        <v>98885.1832208663</v>
      </c>
      <c r="O591" s="65">
        <v>4613</v>
      </c>
      <c r="P591" s="50">
        <v>1.13</v>
      </c>
      <c r="Q591" s="51">
        <v>2.2</v>
      </c>
      <c r="R591" s="51">
        <v>1</v>
      </c>
      <c r="S591" s="66">
        <f t="shared" si="369"/>
        <v>1992.6</v>
      </c>
      <c r="T591" s="42">
        <f t="shared" si="370"/>
        <v>13460.518</v>
      </c>
      <c r="U591" s="52">
        <v>3.45</v>
      </c>
      <c r="V591" s="51">
        <v>0.98</v>
      </c>
      <c r="W591" s="51">
        <v>3.27</v>
      </c>
      <c r="X591" s="45">
        <f t="shared" si="371"/>
        <v>4.2046</v>
      </c>
      <c r="Y591" s="52">
        <v>1.125</v>
      </c>
      <c r="Z591" s="47">
        <v>0.5</v>
      </c>
      <c r="AA591" s="54">
        <f t="shared" si="372"/>
        <v>109831.794885371</v>
      </c>
    </row>
    <row r="592" customHeight="1" spans="1:27">
      <c r="A592" s="65">
        <v>4613</v>
      </c>
      <c r="B592" s="55">
        <v>2.01</v>
      </c>
      <c r="C592" s="51">
        <v>2.2</v>
      </c>
      <c r="D592" s="51">
        <v>1</v>
      </c>
      <c r="E592" s="51">
        <v>0</v>
      </c>
      <c r="F592" s="42">
        <f t="shared" si="366"/>
        <v>20398.686</v>
      </c>
      <c r="G592" s="67">
        <v>3.05</v>
      </c>
      <c r="H592" s="51">
        <v>0.98</v>
      </c>
      <c r="I592" s="51">
        <v>3.27</v>
      </c>
      <c r="J592" s="45">
        <f t="shared" si="367"/>
        <v>4.2046</v>
      </c>
      <c r="K592" s="52">
        <v>1.125</v>
      </c>
      <c r="L592" s="47">
        <v>0.5</v>
      </c>
      <c r="M592" s="54">
        <f t="shared" si="368"/>
        <v>147146.265688826</v>
      </c>
      <c r="O592" s="65">
        <v>4613</v>
      </c>
      <c r="P592" s="55">
        <v>2.01</v>
      </c>
      <c r="Q592" s="51">
        <v>2.2</v>
      </c>
      <c r="R592" s="51">
        <v>1</v>
      </c>
      <c r="S592" s="51">
        <v>0</v>
      </c>
      <c r="T592" s="42">
        <f t="shared" si="370"/>
        <v>20398.686</v>
      </c>
      <c r="U592" s="52">
        <v>3.45</v>
      </c>
      <c r="V592" s="51">
        <v>0.98</v>
      </c>
      <c r="W592" s="51">
        <v>3.27</v>
      </c>
      <c r="X592" s="45">
        <f t="shared" si="371"/>
        <v>4.2046</v>
      </c>
      <c r="Y592" s="52">
        <v>1.125</v>
      </c>
      <c r="Z592" s="47">
        <v>0.5</v>
      </c>
      <c r="AA592" s="54">
        <f t="shared" si="372"/>
        <v>166444.136598836</v>
      </c>
    </row>
    <row r="593" customHeight="1" spans="1:27">
      <c r="A593" s="65">
        <v>4613</v>
      </c>
      <c r="B593" s="41">
        <v>1.07</v>
      </c>
      <c r="C593" s="51">
        <v>2.2</v>
      </c>
      <c r="D593" s="51">
        <v>1</v>
      </c>
      <c r="E593" s="51">
        <v>0</v>
      </c>
      <c r="F593" s="42">
        <f t="shared" si="366"/>
        <v>10859.002</v>
      </c>
      <c r="G593" s="67">
        <v>3.05</v>
      </c>
      <c r="H593" s="51">
        <v>0.98</v>
      </c>
      <c r="I593" s="51">
        <v>3.27</v>
      </c>
      <c r="J593" s="45">
        <f t="shared" si="367"/>
        <v>4.2046</v>
      </c>
      <c r="K593" s="52">
        <v>1.125</v>
      </c>
      <c r="L593" s="47">
        <v>0.5</v>
      </c>
      <c r="M593" s="54">
        <f t="shared" si="368"/>
        <v>78331.5941726587</v>
      </c>
      <c r="O593" s="65">
        <v>4613</v>
      </c>
      <c r="P593" s="41">
        <v>1.07</v>
      </c>
      <c r="Q593" s="51">
        <v>2.2</v>
      </c>
      <c r="R593" s="51">
        <v>1</v>
      </c>
      <c r="S593" s="51">
        <v>0</v>
      </c>
      <c r="T593" s="42">
        <f t="shared" si="370"/>
        <v>10859.002</v>
      </c>
      <c r="U593" s="52">
        <v>3.45</v>
      </c>
      <c r="V593" s="51">
        <v>0.98</v>
      </c>
      <c r="W593" s="51">
        <v>3.27</v>
      </c>
      <c r="X593" s="45">
        <f t="shared" si="371"/>
        <v>4.2046</v>
      </c>
      <c r="Y593" s="52">
        <v>1.125</v>
      </c>
      <c r="Z593" s="47">
        <v>0.5</v>
      </c>
      <c r="AA593" s="54">
        <f t="shared" si="372"/>
        <v>88604.5901297287</v>
      </c>
    </row>
    <row r="594" customHeight="1" spans="1:27">
      <c r="A594" s="65">
        <v>4613</v>
      </c>
      <c r="B594" s="41">
        <v>1.07</v>
      </c>
      <c r="C594" s="51">
        <v>2.2</v>
      </c>
      <c r="D594" s="51">
        <v>1</v>
      </c>
      <c r="E594" s="51">
        <v>0</v>
      </c>
      <c r="F594" s="42">
        <f t="shared" si="366"/>
        <v>10859.002</v>
      </c>
      <c r="G594" s="67">
        <v>3.05</v>
      </c>
      <c r="H594" s="51">
        <v>0.98</v>
      </c>
      <c r="I594" s="51">
        <v>3.27</v>
      </c>
      <c r="J594" s="45">
        <f t="shared" si="367"/>
        <v>4.2046</v>
      </c>
      <c r="K594" s="52">
        <v>1.125</v>
      </c>
      <c r="L594" s="47">
        <v>0.5</v>
      </c>
      <c r="M594" s="54">
        <f t="shared" si="368"/>
        <v>78331.5941726587</v>
      </c>
      <c r="O594" s="65">
        <v>4613</v>
      </c>
      <c r="P594" s="41">
        <v>1.07</v>
      </c>
      <c r="Q594" s="51">
        <v>2.2</v>
      </c>
      <c r="R594" s="51">
        <v>1</v>
      </c>
      <c r="S594" s="51">
        <v>0</v>
      </c>
      <c r="T594" s="42">
        <f t="shared" si="370"/>
        <v>10859.002</v>
      </c>
      <c r="U594" s="52">
        <v>3.45</v>
      </c>
      <c r="V594" s="51">
        <v>0.98</v>
      </c>
      <c r="W594" s="51">
        <v>3.27</v>
      </c>
      <c r="X594" s="45">
        <f t="shared" si="371"/>
        <v>4.2046</v>
      </c>
      <c r="Y594" s="52">
        <v>1.125</v>
      </c>
      <c r="Z594" s="47">
        <v>0.5</v>
      </c>
      <c r="AA594" s="54">
        <f t="shared" si="372"/>
        <v>88604.5901297287</v>
      </c>
    </row>
    <row r="595" customHeight="1" spans="1:27">
      <c r="A595" s="65">
        <v>4613</v>
      </c>
      <c r="B595" s="55">
        <v>8</v>
      </c>
      <c r="C595" s="51">
        <v>1</v>
      </c>
      <c r="D595" s="51">
        <v>1</v>
      </c>
      <c r="E595" s="51">
        <v>0</v>
      </c>
      <c r="F595" s="42">
        <f t="shared" si="366"/>
        <v>36904</v>
      </c>
      <c r="G595" s="67">
        <v>3.05</v>
      </c>
      <c r="H595" s="51">
        <v>0.98</v>
      </c>
      <c r="I595" s="51">
        <v>3.27</v>
      </c>
      <c r="J595" s="45">
        <f t="shared" si="367"/>
        <v>4.2046</v>
      </c>
      <c r="K595" s="52">
        <v>1.125</v>
      </c>
      <c r="L595" s="47">
        <v>0.5</v>
      </c>
      <c r="M595" s="54">
        <f t="shared" si="368"/>
        <v>266207.626755</v>
      </c>
      <c r="O595" s="65">
        <v>4613</v>
      </c>
      <c r="P595" s="55">
        <v>8</v>
      </c>
      <c r="Q595" s="51">
        <v>1</v>
      </c>
      <c r="R595" s="51">
        <v>1</v>
      </c>
      <c r="S595" s="51">
        <v>0</v>
      </c>
      <c r="T595" s="42">
        <f t="shared" si="370"/>
        <v>36904</v>
      </c>
      <c r="U595" s="52">
        <v>3.45</v>
      </c>
      <c r="V595" s="51">
        <v>0.98</v>
      </c>
      <c r="W595" s="51">
        <v>3.27</v>
      </c>
      <c r="X595" s="45">
        <f t="shared" si="371"/>
        <v>4.2046</v>
      </c>
      <c r="Y595" s="52">
        <v>1.125</v>
      </c>
      <c r="Z595" s="47">
        <v>0.5</v>
      </c>
      <c r="AA595" s="54">
        <f t="shared" si="372"/>
        <v>301120.102395</v>
      </c>
    </row>
    <row r="596" customHeight="1" spans="1:27">
      <c r="A596" s="65">
        <v>4613</v>
      </c>
      <c r="B596" s="50">
        <v>0.72</v>
      </c>
      <c r="C596" s="51">
        <v>2.2</v>
      </c>
      <c r="D596" s="51">
        <v>1</v>
      </c>
      <c r="E596" s="51">
        <v>0</v>
      </c>
      <c r="F596" s="42">
        <f t="shared" si="366"/>
        <v>7306.992</v>
      </c>
      <c r="G596" s="67">
        <v>3.05</v>
      </c>
      <c r="H596" s="51">
        <v>0.98</v>
      </c>
      <c r="I596" s="51">
        <v>3.27</v>
      </c>
      <c r="J596" s="45">
        <f t="shared" si="367"/>
        <v>4.2046</v>
      </c>
      <c r="K596" s="52">
        <v>1.125</v>
      </c>
      <c r="L596" s="47">
        <v>0.5</v>
      </c>
      <c r="M596" s="54">
        <f t="shared" si="368"/>
        <v>52709.11009749</v>
      </c>
      <c r="O596" s="65">
        <v>4613</v>
      </c>
      <c r="P596" s="50">
        <v>0.72</v>
      </c>
      <c r="Q596" s="51">
        <v>2.2</v>
      </c>
      <c r="R596" s="51">
        <v>1</v>
      </c>
      <c r="S596" s="51">
        <v>0</v>
      </c>
      <c r="T596" s="42">
        <f t="shared" si="370"/>
        <v>7306.992</v>
      </c>
      <c r="U596" s="52">
        <v>3.45</v>
      </c>
      <c r="V596" s="51">
        <v>0.98</v>
      </c>
      <c r="W596" s="51">
        <v>3.27</v>
      </c>
      <c r="X596" s="45">
        <f t="shared" si="371"/>
        <v>4.2046</v>
      </c>
      <c r="Y596" s="52">
        <v>1.125</v>
      </c>
      <c r="Z596" s="47">
        <v>0.5</v>
      </c>
      <c r="AA596" s="54">
        <f t="shared" si="372"/>
        <v>59621.78027421</v>
      </c>
    </row>
    <row r="597" customHeight="1" spans="1:27">
      <c r="A597" s="65">
        <v>4613</v>
      </c>
      <c r="B597" s="50">
        <v>0.97</v>
      </c>
      <c r="C597" s="51">
        <v>2.2</v>
      </c>
      <c r="D597" s="51">
        <v>1</v>
      </c>
      <c r="E597" s="51">
        <v>0</v>
      </c>
      <c r="F597" s="42">
        <f t="shared" si="366"/>
        <v>9844.142</v>
      </c>
      <c r="G597" s="67">
        <v>3.05</v>
      </c>
      <c r="H597" s="51">
        <v>0.98</v>
      </c>
      <c r="I597" s="51">
        <v>3.27</v>
      </c>
      <c r="J597" s="45">
        <f t="shared" si="367"/>
        <v>4.2046</v>
      </c>
      <c r="K597" s="52">
        <v>1.125</v>
      </c>
      <c r="L597" s="47">
        <v>0.5</v>
      </c>
      <c r="M597" s="54">
        <f t="shared" si="368"/>
        <v>71010.8844368962</v>
      </c>
      <c r="O597" s="65">
        <v>4613</v>
      </c>
      <c r="P597" s="50">
        <v>0.97</v>
      </c>
      <c r="Q597" s="51">
        <v>2.2</v>
      </c>
      <c r="R597" s="51">
        <v>1</v>
      </c>
      <c r="S597" s="51">
        <v>0</v>
      </c>
      <c r="T597" s="42">
        <f t="shared" si="370"/>
        <v>9844.142</v>
      </c>
      <c r="U597" s="52">
        <v>3.45</v>
      </c>
      <c r="V597" s="51">
        <v>0.98</v>
      </c>
      <c r="W597" s="51">
        <v>3.27</v>
      </c>
      <c r="X597" s="45">
        <f t="shared" si="371"/>
        <v>4.2046</v>
      </c>
      <c r="Y597" s="52">
        <v>1.125</v>
      </c>
      <c r="Z597" s="47">
        <v>0.5</v>
      </c>
      <c r="AA597" s="54">
        <f t="shared" si="372"/>
        <v>80323.7873138663</v>
      </c>
    </row>
    <row r="598" customHeight="1" spans="1:27">
      <c r="A598" s="65">
        <v>4613</v>
      </c>
      <c r="B598" s="50">
        <v>0.89</v>
      </c>
      <c r="C598" s="51">
        <v>2.2</v>
      </c>
      <c r="D598" s="51">
        <v>1</v>
      </c>
      <c r="E598" s="51">
        <v>0</v>
      </c>
      <c r="F598" s="42">
        <f t="shared" si="366"/>
        <v>9032.254</v>
      </c>
      <c r="G598" s="67">
        <v>3.05</v>
      </c>
      <c r="H598" s="51">
        <v>0.98</v>
      </c>
      <c r="I598" s="51">
        <v>3.27</v>
      </c>
      <c r="J598" s="45">
        <f t="shared" si="367"/>
        <v>4.2046</v>
      </c>
      <c r="K598" s="52">
        <v>1.125</v>
      </c>
      <c r="L598" s="47">
        <v>0.5</v>
      </c>
      <c r="M598" s="54">
        <f t="shared" si="368"/>
        <v>65154.3166482863</v>
      </c>
      <c r="O598" s="65">
        <v>4613</v>
      </c>
      <c r="P598" s="50">
        <v>0.89</v>
      </c>
      <c r="Q598" s="51">
        <v>2.2</v>
      </c>
      <c r="R598" s="51">
        <v>1</v>
      </c>
      <c r="S598" s="51">
        <v>0</v>
      </c>
      <c r="T598" s="42">
        <f t="shared" si="370"/>
        <v>9032.254</v>
      </c>
      <c r="U598" s="52">
        <v>3.45</v>
      </c>
      <c r="V598" s="51">
        <v>0.98</v>
      </c>
      <c r="W598" s="51">
        <v>3.27</v>
      </c>
      <c r="X598" s="45">
        <f t="shared" si="371"/>
        <v>4.2046</v>
      </c>
      <c r="Y598" s="52">
        <v>1.125</v>
      </c>
      <c r="Z598" s="47">
        <v>0.5</v>
      </c>
      <c r="AA598" s="54">
        <f t="shared" si="372"/>
        <v>73699.1450611763</v>
      </c>
    </row>
    <row r="599" customHeight="1" spans="1:27">
      <c r="A599" s="65">
        <v>4613</v>
      </c>
      <c r="B599" s="50">
        <v>1.13</v>
      </c>
      <c r="C599" s="51">
        <v>2.2</v>
      </c>
      <c r="D599" s="51">
        <v>1</v>
      </c>
      <c r="E599" s="51">
        <v>0</v>
      </c>
      <c r="F599" s="42">
        <f t="shared" si="366"/>
        <v>11467.918</v>
      </c>
      <c r="G599" s="67">
        <v>3.05</v>
      </c>
      <c r="H599" s="51">
        <v>0.98</v>
      </c>
      <c r="I599" s="51">
        <v>3.27</v>
      </c>
      <c r="J599" s="45">
        <f t="shared" si="367"/>
        <v>4.2046</v>
      </c>
      <c r="K599" s="52">
        <v>1.125</v>
      </c>
      <c r="L599" s="47">
        <v>0.5</v>
      </c>
      <c r="M599" s="54">
        <f t="shared" si="368"/>
        <v>82724.0200141162</v>
      </c>
      <c r="O599" s="65">
        <v>4613</v>
      </c>
      <c r="P599" s="50">
        <v>1.13</v>
      </c>
      <c r="Q599" s="51">
        <v>2.2</v>
      </c>
      <c r="R599" s="51">
        <v>1</v>
      </c>
      <c r="S599" s="51">
        <v>0</v>
      </c>
      <c r="T599" s="42">
        <f t="shared" si="370"/>
        <v>11467.918</v>
      </c>
      <c r="U599" s="52">
        <v>3.45</v>
      </c>
      <c r="V599" s="51">
        <v>0.98</v>
      </c>
      <c r="W599" s="51">
        <v>3.27</v>
      </c>
      <c r="X599" s="45">
        <f t="shared" si="371"/>
        <v>4.2046</v>
      </c>
      <c r="Y599" s="52">
        <v>1.125</v>
      </c>
      <c r="Z599" s="47">
        <v>0.5</v>
      </c>
      <c r="AA599" s="54">
        <f t="shared" si="372"/>
        <v>93573.0718192463</v>
      </c>
    </row>
    <row r="600" customHeight="1" spans="1:27">
      <c r="A600" s="68">
        <v>3513</v>
      </c>
      <c r="B600" s="55">
        <v>2.01</v>
      </c>
      <c r="C600" s="51">
        <v>2.2</v>
      </c>
      <c r="D600" s="51">
        <v>1</v>
      </c>
      <c r="E600" s="51">
        <v>0</v>
      </c>
      <c r="F600" s="42">
        <f t="shared" si="366"/>
        <v>15534.486</v>
      </c>
      <c r="G600" s="67">
        <v>3.05</v>
      </c>
      <c r="H600" s="51">
        <v>0.98</v>
      </c>
      <c r="I600" s="51">
        <v>3.27</v>
      </c>
      <c r="J600" s="45">
        <f t="shared" si="367"/>
        <v>4.2046</v>
      </c>
      <c r="K600" s="52">
        <v>1.125</v>
      </c>
      <c r="L600" s="47">
        <v>0.5</v>
      </c>
      <c r="M600" s="54">
        <f t="shared" si="368"/>
        <v>112058.276905451</v>
      </c>
      <c r="O600" s="68">
        <v>3513</v>
      </c>
      <c r="P600" s="55">
        <v>2.01</v>
      </c>
      <c r="Q600" s="51">
        <v>2.2</v>
      </c>
      <c r="R600" s="51">
        <v>1</v>
      </c>
      <c r="S600" s="51">
        <v>0</v>
      </c>
      <c r="T600" s="42">
        <f t="shared" si="370"/>
        <v>15534.486</v>
      </c>
      <c r="U600" s="52">
        <v>3.45</v>
      </c>
      <c r="V600" s="51">
        <v>0.98</v>
      </c>
      <c r="W600" s="51">
        <v>3.27</v>
      </c>
      <c r="X600" s="45">
        <f t="shared" si="371"/>
        <v>4.2046</v>
      </c>
      <c r="Y600" s="52">
        <v>1.125</v>
      </c>
      <c r="Z600" s="47">
        <v>0.5</v>
      </c>
      <c r="AA600" s="54">
        <f t="shared" si="372"/>
        <v>126754.444368461</v>
      </c>
    </row>
    <row r="601" customHeight="1" spans="1:27">
      <c r="A601" s="68">
        <v>3513</v>
      </c>
      <c r="B601" s="41">
        <v>1.07</v>
      </c>
      <c r="C601" s="51">
        <v>2.2</v>
      </c>
      <c r="D601" s="51">
        <v>1</v>
      </c>
      <c r="E601" s="51">
        <v>0</v>
      </c>
      <c r="F601" s="42">
        <f t="shared" si="366"/>
        <v>8269.602</v>
      </c>
      <c r="G601" s="67">
        <v>3.05</v>
      </c>
      <c r="H601" s="51">
        <v>0.98</v>
      </c>
      <c r="I601" s="51">
        <v>3.27</v>
      </c>
      <c r="J601" s="45">
        <f t="shared" si="367"/>
        <v>4.2046</v>
      </c>
      <c r="K601" s="52">
        <v>1.125</v>
      </c>
      <c r="L601" s="47">
        <v>0.5</v>
      </c>
      <c r="M601" s="54">
        <f t="shared" si="368"/>
        <v>59652.9135765338</v>
      </c>
      <c r="O601" s="68">
        <v>3513</v>
      </c>
      <c r="P601" s="41">
        <v>1.07</v>
      </c>
      <c r="Q601" s="51">
        <v>2.2</v>
      </c>
      <c r="R601" s="51">
        <v>1</v>
      </c>
      <c r="S601" s="51">
        <v>0</v>
      </c>
      <c r="T601" s="42">
        <f t="shared" si="370"/>
        <v>8269.602</v>
      </c>
      <c r="U601" s="52">
        <v>3.45</v>
      </c>
      <c r="V601" s="51">
        <v>0.98</v>
      </c>
      <c r="W601" s="51">
        <v>3.27</v>
      </c>
      <c r="X601" s="45">
        <f t="shared" si="371"/>
        <v>4.2046</v>
      </c>
      <c r="Y601" s="52">
        <v>1.125</v>
      </c>
      <c r="Z601" s="47">
        <v>0.5</v>
      </c>
      <c r="AA601" s="54">
        <f t="shared" si="372"/>
        <v>67476.2465046038</v>
      </c>
    </row>
    <row r="602" customHeight="1" spans="1:27">
      <c r="A602" s="68">
        <v>3513</v>
      </c>
      <c r="B602" s="41">
        <v>1.07</v>
      </c>
      <c r="C602" s="51">
        <v>2.2</v>
      </c>
      <c r="D602" s="51">
        <v>1</v>
      </c>
      <c r="E602" s="51">
        <v>0</v>
      </c>
      <c r="F602" s="42">
        <f t="shared" si="366"/>
        <v>8269.602</v>
      </c>
      <c r="G602" s="67">
        <v>3.05</v>
      </c>
      <c r="H602" s="51">
        <v>0.98</v>
      </c>
      <c r="I602" s="51">
        <v>3.27</v>
      </c>
      <c r="J602" s="45">
        <f t="shared" si="367"/>
        <v>4.2046</v>
      </c>
      <c r="K602" s="52">
        <v>1.125</v>
      </c>
      <c r="L602" s="47">
        <v>0.5</v>
      </c>
      <c r="M602" s="54">
        <f t="shared" si="368"/>
        <v>59652.9135765338</v>
      </c>
      <c r="O602" s="68">
        <v>3513</v>
      </c>
      <c r="P602" s="41">
        <v>1.07</v>
      </c>
      <c r="Q602" s="51">
        <v>2.2</v>
      </c>
      <c r="R602" s="51">
        <v>1</v>
      </c>
      <c r="S602" s="51">
        <v>0</v>
      </c>
      <c r="T602" s="42">
        <f t="shared" si="370"/>
        <v>8269.602</v>
      </c>
      <c r="U602" s="52">
        <v>3.45</v>
      </c>
      <c r="V602" s="51">
        <v>0.98</v>
      </c>
      <c r="W602" s="51">
        <v>3.27</v>
      </c>
      <c r="X602" s="45">
        <f t="shared" si="371"/>
        <v>4.2046</v>
      </c>
      <c r="Y602" s="52">
        <v>1.125</v>
      </c>
      <c r="Z602" s="47">
        <v>0.5</v>
      </c>
      <c r="AA602" s="54">
        <f t="shared" si="372"/>
        <v>67476.2465046038</v>
      </c>
    </row>
    <row r="603" customHeight="1" spans="1:27">
      <c r="A603" s="68">
        <v>3513</v>
      </c>
      <c r="B603" s="55">
        <v>8</v>
      </c>
      <c r="C603" s="51">
        <v>1</v>
      </c>
      <c r="D603" s="51">
        <v>1</v>
      </c>
      <c r="E603" s="51">
        <v>0</v>
      </c>
      <c r="F603" s="42">
        <f t="shared" si="366"/>
        <v>28104</v>
      </c>
      <c r="G603" s="67">
        <v>3.05</v>
      </c>
      <c r="H603" s="51">
        <v>0.98</v>
      </c>
      <c r="I603" s="51">
        <v>3.27</v>
      </c>
      <c r="J603" s="45">
        <f t="shared" si="367"/>
        <v>4.2046</v>
      </c>
      <c r="K603" s="52">
        <v>1.125</v>
      </c>
      <c r="L603" s="47">
        <v>0.5</v>
      </c>
      <c r="M603" s="54">
        <f t="shared" si="368"/>
        <v>202728.678255</v>
      </c>
      <c r="O603" s="68">
        <v>3513</v>
      </c>
      <c r="P603" s="55">
        <v>8</v>
      </c>
      <c r="Q603" s="51">
        <v>1</v>
      </c>
      <c r="R603" s="51">
        <v>1</v>
      </c>
      <c r="S603" s="51">
        <v>0</v>
      </c>
      <c r="T603" s="42">
        <f t="shared" si="370"/>
        <v>28104</v>
      </c>
      <c r="U603" s="52">
        <v>3.45</v>
      </c>
      <c r="V603" s="51">
        <v>0.98</v>
      </c>
      <c r="W603" s="51">
        <v>3.27</v>
      </c>
      <c r="X603" s="45">
        <f t="shared" si="371"/>
        <v>4.2046</v>
      </c>
      <c r="Y603" s="52">
        <v>1.125</v>
      </c>
      <c r="Z603" s="47">
        <v>0.5</v>
      </c>
      <c r="AA603" s="54">
        <f t="shared" si="372"/>
        <v>229316.045895</v>
      </c>
    </row>
    <row r="604" customHeight="1" spans="1:27">
      <c r="A604" s="68">
        <v>3513</v>
      </c>
      <c r="B604" s="50">
        <v>0.72</v>
      </c>
      <c r="C604" s="51">
        <v>2.2</v>
      </c>
      <c r="D604" s="51">
        <v>1</v>
      </c>
      <c r="E604" s="51">
        <v>0</v>
      </c>
      <c r="F604" s="42">
        <f t="shared" si="366"/>
        <v>5564.592</v>
      </c>
      <c r="G604" s="67">
        <v>3.05</v>
      </c>
      <c r="H604" s="51">
        <v>0.98</v>
      </c>
      <c r="I604" s="51">
        <v>3.27</v>
      </c>
      <c r="J604" s="45">
        <f t="shared" si="367"/>
        <v>4.2046</v>
      </c>
      <c r="K604" s="52">
        <v>1.125</v>
      </c>
      <c r="L604" s="47">
        <v>0.5</v>
      </c>
      <c r="M604" s="54">
        <f t="shared" si="368"/>
        <v>40140.27829449</v>
      </c>
      <c r="O604" s="68">
        <v>3513</v>
      </c>
      <c r="P604" s="50">
        <v>0.72</v>
      </c>
      <c r="Q604" s="51">
        <v>2.2</v>
      </c>
      <c r="R604" s="51">
        <v>1</v>
      </c>
      <c r="S604" s="51">
        <v>0</v>
      </c>
      <c r="T604" s="42">
        <f t="shared" si="370"/>
        <v>5564.592</v>
      </c>
      <c r="U604" s="52">
        <v>3.45</v>
      </c>
      <c r="V604" s="51">
        <v>0.98</v>
      </c>
      <c r="W604" s="51">
        <v>3.27</v>
      </c>
      <c r="X604" s="45">
        <f t="shared" si="371"/>
        <v>4.2046</v>
      </c>
      <c r="Y604" s="52">
        <v>1.125</v>
      </c>
      <c r="Z604" s="47">
        <v>0.5</v>
      </c>
      <c r="AA604" s="54">
        <f t="shared" si="372"/>
        <v>45404.57708721</v>
      </c>
    </row>
    <row r="605" customHeight="1" spans="1:27">
      <c r="A605" s="57">
        <f>SUM(M583:M604)</f>
        <v>2647054.26292815</v>
      </c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9"/>
      <c r="O605" s="57">
        <f>SUM(AA583:AA604)</f>
        <v>2976011.48776973</v>
      </c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9"/>
    </row>
    <row r="606" customHeight="1" spans="1:27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9"/>
      <c r="O606" s="57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9"/>
    </row>
    <row r="607" customHeight="1" spans="1:27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2"/>
      <c r="O607" s="60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2"/>
    </row>
    <row r="608" customHeight="1" spans="1:27">
      <c r="A608" s="25" t="s">
        <v>9</v>
      </c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O608" s="25" t="s">
        <v>9</v>
      </c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7"/>
    </row>
    <row r="609" customHeight="1" spans="1:27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O609" s="28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30"/>
    </row>
    <row r="610" customHeight="1" spans="1:27">
      <c r="A610" s="31" t="s">
        <v>14</v>
      </c>
      <c r="B610" s="32"/>
      <c r="C610" s="32"/>
      <c r="D610" s="32"/>
      <c r="E610" s="32"/>
      <c r="F610" s="33"/>
      <c r="G610" s="34" t="s">
        <v>15</v>
      </c>
      <c r="H610" s="35"/>
      <c r="I610" s="35"/>
      <c r="J610" s="36"/>
      <c r="K610" s="37" t="s">
        <v>16</v>
      </c>
      <c r="L610" s="38"/>
      <c r="M610" s="39" t="s">
        <v>17</v>
      </c>
      <c r="O610" s="31" t="s">
        <v>14</v>
      </c>
      <c r="P610" s="32"/>
      <c r="Q610" s="32"/>
      <c r="R610" s="32"/>
      <c r="S610" s="32"/>
      <c r="T610" s="33"/>
      <c r="U610" s="34" t="s">
        <v>15</v>
      </c>
      <c r="V610" s="35"/>
      <c r="W610" s="35"/>
      <c r="X610" s="36"/>
      <c r="Y610" s="37" t="s">
        <v>16</v>
      </c>
      <c r="Z610" s="38"/>
      <c r="AA610" s="39" t="s">
        <v>17</v>
      </c>
    </row>
    <row r="611" customHeight="1" spans="1:27">
      <c r="A611" s="40" t="s">
        <v>18</v>
      </c>
      <c r="B611" s="41" t="s">
        <v>19</v>
      </c>
      <c r="C611" s="41" t="s">
        <v>20</v>
      </c>
      <c r="D611" s="41" t="s">
        <v>21</v>
      </c>
      <c r="E611" s="41" t="s">
        <v>22</v>
      </c>
      <c r="F611" s="42" t="s">
        <v>14</v>
      </c>
      <c r="G611" s="43" t="s">
        <v>23</v>
      </c>
      <c r="H611" s="44" t="s">
        <v>24</v>
      </c>
      <c r="I611" s="44" t="s">
        <v>25</v>
      </c>
      <c r="J611" s="45" t="s">
        <v>26</v>
      </c>
      <c r="K611" s="46" t="s">
        <v>27</v>
      </c>
      <c r="L611" s="47" t="s">
        <v>28</v>
      </c>
      <c r="M611" s="48"/>
      <c r="O611" s="40" t="s">
        <v>18</v>
      </c>
      <c r="P611" s="41" t="s">
        <v>19</v>
      </c>
      <c r="Q611" s="41" t="s">
        <v>20</v>
      </c>
      <c r="R611" s="41" t="s">
        <v>21</v>
      </c>
      <c r="S611" s="41" t="s">
        <v>22</v>
      </c>
      <c r="T611" s="42" t="s">
        <v>14</v>
      </c>
      <c r="U611" s="43" t="s">
        <v>23</v>
      </c>
      <c r="V611" s="44" t="s">
        <v>24</v>
      </c>
      <c r="W611" s="44" t="s">
        <v>25</v>
      </c>
      <c r="X611" s="45" t="s">
        <v>26</v>
      </c>
      <c r="Y611" s="46" t="s">
        <v>27</v>
      </c>
      <c r="Z611" s="47" t="s">
        <v>28</v>
      </c>
      <c r="AA611" s="48"/>
    </row>
    <row r="612" customHeight="1" spans="1:27">
      <c r="A612" s="56">
        <v>3734</v>
      </c>
      <c r="B612" s="51">
        <v>2.14</v>
      </c>
      <c r="C612" s="51">
        <v>1</v>
      </c>
      <c r="D612" s="51">
        <v>1</v>
      </c>
      <c r="E612" s="51">
        <v>0</v>
      </c>
      <c r="F612" s="42">
        <f t="shared" ref="F612:F634" si="373">A612*B612*C612*D612+E612</f>
        <v>7990.76</v>
      </c>
      <c r="G612" s="52">
        <v>1.66</v>
      </c>
      <c r="H612" s="51">
        <v>0.98</v>
      </c>
      <c r="I612" s="51">
        <v>2.33</v>
      </c>
      <c r="J612" s="45">
        <f t="shared" ref="J612:J634" si="374">H612*I612+1</f>
        <v>3.2834</v>
      </c>
      <c r="K612" s="52">
        <v>1.125</v>
      </c>
      <c r="L612" s="47">
        <v>0.5</v>
      </c>
      <c r="M612" s="54">
        <f t="shared" ref="M612:M634" si="375">F612*G612*J612*K612*L612</f>
        <v>24498.66931731</v>
      </c>
      <c r="O612" s="56">
        <v>3321</v>
      </c>
      <c r="P612" s="51">
        <v>2.14</v>
      </c>
      <c r="Q612" s="51">
        <v>1</v>
      </c>
      <c r="R612" s="51">
        <v>1</v>
      </c>
      <c r="S612" s="51">
        <v>0</v>
      </c>
      <c r="T612" s="42">
        <f t="shared" ref="T612:T634" si="376">O612*P612*Q612*R612+S612</f>
        <v>7106.94</v>
      </c>
      <c r="U612" s="52">
        <v>2.06</v>
      </c>
      <c r="V612" s="51">
        <v>0.92</v>
      </c>
      <c r="W612" s="51">
        <v>2.03</v>
      </c>
      <c r="X612" s="45">
        <f t="shared" ref="X612:X634" si="377">V612*W612+1</f>
        <v>2.8676</v>
      </c>
      <c r="Y612" s="52">
        <v>1.125</v>
      </c>
      <c r="Z612" s="47">
        <v>0.5</v>
      </c>
      <c r="AA612" s="54">
        <f t="shared" ref="AA612:AA634" si="378">T612*U612*X612*Y612*Z612</f>
        <v>23615.16410061</v>
      </c>
    </row>
    <row r="613" customHeight="1" spans="1:27">
      <c r="A613" s="56">
        <v>3734</v>
      </c>
      <c r="B613" s="51">
        <v>1.74</v>
      </c>
      <c r="C613" s="51">
        <v>1</v>
      </c>
      <c r="D613" s="51">
        <v>1</v>
      </c>
      <c r="E613" s="51">
        <v>0</v>
      </c>
      <c r="F613" s="42">
        <f t="shared" si="373"/>
        <v>6497.16</v>
      </c>
      <c r="G613" s="52">
        <v>1.66</v>
      </c>
      <c r="H613" s="51">
        <v>0.98</v>
      </c>
      <c r="I613" s="51">
        <v>2.33</v>
      </c>
      <c r="J613" s="45">
        <f t="shared" si="374"/>
        <v>3.2834</v>
      </c>
      <c r="K613" s="52">
        <v>1.125</v>
      </c>
      <c r="L613" s="47">
        <v>0.5</v>
      </c>
      <c r="M613" s="54">
        <f t="shared" si="375"/>
        <v>19919.47879071</v>
      </c>
      <c r="O613" s="56">
        <v>3321</v>
      </c>
      <c r="P613" s="51">
        <v>1.74</v>
      </c>
      <c r="Q613" s="51">
        <v>1</v>
      </c>
      <c r="R613" s="51">
        <v>1</v>
      </c>
      <c r="S613" s="51">
        <v>0</v>
      </c>
      <c r="T613" s="42">
        <f t="shared" si="376"/>
        <v>5778.54</v>
      </c>
      <c r="U613" s="52">
        <v>2.06</v>
      </c>
      <c r="V613" s="51">
        <v>0.92</v>
      </c>
      <c r="W613" s="51">
        <v>2.03</v>
      </c>
      <c r="X613" s="45">
        <f t="shared" si="377"/>
        <v>2.8676</v>
      </c>
      <c r="Y613" s="52">
        <v>1.125</v>
      </c>
      <c r="Z613" s="47">
        <v>0.5</v>
      </c>
      <c r="AA613" s="54">
        <f t="shared" si="378"/>
        <v>19201.11473601</v>
      </c>
    </row>
    <row r="614" customHeight="1" spans="1:27">
      <c r="A614" s="56">
        <v>3734</v>
      </c>
      <c r="B614" s="51">
        <v>2.01</v>
      </c>
      <c r="C614" s="51">
        <v>1</v>
      </c>
      <c r="D614" s="51">
        <v>1</v>
      </c>
      <c r="E614" s="51">
        <v>0</v>
      </c>
      <c r="F614" s="42">
        <f t="shared" si="373"/>
        <v>7505.34</v>
      </c>
      <c r="G614" s="52">
        <v>1.66</v>
      </c>
      <c r="H614" s="51">
        <v>0.98</v>
      </c>
      <c r="I614" s="51">
        <v>2.33</v>
      </c>
      <c r="J614" s="45">
        <f t="shared" si="374"/>
        <v>3.2834</v>
      </c>
      <c r="K614" s="52">
        <v>1.125</v>
      </c>
      <c r="L614" s="47">
        <v>0.5</v>
      </c>
      <c r="M614" s="54">
        <f t="shared" si="375"/>
        <v>23010.432396165</v>
      </c>
      <c r="O614" s="56">
        <v>3321</v>
      </c>
      <c r="P614" s="51">
        <v>2.01</v>
      </c>
      <c r="Q614" s="51">
        <v>1</v>
      </c>
      <c r="R614" s="51">
        <v>1</v>
      </c>
      <c r="S614" s="51">
        <v>0</v>
      </c>
      <c r="T614" s="42">
        <f t="shared" si="376"/>
        <v>6675.21</v>
      </c>
      <c r="U614" s="52">
        <v>2.06</v>
      </c>
      <c r="V614" s="51">
        <v>0.92</v>
      </c>
      <c r="W614" s="51">
        <v>2.03</v>
      </c>
      <c r="X614" s="45">
        <f t="shared" si="377"/>
        <v>2.8676</v>
      </c>
      <c r="Y614" s="52">
        <v>1.125</v>
      </c>
      <c r="Z614" s="47">
        <v>0.5</v>
      </c>
      <c r="AA614" s="54">
        <f t="shared" si="378"/>
        <v>22180.598057115</v>
      </c>
    </row>
    <row r="615" customHeight="1" spans="1:27">
      <c r="A615" s="56">
        <v>3734</v>
      </c>
      <c r="B615" s="51">
        <v>1.7</v>
      </c>
      <c r="C615" s="51">
        <v>1.75</v>
      </c>
      <c r="D615" s="51">
        <v>1</v>
      </c>
      <c r="E615" s="51">
        <v>0</v>
      </c>
      <c r="F615" s="42">
        <f t="shared" si="373"/>
        <v>11108.65</v>
      </c>
      <c r="G615" s="52">
        <v>1.66</v>
      </c>
      <c r="H615" s="51">
        <v>0.98</v>
      </c>
      <c r="I615" s="51">
        <v>2.33</v>
      </c>
      <c r="J615" s="45">
        <f t="shared" si="374"/>
        <v>3.2834</v>
      </c>
      <c r="K615" s="52">
        <v>1.125</v>
      </c>
      <c r="L615" s="47">
        <v>0.5</v>
      </c>
      <c r="M615" s="54">
        <f t="shared" si="375"/>
        <v>34057.7295415875</v>
      </c>
      <c r="O615" s="56">
        <v>3321</v>
      </c>
      <c r="P615" s="51">
        <v>1.7</v>
      </c>
      <c r="Q615" s="51">
        <v>1.75</v>
      </c>
      <c r="R615" s="51">
        <v>1</v>
      </c>
      <c r="S615" s="51">
        <v>0</v>
      </c>
      <c r="T615" s="42">
        <f t="shared" si="376"/>
        <v>9879.975</v>
      </c>
      <c r="U615" s="52">
        <v>2.06</v>
      </c>
      <c r="V615" s="51">
        <v>0.92</v>
      </c>
      <c r="W615" s="51">
        <v>2.03</v>
      </c>
      <c r="X615" s="45">
        <f t="shared" si="377"/>
        <v>2.8676</v>
      </c>
      <c r="Y615" s="52">
        <v>1.125</v>
      </c>
      <c r="Z615" s="47">
        <v>0.5</v>
      </c>
      <c r="AA615" s="54">
        <f t="shared" si="378"/>
        <v>32829.4921492125</v>
      </c>
    </row>
    <row r="616" customHeight="1" spans="1:27">
      <c r="A616" s="56">
        <v>3734</v>
      </c>
      <c r="B616" s="51">
        <v>1.7</v>
      </c>
      <c r="C616" s="51">
        <v>1.75</v>
      </c>
      <c r="D616" s="51">
        <v>1</v>
      </c>
      <c r="E616" s="51">
        <v>0</v>
      </c>
      <c r="F616" s="42">
        <f t="shared" si="373"/>
        <v>11108.65</v>
      </c>
      <c r="G616" s="52">
        <v>1.66</v>
      </c>
      <c r="H616" s="51">
        <v>0.98</v>
      </c>
      <c r="I616" s="51">
        <v>2.33</v>
      </c>
      <c r="J616" s="45">
        <f t="shared" si="374"/>
        <v>3.2834</v>
      </c>
      <c r="K616" s="52">
        <v>1.325</v>
      </c>
      <c r="L616" s="47">
        <v>0.5</v>
      </c>
      <c r="M616" s="54">
        <f t="shared" si="375"/>
        <v>40112.4370156475</v>
      </c>
      <c r="O616" s="56">
        <v>3321</v>
      </c>
      <c r="P616" s="51">
        <v>1.7</v>
      </c>
      <c r="Q616" s="51">
        <v>1.75</v>
      </c>
      <c r="R616" s="51">
        <v>1</v>
      </c>
      <c r="S616" s="51">
        <v>0</v>
      </c>
      <c r="T616" s="42">
        <f t="shared" si="376"/>
        <v>9879.975</v>
      </c>
      <c r="U616" s="52">
        <v>2.06</v>
      </c>
      <c r="V616" s="51">
        <v>0.92</v>
      </c>
      <c r="W616" s="51">
        <v>2.03</v>
      </c>
      <c r="X616" s="45">
        <f t="shared" si="377"/>
        <v>2.8676</v>
      </c>
      <c r="Y616" s="52">
        <v>1.325</v>
      </c>
      <c r="Z616" s="47">
        <v>0.5</v>
      </c>
      <c r="AA616" s="54">
        <f t="shared" si="378"/>
        <v>38665.8463090725</v>
      </c>
    </row>
    <row r="617" customHeight="1" spans="1:27">
      <c r="A617" s="56">
        <v>3734</v>
      </c>
      <c r="B617" s="51">
        <v>1.7</v>
      </c>
      <c r="C617" s="51">
        <v>1.75</v>
      </c>
      <c r="D617" s="51">
        <v>1</v>
      </c>
      <c r="E617" s="51">
        <v>0</v>
      </c>
      <c r="F617" s="42">
        <f t="shared" si="373"/>
        <v>11108.65</v>
      </c>
      <c r="G617" s="52">
        <v>1.86</v>
      </c>
      <c r="H617" s="51">
        <v>0.98</v>
      </c>
      <c r="I617" s="51">
        <v>2.33</v>
      </c>
      <c r="J617" s="45">
        <f t="shared" si="374"/>
        <v>3.2834</v>
      </c>
      <c r="K617" s="52">
        <v>1.325</v>
      </c>
      <c r="L617" s="47">
        <v>0.5</v>
      </c>
      <c r="M617" s="54">
        <f t="shared" si="375"/>
        <v>44945.2607524725</v>
      </c>
      <c r="O617" s="56">
        <v>3321</v>
      </c>
      <c r="P617" s="51">
        <v>1.7</v>
      </c>
      <c r="Q617" s="51">
        <v>1.75</v>
      </c>
      <c r="R617" s="51">
        <v>1</v>
      </c>
      <c r="S617" s="51">
        <v>0</v>
      </c>
      <c r="T617" s="42">
        <f t="shared" si="376"/>
        <v>9879.975</v>
      </c>
      <c r="U617" s="52">
        <v>2.26</v>
      </c>
      <c r="V617" s="51">
        <v>0.92</v>
      </c>
      <c r="W617" s="51">
        <v>2.03</v>
      </c>
      <c r="X617" s="45">
        <f t="shared" si="377"/>
        <v>2.8676</v>
      </c>
      <c r="Y617" s="52">
        <v>1.325</v>
      </c>
      <c r="Z617" s="47">
        <v>0.5</v>
      </c>
      <c r="AA617" s="54">
        <f t="shared" si="378"/>
        <v>42419.8119701475</v>
      </c>
    </row>
    <row r="618" customHeight="1" spans="1:27">
      <c r="A618" s="56">
        <v>3734</v>
      </c>
      <c r="B618" s="51">
        <v>1.7</v>
      </c>
      <c r="C618" s="51">
        <v>1.75</v>
      </c>
      <c r="D618" s="51">
        <v>1</v>
      </c>
      <c r="E618" s="51">
        <v>0</v>
      </c>
      <c r="F618" s="42">
        <f t="shared" si="373"/>
        <v>11108.65</v>
      </c>
      <c r="G618" s="52">
        <v>1.86</v>
      </c>
      <c r="H618" s="51">
        <v>0.98</v>
      </c>
      <c r="I618" s="51">
        <v>2.33</v>
      </c>
      <c r="J618" s="45">
        <f t="shared" si="374"/>
        <v>3.2834</v>
      </c>
      <c r="K618" s="52">
        <v>1.325</v>
      </c>
      <c r="L618" s="47">
        <v>0.5</v>
      </c>
      <c r="M618" s="54">
        <f t="shared" si="375"/>
        <v>44945.2607524725</v>
      </c>
      <c r="O618" s="56">
        <v>3321</v>
      </c>
      <c r="P618" s="51">
        <v>1.7</v>
      </c>
      <c r="Q618" s="51">
        <v>1.75</v>
      </c>
      <c r="R618" s="51">
        <v>1</v>
      </c>
      <c r="S618" s="51">
        <v>0</v>
      </c>
      <c r="T618" s="42">
        <f t="shared" si="376"/>
        <v>9879.975</v>
      </c>
      <c r="U618" s="52">
        <v>2.26</v>
      </c>
      <c r="V618" s="51">
        <v>0.92</v>
      </c>
      <c r="W618" s="51">
        <v>2.03</v>
      </c>
      <c r="X618" s="45">
        <f t="shared" si="377"/>
        <v>2.8676</v>
      </c>
      <c r="Y618" s="52">
        <v>1.325</v>
      </c>
      <c r="Z618" s="47">
        <v>0.5</v>
      </c>
      <c r="AA618" s="54">
        <f t="shared" si="378"/>
        <v>42419.8119701475</v>
      </c>
    </row>
    <row r="619" customHeight="1" spans="1:27">
      <c r="A619" s="56">
        <v>3734</v>
      </c>
      <c r="B619" s="51">
        <v>1.7</v>
      </c>
      <c r="C619" s="51">
        <v>1.75</v>
      </c>
      <c r="D619" s="51">
        <v>1</v>
      </c>
      <c r="E619" s="51">
        <v>0</v>
      </c>
      <c r="F619" s="42">
        <f t="shared" si="373"/>
        <v>11108.65</v>
      </c>
      <c r="G619" s="52">
        <v>1.86</v>
      </c>
      <c r="H619" s="51">
        <v>0.98</v>
      </c>
      <c r="I619" s="51">
        <v>2.33</v>
      </c>
      <c r="J619" s="45">
        <f t="shared" si="374"/>
        <v>3.2834</v>
      </c>
      <c r="K619" s="52">
        <v>1.325</v>
      </c>
      <c r="L619" s="47">
        <v>0.5</v>
      </c>
      <c r="M619" s="54">
        <f t="shared" si="375"/>
        <v>44945.2607524725</v>
      </c>
      <c r="O619" s="56">
        <v>3321</v>
      </c>
      <c r="P619" s="51">
        <v>1.7</v>
      </c>
      <c r="Q619" s="51">
        <v>1.75</v>
      </c>
      <c r="R619" s="51">
        <v>1</v>
      </c>
      <c r="S619" s="51">
        <v>0</v>
      </c>
      <c r="T619" s="42">
        <f t="shared" si="376"/>
        <v>9879.975</v>
      </c>
      <c r="U619" s="52">
        <v>2.26</v>
      </c>
      <c r="V619" s="51">
        <v>0.92</v>
      </c>
      <c r="W619" s="51">
        <v>2.03</v>
      </c>
      <c r="X619" s="45">
        <f t="shared" si="377"/>
        <v>2.8676</v>
      </c>
      <c r="Y619" s="52">
        <v>1.325</v>
      </c>
      <c r="Z619" s="47">
        <v>0.5</v>
      </c>
      <c r="AA619" s="54">
        <f t="shared" si="378"/>
        <v>42419.8119701475</v>
      </c>
    </row>
    <row r="620" customHeight="1" spans="1:27">
      <c r="A620" s="56">
        <v>3734</v>
      </c>
      <c r="B620" s="51">
        <v>1.7</v>
      </c>
      <c r="C620" s="51">
        <v>1.75</v>
      </c>
      <c r="D620" s="51">
        <v>1</v>
      </c>
      <c r="E620" s="51">
        <v>0</v>
      </c>
      <c r="F620" s="42">
        <f t="shared" si="373"/>
        <v>11108.65</v>
      </c>
      <c r="G620" s="52">
        <v>1.86</v>
      </c>
      <c r="H620" s="51">
        <v>0.98</v>
      </c>
      <c r="I620" s="51">
        <v>2.33</v>
      </c>
      <c r="J620" s="45">
        <f t="shared" si="374"/>
        <v>3.2834</v>
      </c>
      <c r="K620" s="52">
        <v>1.325</v>
      </c>
      <c r="L620" s="47">
        <v>0.5</v>
      </c>
      <c r="M620" s="54">
        <f t="shared" si="375"/>
        <v>44945.2607524725</v>
      </c>
      <c r="O620" s="56">
        <v>3321</v>
      </c>
      <c r="P620" s="51">
        <v>1.7</v>
      </c>
      <c r="Q620" s="51">
        <v>1.75</v>
      </c>
      <c r="R620" s="51">
        <v>1</v>
      </c>
      <c r="S620" s="51">
        <v>0</v>
      </c>
      <c r="T620" s="42">
        <f t="shared" si="376"/>
        <v>9879.975</v>
      </c>
      <c r="U620" s="52">
        <v>2.26</v>
      </c>
      <c r="V620" s="51">
        <v>0.92</v>
      </c>
      <c r="W620" s="51">
        <v>2.03</v>
      </c>
      <c r="X620" s="45">
        <f t="shared" si="377"/>
        <v>2.8676</v>
      </c>
      <c r="Y620" s="52">
        <v>1.325</v>
      </c>
      <c r="Z620" s="47">
        <v>0.5</v>
      </c>
      <c r="AA620" s="54">
        <f t="shared" si="378"/>
        <v>42419.8119701475</v>
      </c>
    </row>
    <row r="621" customHeight="1" spans="1:27">
      <c r="A621" s="56">
        <v>3734</v>
      </c>
      <c r="B621" s="51">
        <v>1.7</v>
      </c>
      <c r="C621" s="51">
        <v>1.75</v>
      </c>
      <c r="D621" s="51">
        <v>1</v>
      </c>
      <c r="E621" s="51">
        <v>0</v>
      </c>
      <c r="F621" s="42">
        <f t="shared" si="373"/>
        <v>11108.65</v>
      </c>
      <c r="G621" s="52">
        <v>1.86</v>
      </c>
      <c r="H621" s="51">
        <v>0.98</v>
      </c>
      <c r="I621" s="51">
        <v>2.33</v>
      </c>
      <c r="J621" s="45">
        <f t="shared" si="374"/>
        <v>3.2834</v>
      </c>
      <c r="K621" s="52">
        <v>1.325</v>
      </c>
      <c r="L621" s="47">
        <v>0.5</v>
      </c>
      <c r="M621" s="54">
        <f t="shared" si="375"/>
        <v>44945.2607524725</v>
      </c>
      <c r="O621" s="56">
        <v>3321</v>
      </c>
      <c r="P621" s="51">
        <v>1.7</v>
      </c>
      <c r="Q621" s="51">
        <v>1.75</v>
      </c>
      <c r="R621" s="51">
        <v>1</v>
      </c>
      <c r="S621" s="51">
        <v>0</v>
      </c>
      <c r="T621" s="42">
        <f t="shared" si="376"/>
        <v>9879.975</v>
      </c>
      <c r="U621" s="52">
        <v>2.26</v>
      </c>
      <c r="V621" s="51">
        <v>0.92</v>
      </c>
      <c r="W621" s="51">
        <v>2.03</v>
      </c>
      <c r="X621" s="45">
        <f t="shared" si="377"/>
        <v>2.8676</v>
      </c>
      <c r="Y621" s="52">
        <v>1.325</v>
      </c>
      <c r="Z621" s="47">
        <v>0.5</v>
      </c>
      <c r="AA621" s="54">
        <f t="shared" si="378"/>
        <v>42419.8119701475</v>
      </c>
    </row>
    <row r="622" customHeight="1" spans="1:27">
      <c r="A622" s="56">
        <v>3734</v>
      </c>
      <c r="B622" s="51">
        <v>1.7</v>
      </c>
      <c r="C622" s="51">
        <v>1.75</v>
      </c>
      <c r="D622" s="51">
        <v>1</v>
      </c>
      <c r="E622" s="51">
        <v>0</v>
      </c>
      <c r="F622" s="42">
        <f t="shared" si="373"/>
        <v>11108.65</v>
      </c>
      <c r="G622" s="52">
        <v>1.86</v>
      </c>
      <c r="H622" s="51">
        <v>0.98</v>
      </c>
      <c r="I622" s="51">
        <v>2.33</v>
      </c>
      <c r="J622" s="45">
        <f t="shared" si="374"/>
        <v>3.2834</v>
      </c>
      <c r="K622" s="52">
        <v>1.325</v>
      </c>
      <c r="L622" s="47">
        <v>0.5</v>
      </c>
      <c r="M622" s="54">
        <f t="shared" si="375"/>
        <v>44945.2607524725</v>
      </c>
      <c r="O622" s="56">
        <v>3321</v>
      </c>
      <c r="P622" s="51">
        <v>1.7</v>
      </c>
      <c r="Q622" s="51">
        <v>1.75</v>
      </c>
      <c r="R622" s="51">
        <v>1</v>
      </c>
      <c r="S622" s="51">
        <v>0</v>
      </c>
      <c r="T622" s="42">
        <f t="shared" si="376"/>
        <v>9879.975</v>
      </c>
      <c r="U622" s="52">
        <v>2.26</v>
      </c>
      <c r="V622" s="51">
        <v>0.92</v>
      </c>
      <c r="W622" s="51">
        <v>2.03</v>
      </c>
      <c r="X622" s="45">
        <f t="shared" si="377"/>
        <v>2.8676</v>
      </c>
      <c r="Y622" s="52">
        <v>1.325</v>
      </c>
      <c r="Z622" s="47">
        <v>0.5</v>
      </c>
      <c r="AA622" s="54">
        <f t="shared" si="378"/>
        <v>42419.8119701475</v>
      </c>
    </row>
    <row r="623" customHeight="1" spans="1:27">
      <c r="A623" s="56">
        <v>3734</v>
      </c>
      <c r="B623" s="51">
        <v>1.7</v>
      </c>
      <c r="C623" s="51">
        <v>1.75</v>
      </c>
      <c r="D623" s="51">
        <v>1</v>
      </c>
      <c r="E623" s="51">
        <v>0</v>
      </c>
      <c r="F623" s="42">
        <f t="shared" si="373"/>
        <v>11108.65</v>
      </c>
      <c r="G623" s="52">
        <v>1.86</v>
      </c>
      <c r="H623" s="51">
        <v>0.98</v>
      </c>
      <c r="I623" s="51">
        <v>2.33</v>
      </c>
      <c r="J623" s="45">
        <f t="shared" si="374"/>
        <v>3.2834</v>
      </c>
      <c r="K623" s="52">
        <v>1.325</v>
      </c>
      <c r="L623" s="47">
        <v>0.5</v>
      </c>
      <c r="M623" s="54">
        <f t="shared" si="375"/>
        <v>44945.2607524725</v>
      </c>
      <c r="O623" s="56">
        <v>3321</v>
      </c>
      <c r="P623" s="51">
        <v>1.7</v>
      </c>
      <c r="Q623" s="51">
        <v>1.75</v>
      </c>
      <c r="R623" s="51">
        <v>1</v>
      </c>
      <c r="S623" s="51">
        <v>0</v>
      </c>
      <c r="T623" s="42">
        <f t="shared" si="376"/>
        <v>9879.975</v>
      </c>
      <c r="U623" s="52">
        <v>2.26</v>
      </c>
      <c r="V623" s="51">
        <v>0.92</v>
      </c>
      <c r="W623" s="51">
        <v>2.03</v>
      </c>
      <c r="X623" s="45">
        <f t="shared" si="377"/>
        <v>2.8676</v>
      </c>
      <c r="Y623" s="52">
        <v>1.325</v>
      </c>
      <c r="Z623" s="47">
        <v>0.5</v>
      </c>
      <c r="AA623" s="54">
        <f t="shared" si="378"/>
        <v>42419.8119701475</v>
      </c>
    </row>
    <row r="624" customHeight="1" spans="1:27">
      <c r="A624" s="56">
        <v>3734</v>
      </c>
      <c r="B624" s="51">
        <v>1.7</v>
      </c>
      <c r="C624" s="51">
        <v>1.75</v>
      </c>
      <c r="D624" s="51">
        <v>1</v>
      </c>
      <c r="E624" s="51">
        <v>0</v>
      </c>
      <c r="F624" s="42">
        <f t="shared" si="373"/>
        <v>11108.65</v>
      </c>
      <c r="G624" s="52">
        <v>1.86</v>
      </c>
      <c r="H624" s="51">
        <v>0.98</v>
      </c>
      <c r="I624" s="51">
        <v>2.33</v>
      </c>
      <c r="J624" s="45">
        <f t="shared" si="374"/>
        <v>3.2834</v>
      </c>
      <c r="K624" s="52">
        <v>1.325</v>
      </c>
      <c r="L624" s="47">
        <v>0.5</v>
      </c>
      <c r="M624" s="54">
        <f t="shared" si="375"/>
        <v>44945.2607524725</v>
      </c>
      <c r="O624" s="56">
        <v>3321</v>
      </c>
      <c r="P624" s="51">
        <v>1.7</v>
      </c>
      <c r="Q624" s="51">
        <v>1.75</v>
      </c>
      <c r="R624" s="51">
        <v>1</v>
      </c>
      <c r="S624" s="51">
        <v>0</v>
      </c>
      <c r="T624" s="42">
        <f t="shared" si="376"/>
        <v>9879.975</v>
      </c>
      <c r="U624" s="52">
        <v>2.26</v>
      </c>
      <c r="V624" s="51">
        <v>0.92</v>
      </c>
      <c r="W624" s="51">
        <v>2.03</v>
      </c>
      <c r="X624" s="45">
        <f t="shared" si="377"/>
        <v>2.8676</v>
      </c>
      <c r="Y624" s="52">
        <v>1.325</v>
      </c>
      <c r="Z624" s="47">
        <v>0.5</v>
      </c>
      <c r="AA624" s="54">
        <f t="shared" si="378"/>
        <v>42419.8119701475</v>
      </c>
    </row>
    <row r="625" customHeight="1" spans="1:27">
      <c r="A625" s="56">
        <v>3734</v>
      </c>
      <c r="B625" s="51">
        <v>1.7</v>
      </c>
      <c r="C625" s="51">
        <v>1</v>
      </c>
      <c r="D625" s="51">
        <v>1</v>
      </c>
      <c r="E625" s="51">
        <v>0</v>
      </c>
      <c r="F625" s="42">
        <f t="shared" si="373"/>
        <v>6347.8</v>
      </c>
      <c r="G625" s="52">
        <v>1.86</v>
      </c>
      <c r="H625" s="51">
        <v>0.98</v>
      </c>
      <c r="I625" s="51">
        <v>2.33</v>
      </c>
      <c r="J625" s="45">
        <f t="shared" si="374"/>
        <v>3.2834</v>
      </c>
      <c r="K625" s="52">
        <v>1.325</v>
      </c>
      <c r="L625" s="47">
        <v>0.5</v>
      </c>
      <c r="M625" s="54">
        <f t="shared" si="375"/>
        <v>25683.00614427</v>
      </c>
      <c r="O625" s="56">
        <v>3321</v>
      </c>
      <c r="P625" s="51">
        <v>1.7</v>
      </c>
      <c r="Q625" s="51">
        <v>1</v>
      </c>
      <c r="R625" s="51">
        <v>1</v>
      </c>
      <c r="S625" s="51">
        <v>0</v>
      </c>
      <c r="T625" s="42">
        <f t="shared" si="376"/>
        <v>5645.7</v>
      </c>
      <c r="U625" s="52">
        <v>2.26</v>
      </c>
      <c r="V625" s="51">
        <v>0.92</v>
      </c>
      <c r="W625" s="51">
        <v>2.03</v>
      </c>
      <c r="X625" s="45">
        <f t="shared" si="377"/>
        <v>2.8676</v>
      </c>
      <c r="Y625" s="52">
        <v>1.325</v>
      </c>
      <c r="Z625" s="47">
        <v>0.5</v>
      </c>
      <c r="AA625" s="54">
        <f t="shared" si="378"/>
        <v>24239.89255437</v>
      </c>
    </row>
    <row r="626" customHeight="1" spans="1:27">
      <c r="A626" s="56">
        <v>3734</v>
      </c>
      <c r="B626" s="51">
        <v>1.7</v>
      </c>
      <c r="C626" s="51">
        <v>1</v>
      </c>
      <c r="D626" s="51">
        <v>1</v>
      </c>
      <c r="E626" s="51">
        <v>0</v>
      </c>
      <c r="F626" s="42">
        <f t="shared" si="373"/>
        <v>6347.8</v>
      </c>
      <c r="G626" s="52">
        <v>1.86</v>
      </c>
      <c r="H626" s="51">
        <v>0.98</v>
      </c>
      <c r="I626" s="51">
        <v>2.33</v>
      </c>
      <c r="J626" s="45">
        <f t="shared" si="374"/>
        <v>3.2834</v>
      </c>
      <c r="K626" s="52">
        <v>1.325</v>
      </c>
      <c r="L626" s="47">
        <v>0.5</v>
      </c>
      <c r="M626" s="54">
        <f t="shared" si="375"/>
        <v>25683.00614427</v>
      </c>
      <c r="O626" s="56">
        <v>3321</v>
      </c>
      <c r="P626" s="51">
        <v>1.7</v>
      </c>
      <c r="Q626" s="51">
        <v>1</v>
      </c>
      <c r="R626" s="51">
        <v>1</v>
      </c>
      <c r="S626" s="51">
        <v>0</v>
      </c>
      <c r="T626" s="42">
        <f t="shared" si="376"/>
        <v>5645.7</v>
      </c>
      <c r="U626" s="52">
        <v>2.26</v>
      </c>
      <c r="V626" s="51">
        <v>0.92</v>
      </c>
      <c r="W626" s="51">
        <v>2.03</v>
      </c>
      <c r="X626" s="45">
        <f t="shared" si="377"/>
        <v>2.8676</v>
      </c>
      <c r="Y626" s="52">
        <v>1.325</v>
      </c>
      <c r="Z626" s="47">
        <v>0.5</v>
      </c>
      <c r="AA626" s="54">
        <f t="shared" si="378"/>
        <v>24239.89255437</v>
      </c>
    </row>
    <row r="627" customHeight="1" spans="1:27">
      <c r="A627" s="56">
        <v>3734</v>
      </c>
      <c r="B627" s="51">
        <v>1.7</v>
      </c>
      <c r="C627" s="51">
        <v>1</v>
      </c>
      <c r="D627" s="51">
        <v>1</v>
      </c>
      <c r="E627" s="51">
        <v>0</v>
      </c>
      <c r="F627" s="42">
        <f t="shared" si="373"/>
        <v>6347.8</v>
      </c>
      <c r="G627" s="52">
        <v>1.86</v>
      </c>
      <c r="H627" s="51">
        <v>0.98</v>
      </c>
      <c r="I627" s="51">
        <v>2.33</v>
      </c>
      <c r="J627" s="45">
        <f t="shared" si="374"/>
        <v>3.2834</v>
      </c>
      <c r="K627" s="52">
        <v>1.325</v>
      </c>
      <c r="L627" s="47">
        <v>0.5</v>
      </c>
      <c r="M627" s="54">
        <f t="shared" si="375"/>
        <v>25683.00614427</v>
      </c>
      <c r="O627" s="56">
        <v>3321</v>
      </c>
      <c r="P627" s="51">
        <v>1.7</v>
      </c>
      <c r="Q627" s="51">
        <v>1</v>
      </c>
      <c r="R627" s="51">
        <v>1</v>
      </c>
      <c r="S627" s="51">
        <v>0</v>
      </c>
      <c r="T627" s="42">
        <f t="shared" si="376"/>
        <v>5645.7</v>
      </c>
      <c r="U627" s="52">
        <v>2.26</v>
      </c>
      <c r="V627" s="51">
        <v>0.92</v>
      </c>
      <c r="W627" s="51">
        <v>2.03</v>
      </c>
      <c r="X627" s="45">
        <f t="shared" si="377"/>
        <v>2.8676</v>
      </c>
      <c r="Y627" s="52">
        <v>1.325</v>
      </c>
      <c r="Z627" s="47">
        <v>0.5</v>
      </c>
      <c r="AA627" s="54">
        <f t="shared" si="378"/>
        <v>24239.89255437</v>
      </c>
    </row>
    <row r="628" customHeight="1" spans="1:27">
      <c r="A628" s="56">
        <v>3734</v>
      </c>
      <c r="B628" s="51">
        <v>1.7</v>
      </c>
      <c r="C628" s="51">
        <v>1</v>
      </c>
      <c r="D628" s="51">
        <v>1</v>
      </c>
      <c r="E628" s="51">
        <v>0</v>
      </c>
      <c r="F628" s="42">
        <f t="shared" si="373"/>
        <v>6347.8</v>
      </c>
      <c r="G628" s="52">
        <v>1.86</v>
      </c>
      <c r="H628" s="51">
        <v>0.98</v>
      </c>
      <c r="I628" s="51">
        <v>2.33</v>
      </c>
      <c r="J628" s="45">
        <f t="shared" si="374"/>
        <v>3.2834</v>
      </c>
      <c r="K628" s="52">
        <v>1.125</v>
      </c>
      <c r="L628" s="47">
        <v>0.5</v>
      </c>
      <c r="M628" s="54">
        <f t="shared" si="375"/>
        <v>21806.32597155</v>
      </c>
      <c r="O628" s="56">
        <v>3321</v>
      </c>
      <c r="P628" s="51">
        <v>1.7</v>
      </c>
      <c r="Q628" s="51">
        <v>1</v>
      </c>
      <c r="R628" s="51">
        <v>1</v>
      </c>
      <c r="S628" s="51">
        <v>0</v>
      </c>
      <c r="T628" s="42">
        <f t="shared" si="376"/>
        <v>5645.7</v>
      </c>
      <c r="U628" s="52">
        <v>2.26</v>
      </c>
      <c r="V628" s="51">
        <v>0.92</v>
      </c>
      <c r="W628" s="51">
        <v>2.03</v>
      </c>
      <c r="X628" s="45">
        <f t="shared" si="377"/>
        <v>2.8676</v>
      </c>
      <c r="Y628" s="52">
        <v>1.125</v>
      </c>
      <c r="Z628" s="47">
        <v>0.5</v>
      </c>
      <c r="AA628" s="54">
        <f t="shared" si="378"/>
        <v>20581.04084805</v>
      </c>
    </row>
    <row r="629" customHeight="1" spans="1:27">
      <c r="A629" s="56">
        <v>3734</v>
      </c>
      <c r="B629" s="51">
        <v>1.7</v>
      </c>
      <c r="C629" s="51">
        <v>1</v>
      </c>
      <c r="D629" s="51">
        <v>1</v>
      </c>
      <c r="E629" s="51">
        <v>0</v>
      </c>
      <c r="F629" s="42">
        <f t="shared" si="373"/>
        <v>6347.8</v>
      </c>
      <c r="G629" s="52">
        <v>1.86</v>
      </c>
      <c r="H629" s="51">
        <v>0.98</v>
      </c>
      <c r="I629" s="51">
        <v>2.33</v>
      </c>
      <c r="J629" s="45">
        <f t="shared" si="374"/>
        <v>3.2834</v>
      </c>
      <c r="K629" s="52">
        <v>1.125</v>
      </c>
      <c r="L629" s="47">
        <v>0.5</v>
      </c>
      <c r="M629" s="54">
        <f t="shared" si="375"/>
        <v>21806.32597155</v>
      </c>
      <c r="O629" s="56">
        <v>3321</v>
      </c>
      <c r="P629" s="51">
        <v>1.7</v>
      </c>
      <c r="Q629" s="51">
        <v>1</v>
      </c>
      <c r="R629" s="51">
        <v>1</v>
      </c>
      <c r="S629" s="51">
        <v>0</v>
      </c>
      <c r="T629" s="42">
        <f t="shared" si="376"/>
        <v>5645.7</v>
      </c>
      <c r="U629" s="52">
        <v>2.26</v>
      </c>
      <c r="V629" s="51">
        <v>0.92</v>
      </c>
      <c r="W629" s="51">
        <v>2.03</v>
      </c>
      <c r="X629" s="45">
        <f t="shared" si="377"/>
        <v>2.8676</v>
      </c>
      <c r="Y629" s="52">
        <v>1.125</v>
      </c>
      <c r="Z629" s="47">
        <v>0.5</v>
      </c>
      <c r="AA629" s="54">
        <f t="shared" si="378"/>
        <v>20581.04084805</v>
      </c>
    </row>
    <row r="630" customHeight="1" spans="1:27">
      <c r="A630" s="56">
        <v>3734</v>
      </c>
      <c r="B630" s="51">
        <v>1.7</v>
      </c>
      <c r="C630" s="51">
        <v>1</v>
      </c>
      <c r="D630" s="51">
        <v>1</v>
      </c>
      <c r="E630" s="51">
        <v>0</v>
      </c>
      <c r="F630" s="42">
        <f t="shared" si="373"/>
        <v>6347.8</v>
      </c>
      <c r="G630" s="52">
        <v>1.86</v>
      </c>
      <c r="H630" s="51">
        <v>0.98</v>
      </c>
      <c r="I630" s="51">
        <v>2.33</v>
      </c>
      <c r="J630" s="45">
        <f t="shared" si="374"/>
        <v>3.2834</v>
      </c>
      <c r="K630" s="52">
        <v>1.125</v>
      </c>
      <c r="L630" s="47">
        <v>0.5</v>
      </c>
      <c r="M630" s="54">
        <f t="shared" si="375"/>
        <v>21806.32597155</v>
      </c>
      <c r="O630" s="56">
        <v>3321</v>
      </c>
      <c r="P630" s="51">
        <v>1.7</v>
      </c>
      <c r="Q630" s="51">
        <v>1</v>
      </c>
      <c r="R630" s="51">
        <v>1</v>
      </c>
      <c r="S630" s="51">
        <v>0</v>
      </c>
      <c r="T630" s="42">
        <f t="shared" si="376"/>
        <v>5645.7</v>
      </c>
      <c r="U630" s="52">
        <v>2.26</v>
      </c>
      <c r="V630" s="51">
        <v>0.92</v>
      </c>
      <c r="W630" s="51">
        <v>2.03</v>
      </c>
      <c r="X630" s="45">
        <f t="shared" si="377"/>
        <v>2.8676</v>
      </c>
      <c r="Y630" s="52">
        <v>1.125</v>
      </c>
      <c r="Z630" s="47">
        <v>0.5</v>
      </c>
      <c r="AA630" s="54">
        <f t="shared" si="378"/>
        <v>20581.04084805</v>
      </c>
    </row>
    <row r="631" customHeight="1" spans="1:27">
      <c r="A631" s="56">
        <v>3734</v>
      </c>
      <c r="B631" s="51">
        <v>1.7</v>
      </c>
      <c r="C631" s="51">
        <v>1</v>
      </c>
      <c r="D631" s="51">
        <v>1</v>
      </c>
      <c r="E631" s="51">
        <v>0</v>
      </c>
      <c r="F631" s="42">
        <f t="shared" si="373"/>
        <v>6347.8</v>
      </c>
      <c r="G631" s="52">
        <v>1.86</v>
      </c>
      <c r="H631" s="51">
        <v>0.98</v>
      </c>
      <c r="I631" s="51">
        <v>2.33</v>
      </c>
      <c r="J631" s="45">
        <f t="shared" si="374"/>
        <v>3.2834</v>
      </c>
      <c r="K631" s="52">
        <v>1.125</v>
      </c>
      <c r="L631" s="47">
        <v>0.5</v>
      </c>
      <c r="M631" s="54">
        <f t="shared" si="375"/>
        <v>21806.32597155</v>
      </c>
      <c r="O631" s="56">
        <v>3321</v>
      </c>
      <c r="P631" s="51">
        <v>1.7</v>
      </c>
      <c r="Q631" s="51">
        <v>1</v>
      </c>
      <c r="R631" s="51">
        <v>1</v>
      </c>
      <c r="S631" s="51">
        <v>0</v>
      </c>
      <c r="T631" s="42">
        <f t="shared" si="376"/>
        <v>5645.7</v>
      </c>
      <c r="U631" s="52">
        <v>2.26</v>
      </c>
      <c r="V631" s="51">
        <v>0.92</v>
      </c>
      <c r="W631" s="51">
        <v>2.03</v>
      </c>
      <c r="X631" s="45">
        <f t="shared" si="377"/>
        <v>2.8676</v>
      </c>
      <c r="Y631" s="52">
        <v>1.125</v>
      </c>
      <c r="Z631" s="47">
        <v>0.5</v>
      </c>
      <c r="AA631" s="54">
        <f t="shared" si="378"/>
        <v>20581.04084805</v>
      </c>
    </row>
    <row r="632" customHeight="1" spans="1:27">
      <c r="A632" s="56">
        <v>3734</v>
      </c>
      <c r="B632" s="51">
        <v>1.7</v>
      </c>
      <c r="C632" s="51">
        <v>1</v>
      </c>
      <c r="D632" s="51">
        <v>1</v>
      </c>
      <c r="E632" s="51">
        <v>0</v>
      </c>
      <c r="F632" s="42">
        <f t="shared" si="373"/>
        <v>6347.8</v>
      </c>
      <c r="G632" s="52">
        <v>1.86</v>
      </c>
      <c r="H632" s="51">
        <v>0.98</v>
      </c>
      <c r="I632" s="51">
        <v>2.33</v>
      </c>
      <c r="J632" s="45">
        <f t="shared" si="374"/>
        <v>3.2834</v>
      </c>
      <c r="K632" s="52">
        <v>1.125</v>
      </c>
      <c r="L632" s="47">
        <v>0.5</v>
      </c>
      <c r="M632" s="54">
        <f t="shared" si="375"/>
        <v>21806.32597155</v>
      </c>
      <c r="O632" s="56">
        <v>3321</v>
      </c>
      <c r="P632" s="51">
        <v>1.7</v>
      </c>
      <c r="Q632" s="51">
        <v>1</v>
      </c>
      <c r="R632" s="51">
        <v>1</v>
      </c>
      <c r="S632" s="51">
        <v>0</v>
      </c>
      <c r="T632" s="42">
        <f t="shared" si="376"/>
        <v>5645.7</v>
      </c>
      <c r="U632" s="52">
        <v>2.26</v>
      </c>
      <c r="V632" s="51">
        <v>0.92</v>
      </c>
      <c r="W632" s="51">
        <v>2.03</v>
      </c>
      <c r="X632" s="45">
        <f t="shared" si="377"/>
        <v>2.8676</v>
      </c>
      <c r="Y632" s="52">
        <v>1.125</v>
      </c>
      <c r="Z632" s="47">
        <v>0.5</v>
      </c>
      <c r="AA632" s="54">
        <f t="shared" si="378"/>
        <v>20581.04084805</v>
      </c>
    </row>
    <row r="633" customHeight="1" spans="1:27">
      <c r="A633" s="56">
        <v>3734</v>
      </c>
      <c r="B633" s="51">
        <v>1.7</v>
      </c>
      <c r="C633" s="51">
        <v>1</v>
      </c>
      <c r="D633" s="51">
        <v>1</v>
      </c>
      <c r="E633" s="51">
        <v>0</v>
      </c>
      <c r="F633" s="42">
        <f t="shared" si="373"/>
        <v>6347.8</v>
      </c>
      <c r="G633" s="52">
        <v>1.86</v>
      </c>
      <c r="H633" s="51">
        <v>0.98</v>
      </c>
      <c r="I633" s="51">
        <v>2.33</v>
      </c>
      <c r="J633" s="45">
        <f t="shared" si="374"/>
        <v>3.2834</v>
      </c>
      <c r="K633" s="52">
        <v>1.125</v>
      </c>
      <c r="L633" s="47">
        <v>0.5</v>
      </c>
      <c r="M633" s="54">
        <f t="shared" si="375"/>
        <v>21806.32597155</v>
      </c>
      <c r="O633" s="56">
        <v>3321</v>
      </c>
      <c r="P633" s="51">
        <v>1.7</v>
      </c>
      <c r="Q633" s="51">
        <v>1</v>
      </c>
      <c r="R633" s="51">
        <v>1</v>
      </c>
      <c r="S633" s="51">
        <v>0</v>
      </c>
      <c r="T633" s="42">
        <f t="shared" si="376"/>
        <v>5645.7</v>
      </c>
      <c r="U633" s="52">
        <v>2.26</v>
      </c>
      <c r="V633" s="51">
        <v>0.92</v>
      </c>
      <c r="W633" s="51">
        <v>2.03</v>
      </c>
      <c r="X633" s="45">
        <f t="shared" si="377"/>
        <v>2.8676</v>
      </c>
      <c r="Y633" s="52">
        <v>1.125</v>
      </c>
      <c r="Z633" s="47">
        <v>0.5</v>
      </c>
      <c r="AA633" s="54">
        <f t="shared" si="378"/>
        <v>20581.04084805</v>
      </c>
    </row>
    <row r="634" customHeight="1" spans="1:27">
      <c r="A634" s="56">
        <v>3734</v>
      </c>
      <c r="B634" s="51">
        <v>1.7</v>
      </c>
      <c r="C634" s="51">
        <v>1</v>
      </c>
      <c r="D634" s="51">
        <v>1</v>
      </c>
      <c r="E634" s="51">
        <v>0</v>
      </c>
      <c r="F634" s="42">
        <f t="shared" si="373"/>
        <v>6347.8</v>
      </c>
      <c r="G634" s="52">
        <v>1.86</v>
      </c>
      <c r="H634" s="51">
        <v>0.98</v>
      </c>
      <c r="I634" s="51">
        <v>2.33</v>
      </c>
      <c r="J634" s="45">
        <f t="shared" si="374"/>
        <v>3.2834</v>
      </c>
      <c r="K634" s="52">
        <v>1.125</v>
      </c>
      <c r="L634" s="47">
        <v>0.5</v>
      </c>
      <c r="M634" s="54">
        <f t="shared" si="375"/>
        <v>21806.32597155</v>
      </c>
      <c r="O634" s="56">
        <v>3321</v>
      </c>
      <c r="P634" s="51">
        <v>1.7</v>
      </c>
      <c r="Q634" s="51">
        <v>1</v>
      </c>
      <c r="R634" s="51">
        <v>1</v>
      </c>
      <c r="S634" s="51">
        <v>0</v>
      </c>
      <c r="T634" s="42">
        <f t="shared" si="376"/>
        <v>5645.7</v>
      </c>
      <c r="U634" s="52">
        <v>2.26</v>
      </c>
      <c r="V634" s="51">
        <v>0.92</v>
      </c>
      <c r="W634" s="51">
        <v>2.03</v>
      </c>
      <c r="X634" s="45">
        <f t="shared" si="377"/>
        <v>2.8676</v>
      </c>
      <c r="Y634" s="52">
        <v>1.125</v>
      </c>
      <c r="Z634" s="47">
        <v>0.5</v>
      </c>
      <c r="AA634" s="54">
        <f t="shared" si="378"/>
        <v>20581.04084805</v>
      </c>
    </row>
    <row r="635" customHeight="1" spans="1:27">
      <c r="A635" s="57">
        <f>SUM(M612:M634)</f>
        <v>730854.13331486</v>
      </c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9"/>
      <c r="O635" s="57">
        <f>SUM(AA612:AA634)</f>
        <v>692637.67471266</v>
      </c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9"/>
    </row>
    <row r="636" customHeight="1" spans="1:27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9"/>
      <c r="O636" s="57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9"/>
    </row>
    <row r="637" customHeight="1" spans="1:27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2"/>
      <c r="O637" s="60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2"/>
    </row>
    <row r="638" customHeight="1" spans="1:27">
      <c r="A638" s="25" t="s">
        <v>42</v>
      </c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O638" s="25" t="s">
        <v>42</v>
      </c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7"/>
    </row>
    <row r="639" customHeight="1" spans="1:27">
      <c r="A639" s="2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30"/>
    </row>
    <row r="640" customHeight="1" spans="1:27">
      <c r="A640" s="31" t="s">
        <v>14</v>
      </c>
      <c r="B640" s="32"/>
      <c r="C640" s="32"/>
      <c r="D640" s="32"/>
      <c r="E640" s="32"/>
      <c r="F640" s="33"/>
      <c r="G640" s="34" t="s">
        <v>15</v>
      </c>
      <c r="H640" s="35"/>
      <c r="I640" s="35"/>
      <c r="J640" s="36"/>
      <c r="K640" s="37" t="s">
        <v>16</v>
      </c>
      <c r="L640" s="38"/>
      <c r="M640" s="39" t="s">
        <v>17</v>
      </c>
      <c r="O640" s="31" t="s">
        <v>14</v>
      </c>
      <c r="P640" s="32"/>
      <c r="Q640" s="32"/>
      <c r="R640" s="32"/>
      <c r="S640" s="32"/>
      <c r="T640" s="33"/>
      <c r="U640" s="34" t="s">
        <v>15</v>
      </c>
      <c r="V640" s="35"/>
      <c r="W640" s="35"/>
      <c r="X640" s="36"/>
      <c r="Y640" s="37" t="s">
        <v>16</v>
      </c>
      <c r="Z640" s="38"/>
      <c r="AA640" s="39" t="s">
        <v>17</v>
      </c>
    </row>
    <row r="641" customHeight="1" spans="1:27">
      <c r="A641" s="40" t="s">
        <v>18</v>
      </c>
      <c r="B641" s="41" t="s">
        <v>19</v>
      </c>
      <c r="C641" s="41" t="s">
        <v>20</v>
      </c>
      <c r="D641" s="41" t="s">
        <v>21</v>
      </c>
      <c r="E641" s="41" t="s">
        <v>22</v>
      </c>
      <c r="F641" s="42" t="s">
        <v>14</v>
      </c>
      <c r="G641" s="43" t="s">
        <v>23</v>
      </c>
      <c r="H641" s="44" t="s">
        <v>24</v>
      </c>
      <c r="I641" s="44" t="s">
        <v>25</v>
      </c>
      <c r="J641" s="45" t="s">
        <v>26</v>
      </c>
      <c r="K641" s="46" t="s">
        <v>27</v>
      </c>
      <c r="L641" s="47" t="s">
        <v>28</v>
      </c>
      <c r="M641" s="48"/>
      <c r="O641" s="40" t="s">
        <v>18</v>
      </c>
      <c r="P641" s="41" t="s">
        <v>19</v>
      </c>
      <c r="Q641" s="41" t="s">
        <v>20</v>
      </c>
      <c r="R641" s="41" t="s">
        <v>21</v>
      </c>
      <c r="S641" s="41" t="s">
        <v>22</v>
      </c>
      <c r="T641" s="42" t="s">
        <v>14</v>
      </c>
      <c r="U641" s="43" t="s">
        <v>23</v>
      </c>
      <c r="V641" s="44" t="s">
        <v>24</v>
      </c>
      <c r="W641" s="44" t="s">
        <v>25</v>
      </c>
      <c r="X641" s="45" t="s">
        <v>26</v>
      </c>
      <c r="Y641" s="46" t="s">
        <v>27</v>
      </c>
      <c r="Z641" s="47" t="s">
        <v>28</v>
      </c>
      <c r="AA641" s="48"/>
    </row>
    <row r="642" customHeight="1" spans="1:27">
      <c r="A642" s="56">
        <v>2556</v>
      </c>
      <c r="B642" s="51">
        <v>4.97</v>
      </c>
      <c r="C642" s="51">
        <v>1</v>
      </c>
      <c r="D642" s="51">
        <v>1</v>
      </c>
      <c r="E642" s="51">
        <v>0</v>
      </c>
      <c r="F642" s="42">
        <f t="shared" ref="F642:F662" si="379">A642*B642*C642*D642+E642</f>
        <v>12703.32</v>
      </c>
      <c r="G642" s="52">
        <v>1.65</v>
      </c>
      <c r="H642" s="51">
        <v>0.76</v>
      </c>
      <c r="I642" s="51">
        <v>1.54</v>
      </c>
      <c r="J642" s="45">
        <f t="shared" ref="J642:J662" si="380">H642*I642+1</f>
        <v>2.1704</v>
      </c>
      <c r="K642" s="52">
        <v>1.125</v>
      </c>
      <c r="L642" s="47">
        <v>0.5</v>
      </c>
      <c r="M642" s="54">
        <f t="shared" ref="M642:M662" si="381">F642*G642*J642*K642*L642</f>
        <v>25589.5995663</v>
      </c>
      <c r="O642" s="56">
        <v>2556</v>
      </c>
      <c r="P642" s="51">
        <v>4.97</v>
      </c>
      <c r="Q642" s="51">
        <v>1</v>
      </c>
      <c r="R642" s="51">
        <v>1</v>
      </c>
      <c r="S642" s="51">
        <v>0</v>
      </c>
      <c r="T642" s="42">
        <f t="shared" ref="T642:T662" si="382">O642*P642*Q642*R642+S642</f>
        <v>12703.32</v>
      </c>
      <c r="U642" s="52">
        <v>2.05</v>
      </c>
      <c r="V642" s="51">
        <v>0.76</v>
      </c>
      <c r="W642" s="51">
        <v>1.54</v>
      </c>
      <c r="X642" s="45">
        <f t="shared" ref="X642:X662" si="383">V642*W642+1</f>
        <v>2.1704</v>
      </c>
      <c r="Y642" s="52">
        <v>1.125</v>
      </c>
      <c r="Z642" s="47">
        <v>0.5</v>
      </c>
      <c r="AA642" s="54">
        <f t="shared" ref="AA642:AA662" si="384">T642*U642*X642*Y642*Z642</f>
        <v>31793.1388551</v>
      </c>
    </row>
    <row r="643" customHeight="1" spans="1:27">
      <c r="A643" s="56">
        <v>2556</v>
      </c>
      <c r="B643" s="51">
        <f t="shared" ref="B643:B662" si="385">0.677+0.338</f>
        <v>1.015</v>
      </c>
      <c r="C643" s="51">
        <v>1.35</v>
      </c>
      <c r="D643" s="51">
        <v>1</v>
      </c>
      <c r="E643" s="51">
        <v>0</v>
      </c>
      <c r="F643" s="42">
        <f t="shared" si="379"/>
        <v>3502.359</v>
      </c>
      <c r="G643" s="52">
        <v>1.65</v>
      </c>
      <c r="H643" s="51">
        <v>0.76</v>
      </c>
      <c r="I643" s="51">
        <v>1.54</v>
      </c>
      <c r="J643" s="45">
        <f t="shared" si="380"/>
        <v>2.1704</v>
      </c>
      <c r="K643" s="52">
        <v>1.125</v>
      </c>
      <c r="L643" s="47">
        <v>0.5</v>
      </c>
      <c r="M643" s="54">
        <f t="shared" si="381"/>
        <v>7055.1607254975</v>
      </c>
      <c r="O643" s="56">
        <v>2556</v>
      </c>
      <c r="P643" s="51">
        <f t="shared" ref="P643:P662" si="386">0.677+0.338</f>
        <v>1.015</v>
      </c>
      <c r="Q643" s="51">
        <v>1.35</v>
      </c>
      <c r="R643" s="51">
        <v>1</v>
      </c>
      <c r="S643" s="51">
        <v>0</v>
      </c>
      <c r="T643" s="42">
        <f t="shared" si="382"/>
        <v>3502.359</v>
      </c>
      <c r="U643" s="52">
        <v>2.05</v>
      </c>
      <c r="V643" s="51">
        <v>0.76</v>
      </c>
      <c r="W643" s="51">
        <v>1.54</v>
      </c>
      <c r="X643" s="45">
        <f t="shared" si="383"/>
        <v>2.1704</v>
      </c>
      <c r="Y643" s="52">
        <v>1.125</v>
      </c>
      <c r="Z643" s="47">
        <v>0.5</v>
      </c>
      <c r="AA643" s="54">
        <f t="shared" si="384"/>
        <v>8765.5027195575</v>
      </c>
    </row>
    <row r="644" customHeight="1" spans="1:27">
      <c r="A644" s="56">
        <v>2556</v>
      </c>
      <c r="B644" s="51">
        <f t="shared" si="385"/>
        <v>1.015</v>
      </c>
      <c r="C644" s="51">
        <v>1.35</v>
      </c>
      <c r="D644" s="51">
        <v>1</v>
      </c>
      <c r="E644" s="51">
        <v>0</v>
      </c>
      <c r="F644" s="42">
        <f t="shared" si="379"/>
        <v>3502.359</v>
      </c>
      <c r="G644" s="52">
        <v>1.65</v>
      </c>
      <c r="H644" s="51">
        <v>0.76</v>
      </c>
      <c r="I644" s="51">
        <v>1.54</v>
      </c>
      <c r="J644" s="45">
        <f t="shared" si="380"/>
        <v>2.1704</v>
      </c>
      <c r="K644" s="52">
        <v>1.125</v>
      </c>
      <c r="L644" s="47">
        <v>0.5</v>
      </c>
      <c r="M644" s="54">
        <f t="shared" si="381"/>
        <v>7055.1607254975</v>
      </c>
      <c r="O644" s="56">
        <v>2556</v>
      </c>
      <c r="P644" s="51">
        <f t="shared" si="386"/>
        <v>1.015</v>
      </c>
      <c r="Q644" s="51">
        <v>1.35</v>
      </c>
      <c r="R644" s="51">
        <v>1</v>
      </c>
      <c r="S644" s="51">
        <v>0</v>
      </c>
      <c r="T644" s="42">
        <f t="shared" si="382"/>
        <v>3502.359</v>
      </c>
      <c r="U644" s="52">
        <v>2.05</v>
      </c>
      <c r="V644" s="51">
        <v>0.76</v>
      </c>
      <c r="W644" s="51">
        <v>1.54</v>
      </c>
      <c r="X644" s="45">
        <f t="shared" si="383"/>
        <v>2.1704</v>
      </c>
      <c r="Y644" s="52">
        <v>1.125</v>
      </c>
      <c r="Z644" s="47">
        <v>0.5</v>
      </c>
      <c r="AA644" s="54">
        <f t="shared" si="384"/>
        <v>8765.5027195575</v>
      </c>
    </row>
    <row r="645" customHeight="1" spans="1:27">
      <c r="A645" s="56">
        <v>2556</v>
      </c>
      <c r="B645" s="51">
        <f t="shared" si="385"/>
        <v>1.015</v>
      </c>
      <c r="C645" s="51">
        <v>1.35</v>
      </c>
      <c r="D645" s="51">
        <v>1</v>
      </c>
      <c r="E645" s="51">
        <v>0</v>
      </c>
      <c r="F645" s="42">
        <f t="shared" si="379"/>
        <v>3502.359</v>
      </c>
      <c r="G645" s="52">
        <v>1.85</v>
      </c>
      <c r="H645" s="51">
        <v>0.76</v>
      </c>
      <c r="I645" s="51">
        <v>1.54</v>
      </c>
      <c r="J645" s="45">
        <f t="shared" si="380"/>
        <v>2.1704</v>
      </c>
      <c r="K645" s="52">
        <v>1.125</v>
      </c>
      <c r="L645" s="47">
        <v>0.5</v>
      </c>
      <c r="M645" s="54">
        <f t="shared" si="381"/>
        <v>7910.3317225275</v>
      </c>
      <c r="O645" s="56">
        <v>2556</v>
      </c>
      <c r="P645" s="51">
        <f t="shared" si="386"/>
        <v>1.015</v>
      </c>
      <c r="Q645" s="51">
        <v>1.35</v>
      </c>
      <c r="R645" s="51">
        <v>1</v>
      </c>
      <c r="S645" s="51">
        <v>0</v>
      </c>
      <c r="T645" s="42">
        <f t="shared" si="382"/>
        <v>3502.359</v>
      </c>
      <c r="U645" s="52">
        <v>2.25</v>
      </c>
      <c r="V645" s="51">
        <v>0.76</v>
      </c>
      <c r="W645" s="51">
        <v>1.54</v>
      </c>
      <c r="X645" s="45">
        <f t="shared" si="383"/>
        <v>2.1704</v>
      </c>
      <c r="Y645" s="52">
        <v>1.125</v>
      </c>
      <c r="Z645" s="47">
        <v>0.5</v>
      </c>
      <c r="AA645" s="54">
        <f t="shared" si="384"/>
        <v>9620.6737165875</v>
      </c>
    </row>
    <row r="646" customHeight="1" spans="1:27">
      <c r="A646" s="56">
        <v>2556</v>
      </c>
      <c r="B646" s="51">
        <f t="shared" si="385"/>
        <v>1.015</v>
      </c>
      <c r="C646" s="51">
        <v>1.35</v>
      </c>
      <c r="D646" s="51">
        <v>1</v>
      </c>
      <c r="E646" s="51">
        <v>0</v>
      </c>
      <c r="F646" s="42">
        <f t="shared" si="379"/>
        <v>3502.359</v>
      </c>
      <c r="G646" s="52">
        <v>1.85</v>
      </c>
      <c r="H646" s="51">
        <v>0.76</v>
      </c>
      <c r="I646" s="51">
        <v>1.54</v>
      </c>
      <c r="J646" s="45">
        <f t="shared" si="380"/>
        <v>2.1704</v>
      </c>
      <c r="K646" s="52">
        <v>1.125</v>
      </c>
      <c r="L646" s="47">
        <v>0.5</v>
      </c>
      <c r="M646" s="54">
        <f t="shared" si="381"/>
        <v>7910.3317225275</v>
      </c>
      <c r="O646" s="56">
        <v>2556</v>
      </c>
      <c r="P646" s="51">
        <f t="shared" si="386"/>
        <v>1.015</v>
      </c>
      <c r="Q646" s="51">
        <v>1.35</v>
      </c>
      <c r="R646" s="51">
        <v>1</v>
      </c>
      <c r="S646" s="51">
        <v>0</v>
      </c>
      <c r="T646" s="42">
        <f t="shared" si="382"/>
        <v>3502.359</v>
      </c>
      <c r="U646" s="52">
        <v>2.25</v>
      </c>
      <c r="V646" s="51">
        <v>0.76</v>
      </c>
      <c r="W646" s="51">
        <v>1.54</v>
      </c>
      <c r="X646" s="45">
        <f t="shared" si="383"/>
        <v>2.1704</v>
      </c>
      <c r="Y646" s="52">
        <v>1.125</v>
      </c>
      <c r="Z646" s="47">
        <v>0.5</v>
      </c>
      <c r="AA646" s="54">
        <f t="shared" si="384"/>
        <v>9620.6737165875</v>
      </c>
    </row>
    <row r="647" customHeight="1" spans="1:27">
      <c r="A647" s="56">
        <v>2556</v>
      </c>
      <c r="B647" s="51">
        <f t="shared" si="385"/>
        <v>1.015</v>
      </c>
      <c r="C647" s="51">
        <v>1.35</v>
      </c>
      <c r="D647" s="51">
        <v>1</v>
      </c>
      <c r="E647" s="51">
        <v>0</v>
      </c>
      <c r="F647" s="42">
        <f t="shared" si="379"/>
        <v>3502.359</v>
      </c>
      <c r="G647" s="52">
        <v>1.85</v>
      </c>
      <c r="H647" s="51">
        <v>0.76</v>
      </c>
      <c r="I647" s="51">
        <v>1.54</v>
      </c>
      <c r="J647" s="45">
        <f t="shared" si="380"/>
        <v>2.1704</v>
      </c>
      <c r="K647" s="52">
        <v>1.125</v>
      </c>
      <c r="L647" s="47">
        <v>0.5</v>
      </c>
      <c r="M647" s="54">
        <f t="shared" si="381"/>
        <v>7910.3317225275</v>
      </c>
      <c r="O647" s="56">
        <v>2556</v>
      </c>
      <c r="P647" s="51">
        <f t="shared" si="386"/>
        <v>1.015</v>
      </c>
      <c r="Q647" s="51">
        <v>1.35</v>
      </c>
      <c r="R647" s="51">
        <v>1</v>
      </c>
      <c r="S647" s="51">
        <v>0</v>
      </c>
      <c r="T647" s="42">
        <f t="shared" si="382"/>
        <v>3502.359</v>
      </c>
      <c r="U647" s="52">
        <v>2.25</v>
      </c>
      <c r="V647" s="51">
        <v>0.76</v>
      </c>
      <c r="W647" s="51">
        <v>1.54</v>
      </c>
      <c r="X647" s="45">
        <f t="shared" si="383"/>
        <v>2.1704</v>
      </c>
      <c r="Y647" s="52">
        <v>1.125</v>
      </c>
      <c r="Z647" s="47">
        <v>0.5</v>
      </c>
      <c r="AA647" s="54">
        <f t="shared" si="384"/>
        <v>9620.6737165875</v>
      </c>
    </row>
    <row r="648" customHeight="1" spans="1:27">
      <c r="A648" s="56">
        <v>2556</v>
      </c>
      <c r="B648" s="51">
        <f t="shared" si="385"/>
        <v>1.015</v>
      </c>
      <c r="C648" s="51">
        <v>1.35</v>
      </c>
      <c r="D648" s="51">
        <v>1</v>
      </c>
      <c r="E648" s="51">
        <v>0</v>
      </c>
      <c r="F648" s="42">
        <f t="shared" si="379"/>
        <v>3502.359</v>
      </c>
      <c r="G648" s="52">
        <v>1.85</v>
      </c>
      <c r="H648" s="51">
        <v>0.76</v>
      </c>
      <c r="I648" s="51">
        <v>1.54</v>
      </c>
      <c r="J648" s="45">
        <f t="shared" si="380"/>
        <v>2.1704</v>
      </c>
      <c r="K648" s="52">
        <v>1.125</v>
      </c>
      <c r="L648" s="47">
        <v>0.5</v>
      </c>
      <c r="M648" s="54">
        <f t="shared" si="381"/>
        <v>7910.3317225275</v>
      </c>
      <c r="O648" s="56">
        <v>2556</v>
      </c>
      <c r="P648" s="51">
        <f t="shared" si="386"/>
        <v>1.015</v>
      </c>
      <c r="Q648" s="51">
        <v>1.35</v>
      </c>
      <c r="R648" s="51">
        <v>1</v>
      </c>
      <c r="S648" s="51">
        <v>0</v>
      </c>
      <c r="T648" s="42">
        <f t="shared" si="382"/>
        <v>3502.359</v>
      </c>
      <c r="U648" s="52">
        <v>2.25</v>
      </c>
      <c r="V648" s="51">
        <v>0.76</v>
      </c>
      <c r="W648" s="51">
        <v>1.54</v>
      </c>
      <c r="X648" s="45">
        <f t="shared" si="383"/>
        <v>2.1704</v>
      </c>
      <c r="Y648" s="52">
        <v>1.125</v>
      </c>
      <c r="Z648" s="47">
        <v>0.5</v>
      </c>
      <c r="AA648" s="54">
        <f t="shared" si="384"/>
        <v>9620.6737165875</v>
      </c>
    </row>
    <row r="649" customHeight="1" spans="1:27">
      <c r="A649" s="56">
        <v>2556</v>
      </c>
      <c r="B649" s="51">
        <f t="shared" si="385"/>
        <v>1.015</v>
      </c>
      <c r="C649" s="51">
        <v>1.35</v>
      </c>
      <c r="D649" s="51">
        <v>1</v>
      </c>
      <c r="E649" s="51">
        <v>0</v>
      </c>
      <c r="F649" s="42">
        <f t="shared" si="379"/>
        <v>3502.359</v>
      </c>
      <c r="G649" s="52">
        <v>1.85</v>
      </c>
      <c r="H649" s="51">
        <v>0.76</v>
      </c>
      <c r="I649" s="51">
        <v>1.54</v>
      </c>
      <c r="J649" s="45">
        <f t="shared" si="380"/>
        <v>2.1704</v>
      </c>
      <c r="K649" s="52">
        <v>1.125</v>
      </c>
      <c r="L649" s="47">
        <v>0.5</v>
      </c>
      <c r="M649" s="54">
        <f t="shared" si="381"/>
        <v>7910.3317225275</v>
      </c>
      <c r="O649" s="56">
        <v>2556</v>
      </c>
      <c r="P649" s="51">
        <f t="shared" si="386"/>
        <v>1.015</v>
      </c>
      <c r="Q649" s="51">
        <v>1.35</v>
      </c>
      <c r="R649" s="51">
        <v>1</v>
      </c>
      <c r="S649" s="51">
        <v>0</v>
      </c>
      <c r="T649" s="42">
        <f t="shared" si="382"/>
        <v>3502.359</v>
      </c>
      <c r="U649" s="52">
        <v>2.25</v>
      </c>
      <c r="V649" s="51">
        <v>0.76</v>
      </c>
      <c r="W649" s="51">
        <v>1.54</v>
      </c>
      <c r="X649" s="45">
        <f t="shared" si="383"/>
        <v>2.1704</v>
      </c>
      <c r="Y649" s="52">
        <v>1.125</v>
      </c>
      <c r="Z649" s="47">
        <v>0.5</v>
      </c>
      <c r="AA649" s="54">
        <f t="shared" si="384"/>
        <v>9620.6737165875</v>
      </c>
    </row>
    <row r="650" customHeight="1" spans="1:27">
      <c r="A650" s="56">
        <v>2556</v>
      </c>
      <c r="B650" s="51">
        <f t="shared" si="385"/>
        <v>1.015</v>
      </c>
      <c r="C650" s="51">
        <v>1.35</v>
      </c>
      <c r="D650" s="51">
        <v>1</v>
      </c>
      <c r="E650" s="51">
        <v>0</v>
      </c>
      <c r="F650" s="42">
        <f t="shared" si="379"/>
        <v>3502.359</v>
      </c>
      <c r="G650" s="52">
        <v>1.85</v>
      </c>
      <c r="H650" s="51">
        <v>0.76</v>
      </c>
      <c r="I650" s="51">
        <v>1.54</v>
      </c>
      <c r="J650" s="45">
        <f t="shared" si="380"/>
        <v>2.1704</v>
      </c>
      <c r="K650" s="52">
        <v>1.125</v>
      </c>
      <c r="L650" s="47">
        <v>0.5</v>
      </c>
      <c r="M650" s="54">
        <f t="shared" si="381"/>
        <v>7910.3317225275</v>
      </c>
      <c r="O650" s="56">
        <v>2556</v>
      </c>
      <c r="P650" s="51">
        <f t="shared" si="386"/>
        <v>1.015</v>
      </c>
      <c r="Q650" s="51">
        <v>1.35</v>
      </c>
      <c r="R650" s="51">
        <v>1</v>
      </c>
      <c r="S650" s="51">
        <v>0</v>
      </c>
      <c r="T650" s="42">
        <f t="shared" si="382"/>
        <v>3502.359</v>
      </c>
      <c r="U650" s="52">
        <v>2.25</v>
      </c>
      <c r="V650" s="51">
        <v>0.76</v>
      </c>
      <c r="W650" s="51">
        <v>1.54</v>
      </c>
      <c r="X650" s="45">
        <f t="shared" si="383"/>
        <v>2.1704</v>
      </c>
      <c r="Y650" s="52">
        <v>1.125</v>
      </c>
      <c r="Z650" s="47">
        <v>0.5</v>
      </c>
      <c r="AA650" s="54">
        <f t="shared" si="384"/>
        <v>9620.6737165875</v>
      </c>
    </row>
    <row r="651" customHeight="1" spans="1:27">
      <c r="A651" s="56">
        <v>2556</v>
      </c>
      <c r="B651" s="51">
        <f t="shared" si="385"/>
        <v>1.015</v>
      </c>
      <c r="C651" s="51">
        <v>1.35</v>
      </c>
      <c r="D651" s="51">
        <v>1</v>
      </c>
      <c r="E651" s="51">
        <v>0</v>
      </c>
      <c r="F651" s="42">
        <f t="shared" si="379"/>
        <v>3502.359</v>
      </c>
      <c r="G651" s="52">
        <v>1.85</v>
      </c>
      <c r="H651" s="51">
        <v>0.76</v>
      </c>
      <c r="I651" s="51">
        <v>1.54</v>
      </c>
      <c r="J651" s="45">
        <f t="shared" si="380"/>
        <v>2.1704</v>
      </c>
      <c r="K651" s="52">
        <v>1.125</v>
      </c>
      <c r="L651" s="47">
        <v>0.5</v>
      </c>
      <c r="M651" s="54">
        <f t="shared" si="381"/>
        <v>7910.3317225275</v>
      </c>
      <c r="O651" s="56">
        <v>2556</v>
      </c>
      <c r="P651" s="51">
        <f t="shared" si="386"/>
        <v>1.015</v>
      </c>
      <c r="Q651" s="51">
        <v>1.35</v>
      </c>
      <c r="R651" s="51">
        <v>1</v>
      </c>
      <c r="S651" s="51">
        <v>0</v>
      </c>
      <c r="T651" s="42">
        <f t="shared" si="382"/>
        <v>3502.359</v>
      </c>
      <c r="U651" s="52">
        <v>2.25</v>
      </c>
      <c r="V651" s="51">
        <v>0.76</v>
      </c>
      <c r="W651" s="51">
        <v>1.54</v>
      </c>
      <c r="X651" s="45">
        <f t="shared" si="383"/>
        <v>2.1704</v>
      </c>
      <c r="Y651" s="52">
        <v>1.125</v>
      </c>
      <c r="Z651" s="47">
        <v>0.5</v>
      </c>
      <c r="AA651" s="54">
        <f t="shared" si="384"/>
        <v>9620.6737165875</v>
      </c>
    </row>
    <row r="652" customHeight="1" spans="1:27">
      <c r="A652" s="56">
        <v>2556</v>
      </c>
      <c r="B652" s="51">
        <f t="shared" si="385"/>
        <v>1.015</v>
      </c>
      <c r="C652" s="51">
        <v>1.35</v>
      </c>
      <c r="D652" s="51">
        <v>1</v>
      </c>
      <c r="E652" s="51">
        <v>0</v>
      </c>
      <c r="F652" s="42">
        <f t="shared" si="379"/>
        <v>3502.359</v>
      </c>
      <c r="G652" s="52">
        <v>1.85</v>
      </c>
      <c r="H652" s="51">
        <v>0.76</v>
      </c>
      <c r="I652" s="51">
        <v>1.54</v>
      </c>
      <c r="J652" s="45">
        <f t="shared" si="380"/>
        <v>2.1704</v>
      </c>
      <c r="K652" s="52">
        <v>1.125</v>
      </c>
      <c r="L652" s="47">
        <v>0.5</v>
      </c>
      <c r="M652" s="54">
        <f t="shared" si="381"/>
        <v>7910.3317225275</v>
      </c>
      <c r="O652" s="56">
        <v>2556</v>
      </c>
      <c r="P652" s="51">
        <f t="shared" si="386"/>
        <v>1.015</v>
      </c>
      <c r="Q652" s="51">
        <v>1.35</v>
      </c>
      <c r="R652" s="51">
        <v>1</v>
      </c>
      <c r="S652" s="51">
        <v>0</v>
      </c>
      <c r="T652" s="42">
        <f t="shared" si="382"/>
        <v>3502.359</v>
      </c>
      <c r="U652" s="52">
        <v>2.25</v>
      </c>
      <c r="V652" s="51">
        <v>0.76</v>
      </c>
      <c r="W652" s="51">
        <v>1.54</v>
      </c>
      <c r="X652" s="45">
        <f t="shared" si="383"/>
        <v>2.1704</v>
      </c>
      <c r="Y652" s="52">
        <v>1.125</v>
      </c>
      <c r="Z652" s="47">
        <v>0.5</v>
      </c>
      <c r="AA652" s="54">
        <f t="shared" si="384"/>
        <v>9620.6737165875</v>
      </c>
    </row>
    <row r="653" customHeight="1" spans="1:27">
      <c r="A653" s="56">
        <v>2556</v>
      </c>
      <c r="B653" s="51">
        <f t="shared" si="385"/>
        <v>1.015</v>
      </c>
      <c r="C653" s="51">
        <v>1.35</v>
      </c>
      <c r="D653" s="51">
        <v>1</v>
      </c>
      <c r="E653" s="51">
        <v>0</v>
      </c>
      <c r="F653" s="42">
        <f t="shared" si="379"/>
        <v>3502.359</v>
      </c>
      <c r="G653" s="52">
        <v>1.85</v>
      </c>
      <c r="H653" s="51">
        <v>0.76</v>
      </c>
      <c r="I653" s="51">
        <v>1.54</v>
      </c>
      <c r="J653" s="45">
        <f t="shared" si="380"/>
        <v>2.1704</v>
      </c>
      <c r="K653" s="52">
        <v>1.125</v>
      </c>
      <c r="L653" s="47">
        <v>0.5</v>
      </c>
      <c r="M653" s="54">
        <f t="shared" si="381"/>
        <v>7910.3317225275</v>
      </c>
      <c r="O653" s="56">
        <v>2556</v>
      </c>
      <c r="P653" s="51">
        <f t="shared" si="386"/>
        <v>1.015</v>
      </c>
      <c r="Q653" s="51">
        <v>1.35</v>
      </c>
      <c r="R653" s="51">
        <v>1</v>
      </c>
      <c r="S653" s="51">
        <v>0</v>
      </c>
      <c r="T653" s="42">
        <f t="shared" si="382"/>
        <v>3502.359</v>
      </c>
      <c r="U653" s="52">
        <v>2.25</v>
      </c>
      <c r="V653" s="51">
        <v>0.76</v>
      </c>
      <c r="W653" s="51">
        <v>1.54</v>
      </c>
      <c r="X653" s="45">
        <f t="shared" si="383"/>
        <v>2.1704</v>
      </c>
      <c r="Y653" s="52">
        <v>1.125</v>
      </c>
      <c r="Z653" s="47">
        <v>0.5</v>
      </c>
      <c r="AA653" s="54">
        <f t="shared" si="384"/>
        <v>9620.6737165875</v>
      </c>
    </row>
    <row r="654" customHeight="1" spans="1:27">
      <c r="A654" s="56">
        <v>2556</v>
      </c>
      <c r="B654" s="51">
        <f t="shared" si="385"/>
        <v>1.015</v>
      </c>
      <c r="C654" s="51">
        <v>1.35</v>
      </c>
      <c r="D654" s="51">
        <v>1</v>
      </c>
      <c r="E654" s="51">
        <v>0</v>
      </c>
      <c r="F654" s="42">
        <f t="shared" si="379"/>
        <v>3502.359</v>
      </c>
      <c r="G654" s="52">
        <v>1.85</v>
      </c>
      <c r="H654" s="51">
        <v>0.76</v>
      </c>
      <c r="I654" s="51">
        <v>1.54</v>
      </c>
      <c r="J654" s="45">
        <f t="shared" si="380"/>
        <v>2.1704</v>
      </c>
      <c r="K654" s="52">
        <v>1.125</v>
      </c>
      <c r="L654" s="47">
        <v>0.5</v>
      </c>
      <c r="M654" s="54">
        <f t="shared" si="381"/>
        <v>7910.3317225275</v>
      </c>
      <c r="O654" s="56">
        <v>2556</v>
      </c>
      <c r="P654" s="51">
        <f t="shared" si="386"/>
        <v>1.015</v>
      </c>
      <c r="Q654" s="51">
        <v>1.35</v>
      </c>
      <c r="R654" s="51">
        <v>1</v>
      </c>
      <c r="S654" s="51">
        <v>0</v>
      </c>
      <c r="T654" s="42">
        <f t="shared" si="382"/>
        <v>3502.359</v>
      </c>
      <c r="U654" s="52">
        <v>2.25</v>
      </c>
      <c r="V654" s="51">
        <v>0.76</v>
      </c>
      <c r="W654" s="51">
        <v>1.54</v>
      </c>
      <c r="X654" s="45">
        <f t="shared" si="383"/>
        <v>2.1704</v>
      </c>
      <c r="Y654" s="52">
        <v>1.125</v>
      </c>
      <c r="Z654" s="47">
        <v>0.5</v>
      </c>
      <c r="AA654" s="54">
        <f t="shared" si="384"/>
        <v>9620.6737165875</v>
      </c>
    </row>
    <row r="655" customHeight="1" spans="1:27">
      <c r="A655" s="56">
        <v>2556</v>
      </c>
      <c r="B655" s="51">
        <f t="shared" si="385"/>
        <v>1.015</v>
      </c>
      <c r="C655" s="51">
        <v>1.35</v>
      </c>
      <c r="D655" s="51">
        <v>1</v>
      </c>
      <c r="E655" s="51">
        <v>0</v>
      </c>
      <c r="F655" s="42">
        <f t="shared" si="379"/>
        <v>3502.359</v>
      </c>
      <c r="G655" s="52">
        <v>1.85</v>
      </c>
      <c r="H655" s="51">
        <v>0.76</v>
      </c>
      <c r="I655" s="51">
        <v>1.54</v>
      </c>
      <c r="J655" s="45">
        <f t="shared" si="380"/>
        <v>2.1704</v>
      </c>
      <c r="K655" s="52">
        <v>1.125</v>
      </c>
      <c r="L655" s="47">
        <v>0.5</v>
      </c>
      <c r="M655" s="54">
        <f t="shared" si="381"/>
        <v>7910.3317225275</v>
      </c>
      <c r="O655" s="56">
        <v>2556</v>
      </c>
      <c r="P655" s="51">
        <f t="shared" si="386"/>
        <v>1.015</v>
      </c>
      <c r="Q655" s="51">
        <v>1.35</v>
      </c>
      <c r="R655" s="51">
        <v>1</v>
      </c>
      <c r="S655" s="51">
        <v>0</v>
      </c>
      <c r="T655" s="42">
        <f t="shared" si="382"/>
        <v>3502.359</v>
      </c>
      <c r="U655" s="52">
        <v>2.25</v>
      </c>
      <c r="V655" s="51">
        <v>0.76</v>
      </c>
      <c r="W655" s="51">
        <v>1.54</v>
      </c>
      <c r="X655" s="45">
        <f t="shared" si="383"/>
        <v>2.1704</v>
      </c>
      <c r="Y655" s="52">
        <v>1.125</v>
      </c>
      <c r="Z655" s="47">
        <v>0.5</v>
      </c>
      <c r="AA655" s="54">
        <f t="shared" si="384"/>
        <v>9620.6737165875</v>
      </c>
    </row>
    <row r="656" customHeight="1" spans="1:27">
      <c r="A656" s="56">
        <v>2556</v>
      </c>
      <c r="B656" s="51">
        <f t="shared" si="385"/>
        <v>1.015</v>
      </c>
      <c r="C656" s="51">
        <v>1.35</v>
      </c>
      <c r="D656" s="51">
        <v>1</v>
      </c>
      <c r="E656" s="51">
        <v>0</v>
      </c>
      <c r="F656" s="42">
        <f t="shared" si="379"/>
        <v>3502.359</v>
      </c>
      <c r="G656" s="52">
        <v>1.85</v>
      </c>
      <c r="H656" s="51">
        <v>0.76</v>
      </c>
      <c r="I656" s="51">
        <v>1.54</v>
      </c>
      <c r="J656" s="45">
        <f t="shared" si="380"/>
        <v>2.1704</v>
      </c>
      <c r="K656" s="52">
        <v>1.125</v>
      </c>
      <c r="L656" s="47">
        <v>0.5</v>
      </c>
      <c r="M656" s="54">
        <f t="shared" si="381"/>
        <v>7910.3317225275</v>
      </c>
      <c r="O656" s="56">
        <v>2556</v>
      </c>
      <c r="P656" s="51">
        <f t="shared" si="386"/>
        <v>1.015</v>
      </c>
      <c r="Q656" s="51">
        <v>1.35</v>
      </c>
      <c r="R656" s="51">
        <v>1</v>
      </c>
      <c r="S656" s="51">
        <v>0</v>
      </c>
      <c r="T656" s="42">
        <f t="shared" si="382"/>
        <v>3502.359</v>
      </c>
      <c r="U656" s="52">
        <v>2.25</v>
      </c>
      <c r="V656" s="51">
        <v>0.76</v>
      </c>
      <c r="W656" s="51">
        <v>1.54</v>
      </c>
      <c r="X656" s="45">
        <f t="shared" si="383"/>
        <v>2.1704</v>
      </c>
      <c r="Y656" s="52">
        <v>1.125</v>
      </c>
      <c r="Z656" s="47">
        <v>0.5</v>
      </c>
      <c r="AA656" s="54">
        <f t="shared" si="384"/>
        <v>9620.6737165875</v>
      </c>
    </row>
    <row r="657" customHeight="1" spans="1:27">
      <c r="A657" s="56">
        <v>2556</v>
      </c>
      <c r="B657" s="51">
        <f t="shared" si="385"/>
        <v>1.015</v>
      </c>
      <c r="C657" s="51">
        <v>1.35</v>
      </c>
      <c r="D657" s="51">
        <v>1</v>
      </c>
      <c r="E657" s="51">
        <v>0</v>
      </c>
      <c r="F657" s="42">
        <f t="shared" si="379"/>
        <v>3502.359</v>
      </c>
      <c r="G657" s="52">
        <v>1.85</v>
      </c>
      <c r="H657" s="51">
        <v>0.76</v>
      </c>
      <c r="I657" s="51">
        <v>1.54</v>
      </c>
      <c r="J657" s="45">
        <f t="shared" si="380"/>
        <v>2.1704</v>
      </c>
      <c r="K657" s="52">
        <v>1.125</v>
      </c>
      <c r="L657" s="47">
        <v>0.5</v>
      </c>
      <c r="M657" s="54">
        <f t="shared" si="381"/>
        <v>7910.3317225275</v>
      </c>
      <c r="O657" s="56">
        <v>2556</v>
      </c>
      <c r="P657" s="51">
        <f t="shared" si="386"/>
        <v>1.015</v>
      </c>
      <c r="Q657" s="51">
        <v>1.35</v>
      </c>
      <c r="R657" s="51">
        <v>1</v>
      </c>
      <c r="S657" s="51">
        <v>0</v>
      </c>
      <c r="T657" s="42">
        <f t="shared" si="382"/>
        <v>3502.359</v>
      </c>
      <c r="U657" s="52">
        <v>2.25</v>
      </c>
      <c r="V657" s="51">
        <v>0.76</v>
      </c>
      <c r="W657" s="51">
        <v>1.54</v>
      </c>
      <c r="X657" s="45">
        <f t="shared" si="383"/>
        <v>2.1704</v>
      </c>
      <c r="Y657" s="52">
        <v>1.125</v>
      </c>
      <c r="Z657" s="47">
        <v>0.5</v>
      </c>
      <c r="AA657" s="54">
        <f t="shared" si="384"/>
        <v>9620.6737165875</v>
      </c>
    </row>
    <row r="658" customHeight="1" spans="1:27">
      <c r="A658" s="56">
        <v>2556</v>
      </c>
      <c r="B658" s="51">
        <f t="shared" si="385"/>
        <v>1.015</v>
      </c>
      <c r="C658" s="51">
        <v>1.35</v>
      </c>
      <c r="D658" s="51">
        <v>1</v>
      </c>
      <c r="E658" s="51">
        <v>0</v>
      </c>
      <c r="F658" s="42">
        <f t="shared" si="379"/>
        <v>3502.359</v>
      </c>
      <c r="G658" s="52">
        <v>1.85</v>
      </c>
      <c r="H658" s="51">
        <v>0.76</v>
      </c>
      <c r="I658" s="51">
        <v>1.54</v>
      </c>
      <c r="J658" s="45">
        <f t="shared" si="380"/>
        <v>2.1704</v>
      </c>
      <c r="K658" s="52">
        <v>1.125</v>
      </c>
      <c r="L658" s="47">
        <v>0.5</v>
      </c>
      <c r="M658" s="54">
        <f t="shared" si="381"/>
        <v>7910.3317225275</v>
      </c>
      <c r="O658" s="56">
        <v>2556</v>
      </c>
      <c r="P658" s="51">
        <f t="shared" si="386"/>
        <v>1.015</v>
      </c>
      <c r="Q658" s="51">
        <v>1.35</v>
      </c>
      <c r="R658" s="51">
        <v>1</v>
      </c>
      <c r="S658" s="51">
        <v>0</v>
      </c>
      <c r="T658" s="42">
        <f t="shared" si="382"/>
        <v>3502.359</v>
      </c>
      <c r="U658" s="52">
        <v>2.25</v>
      </c>
      <c r="V658" s="51">
        <v>0.76</v>
      </c>
      <c r="W658" s="51">
        <v>1.54</v>
      </c>
      <c r="X658" s="45">
        <f t="shared" si="383"/>
        <v>2.1704</v>
      </c>
      <c r="Y658" s="52">
        <v>1.125</v>
      </c>
      <c r="Z658" s="47">
        <v>0.5</v>
      </c>
      <c r="AA658" s="54">
        <f t="shared" si="384"/>
        <v>9620.6737165875</v>
      </c>
    </row>
    <row r="659" customHeight="1" spans="1:27">
      <c r="A659" s="56">
        <v>2556</v>
      </c>
      <c r="B659" s="51">
        <f t="shared" si="385"/>
        <v>1.015</v>
      </c>
      <c r="C659" s="51">
        <v>1.35</v>
      </c>
      <c r="D659" s="51">
        <v>1</v>
      </c>
      <c r="E659" s="51">
        <v>0</v>
      </c>
      <c r="F659" s="42">
        <f t="shared" si="379"/>
        <v>3502.359</v>
      </c>
      <c r="G659" s="52">
        <v>1.85</v>
      </c>
      <c r="H659" s="51">
        <v>0.76</v>
      </c>
      <c r="I659" s="51">
        <v>1.54</v>
      </c>
      <c r="J659" s="45">
        <f t="shared" si="380"/>
        <v>2.1704</v>
      </c>
      <c r="K659" s="52">
        <v>1.125</v>
      </c>
      <c r="L659" s="47">
        <v>0.5</v>
      </c>
      <c r="M659" s="54">
        <f t="shared" si="381"/>
        <v>7910.3317225275</v>
      </c>
      <c r="O659" s="56">
        <v>2556</v>
      </c>
      <c r="P659" s="51">
        <f t="shared" si="386"/>
        <v>1.015</v>
      </c>
      <c r="Q659" s="51">
        <v>1.35</v>
      </c>
      <c r="R659" s="51">
        <v>1</v>
      </c>
      <c r="S659" s="51">
        <v>0</v>
      </c>
      <c r="T659" s="42">
        <f t="shared" si="382"/>
        <v>3502.359</v>
      </c>
      <c r="U659" s="52">
        <v>2.25</v>
      </c>
      <c r="V659" s="51">
        <v>0.76</v>
      </c>
      <c r="W659" s="51">
        <v>1.54</v>
      </c>
      <c r="X659" s="45">
        <f t="shared" si="383"/>
        <v>2.1704</v>
      </c>
      <c r="Y659" s="52">
        <v>1.125</v>
      </c>
      <c r="Z659" s="47">
        <v>0.5</v>
      </c>
      <c r="AA659" s="54">
        <f t="shared" si="384"/>
        <v>9620.6737165875</v>
      </c>
    </row>
    <row r="660" customHeight="1" spans="1:27">
      <c r="A660" s="56">
        <v>2556</v>
      </c>
      <c r="B660" s="51">
        <f t="shared" si="385"/>
        <v>1.015</v>
      </c>
      <c r="C660" s="51">
        <v>1.35</v>
      </c>
      <c r="D660" s="51">
        <v>1</v>
      </c>
      <c r="E660" s="51">
        <v>0</v>
      </c>
      <c r="F660" s="42">
        <f t="shared" si="379"/>
        <v>3502.359</v>
      </c>
      <c r="G660" s="52">
        <v>1.85</v>
      </c>
      <c r="H660" s="51">
        <v>0.76</v>
      </c>
      <c r="I660" s="51">
        <v>1.54</v>
      </c>
      <c r="J660" s="45">
        <f t="shared" si="380"/>
        <v>2.1704</v>
      </c>
      <c r="K660" s="52">
        <v>1.125</v>
      </c>
      <c r="L660" s="47">
        <v>0.5</v>
      </c>
      <c r="M660" s="54">
        <f t="shared" si="381"/>
        <v>7910.3317225275</v>
      </c>
      <c r="O660" s="56">
        <v>2556</v>
      </c>
      <c r="P660" s="51">
        <f t="shared" si="386"/>
        <v>1.015</v>
      </c>
      <c r="Q660" s="51">
        <v>1.35</v>
      </c>
      <c r="R660" s="51">
        <v>1</v>
      </c>
      <c r="S660" s="51">
        <v>0</v>
      </c>
      <c r="T660" s="42">
        <f t="shared" si="382"/>
        <v>3502.359</v>
      </c>
      <c r="U660" s="52">
        <v>2.25</v>
      </c>
      <c r="V660" s="51">
        <v>0.76</v>
      </c>
      <c r="W660" s="51">
        <v>1.54</v>
      </c>
      <c r="X660" s="45">
        <f t="shared" si="383"/>
        <v>2.1704</v>
      </c>
      <c r="Y660" s="52">
        <v>1.125</v>
      </c>
      <c r="Z660" s="47">
        <v>0.5</v>
      </c>
      <c r="AA660" s="54">
        <f t="shared" si="384"/>
        <v>9620.6737165875</v>
      </c>
    </row>
    <row r="661" customHeight="1" spans="1:27">
      <c r="A661" s="56">
        <v>2556</v>
      </c>
      <c r="B661" s="51">
        <f t="shared" si="385"/>
        <v>1.015</v>
      </c>
      <c r="C661" s="51">
        <v>1.35</v>
      </c>
      <c r="D661" s="51">
        <v>1</v>
      </c>
      <c r="E661" s="51">
        <v>0</v>
      </c>
      <c r="F661" s="42">
        <f t="shared" si="379"/>
        <v>3502.359</v>
      </c>
      <c r="G661" s="52">
        <v>1.85</v>
      </c>
      <c r="H661" s="51">
        <v>0.76</v>
      </c>
      <c r="I661" s="51">
        <v>1.54</v>
      </c>
      <c r="J661" s="45">
        <f t="shared" si="380"/>
        <v>2.1704</v>
      </c>
      <c r="K661" s="52">
        <v>1.125</v>
      </c>
      <c r="L661" s="47">
        <v>0.5</v>
      </c>
      <c r="M661" s="54">
        <f t="shared" si="381"/>
        <v>7910.3317225275</v>
      </c>
      <c r="O661" s="56">
        <v>2556</v>
      </c>
      <c r="P661" s="51">
        <f t="shared" si="386"/>
        <v>1.015</v>
      </c>
      <c r="Q661" s="51">
        <v>1.35</v>
      </c>
      <c r="R661" s="51">
        <v>1</v>
      </c>
      <c r="S661" s="51">
        <v>0</v>
      </c>
      <c r="T661" s="42">
        <f t="shared" si="382"/>
        <v>3502.359</v>
      </c>
      <c r="U661" s="52">
        <v>2.25</v>
      </c>
      <c r="V661" s="51">
        <v>0.76</v>
      </c>
      <c r="W661" s="51">
        <v>1.54</v>
      </c>
      <c r="X661" s="45">
        <f t="shared" si="383"/>
        <v>2.1704</v>
      </c>
      <c r="Y661" s="52">
        <v>1.125</v>
      </c>
      <c r="Z661" s="47">
        <v>0.5</v>
      </c>
      <c r="AA661" s="54">
        <f t="shared" si="384"/>
        <v>9620.6737165875</v>
      </c>
    </row>
    <row r="662" customHeight="1" spans="1:27">
      <c r="A662" s="56">
        <v>2556</v>
      </c>
      <c r="B662" s="51">
        <f t="shared" si="385"/>
        <v>1.015</v>
      </c>
      <c r="C662" s="51">
        <v>1.35</v>
      </c>
      <c r="D662" s="51">
        <v>1</v>
      </c>
      <c r="E662" s="51">
        <v>0</v>
      </c>
      <c r="F662" s="42">
        <f t="shared" si="379"/>
        <v>3502.359</v>
      </c>
      <c r="G662" s="52">
        <v>1.85</v>
      </c>
      <c r="H662" s="51">
        <v>0.76</v>
      </c>
      <c r="I662" s="51">
        <v>1.54</v>
      </c>
      <c r="J662" s="45">
        <f t="shared" si="380"/>
        <v>2.1704</v>
      </c>
      <c r="K662" s="52">
        <v>1.125</v>
      </c>
      <c r="L662" s="47">
        <v>0.5</v>
      </c>
      <c r="M662" s="54">
        <f t="shared" si="381"/>
        <v>7910.3317225275</v>
      </c>
      <c r="O662" s="56">
        <v>2556</v>
      </c>
      <c r="P662" s="51">
        <f t="shared" si="386"/>
        <v>1.015</v>
      </c>
      <c r="Q662" s="51">
        <v>1.35</v>
      </c>
      <c r="R662" s="51">
        <v>1</v>
      </c>
      <c r="S662" s="51">
        <v>0</v>
      </c>
      <c r="T662" s="42">
        <f t="shared" si="382"/>
        <v>3502.359</v>
      </c>
      <c r="U662" s="52">
        <v>2.25</v>
      </c>
      <c r="V662" s="51">
        <v>0.76</v>
      </c>
      <c r="W662" s="51">
        <v>1.54</v>
      </c>
      <c r="X662" s="45">
        <f t="shared" si="383"/>
        <v>2.1704</v>
      </c>
      <c r="Y662" s="52">
        <v>1.125</v>
      </c>
      <c r="Z662" s="47">
        <v>0.5</v>
      </c>
      <c r="AA662" s="54">
        <f t="shared" si="384"/>
        <v>9620.6737165875</v>
      </c>
    </row>
    <row r="663" customHeight="1" spans="1:27">
      <c r="A663" s="57">
        <f>SUM(M642:M662)</f>
        <v>182085.89202279</v>
      </c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9"/>
      <c r="O663" s="57">
        <f>SUM(AA642:AA662)</f>
        <v>222496.27119279</v>
      </c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9"/>
    </row>
    <row r="664" customHeight="1" spans="1:27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  <c r="O664" s="57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9"/>
    </row>
    <row r="665" customHeight="1" spans="1:27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  <c r="O665" s="60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2"/>
    </row>
  </sheetData>
  <mergeCells count="771">
    <mergeCell ref="A12:F12"/>
    <mergeCell ref="G12:J12"/>
    <mergeCell ref="K12:L12"/>
    <mergeCell ref="O12:T12"/>
    <mergeCell ref="U12:X12"/>
    <mergeCell ref="Y12:Z12"/>
    <mergeCell ref="AC12:AH12"/>
    <mergeCell ref="AI12:AL12"/>
    <mergeCell ref="AM12:AN12"/>
    <mergeCell ref="AQ12:AV12"/>
    <mergeCell ref="AW12:AZ12"/>
    <mergeCell ref="BA12:BB12"/>
    <mergeCell ref="BE12:BJ12"/>
    <mergeCell ref="BK12:BN12"/>
    <mergeCell ref="BO12:BP12"/>
    <mergeCell ref="A36:F36"/>
    <mergeCell ref="G36:J36"/>
    <mergeCell ref="K36:L36"/>
    <mergeCell ref="O36:T36"/>
    <mergeCell ref="U36:X36"/>
    <mergeCell ref="Y36:Z36"/>
    <mergeCell ref="AC36:AH36"/>
    <mergeCell ref="AI36:AL36"/>
    <mergeCell ref="AM36:AN36"/>
    <mergeCell ref="AQ36:AV36"/>
    <mergeCell ref="AW36:AZ36"/>
    <mergeCell ref="BA36:BB36"/>
    <mergeCell ref="BE36:BJ36"/>
    <mergeCell ref="BK36:BN36"/>
    <mergeCell ref="BO36:BP36"/>
    <mergeCell ref="A65:F65"/>
    <mergeCell ref="G65:J65"/>
    <mergeCell ref="K65:L65"/>
    <mergeCell ref="O65:T65"/>
    <mergeCell ref="U65:X65"/>
    <mergeCell ref="Y65:Z65"/>
    <mergeCell ref="AC65:AH65"/>
    <mergeCell ref="AI65:AL65"/>
    <mergeCell ref="AM65:AN65"/>
    <mergeCell ref="AQ65:AV65"/>
    <mergeCell ref="AW65:AZ65"/>
    <mergeCell ref="BA65:BB65"/>
    <mergeCell ref="BE65:BJ65"/>
    <mergeCell ref="BK65:BN65"/>
    <mergeCell ref="BO65:BP65"/>
    <mergeCell ref="A107:F107"/>
    <mergeCell ref="G107:J107"/>
    <mergeCell ref="K107:L107"/>
    <mergeCell ref="O107:T107"/>
    <mergeCell ref="U107:X107"/>
    <mergeCell ref="Y107:Z107"/>
    <mergeCell ref="AC107:AH107"/>
    <mergeCell ref="AI107:AL107"/>
    <mergeCell ref="AM107:AN107"/>
    <mergeCell ref="AQ107:AV107"/>
    <mergeCell ref="AW107:AZ107"/>
    <mergeCell ref="BA107:BB107"/>
    <mergeCell ref="BE107:BJ107"/>
    <mergeCell ref="BK107:BN107"/>
    <mergeCell ref="BO107:BP107"/>
    <mergeCell ref="A132:F132"/>
    <mergeCell ref="G132:J132"/>
    <mergeCell ref="K132:L132"/>
    <mergeCell ref="O132:T132"/>
    <mergeCell ref="U132:X132"/>
    <mergeCell ref="Y132:Z132"/>
    <mergeCell ref="AC132:AH132"/>
    <mergeCell ref="AI132:AL132"/>
    <mergeCell ref="AM132:AN132"/>
    <mergeCell ref="AQ132:AV132"/>
    <mergeCell ref="AW132:AZ132"/>
    <mergeCell ref="BA132:BB132"/>
    <mergeCell ref="BE132:BJ132"/>
    <mergeCell ref="BK132:BN132"/>
    <mergeCell ref="BO132:BP132"/>
    <mergeCell ref="A165:F165"/>
    <mergeCell ref="G165:J165"/>
    <mergeCell ref="K165:L165"/>
    <mergeCell ref="O165:T165"/>
    <mergeCell ref="U165:X165"/>
    <mergeCell ref="Y165:Z165"/>
    <mergeCell ref="AC165:AH165"/>
    <mergeCell ref="AI165:AL165"/>
    <mergeCell ref="AM165:AN165"/>
    <mergeCell ref="AQ165:AV165"/>
    <mergeCell ref="AW165:AZ165"/>
    <mergeCell ref="BA165:BB165"/>
    <mergeCell ref="BE165:BJ165"/>
    <mergeCell ref="BK165:BN165"/>
    <mergeCell ref="BO165:BP165"/>
    <mergeCell ref="A207:F207"/>
    <mergeCell ref="G207:J207"/>
    <mergeCell ref="K207:L207"/>
    <mergeCell ref="O207:T207"/>
    <mergeCell ref="U207:X207"/>
    <mergeCell ref="Y207:Z207"/>
    <mergeCell ref="AC207:AH207"/>
    <mergeCell ref="AI207:AL207"/>
    <mergeCell ref="AM207:AN207"/>
    <mergeCell ref="AQ207:AV207"/>
    <mergeCell ref="AW207:AZ207"/>
    <mergeCell ref="BA207:BB207"/>
    <mergeCell ref="BE207:BJ207"/>
    <mergeCell ref="BK207:BN207"/>
    <mergeCell ref="BO207:BP207"/>
    <mergeCell ref="A235:F235"/>
    <mergeCell ref="G235:J235"/>
    <mergeCell ref="K235:L235"/>
    <mergeCell ref="O235:T235"/>
    <mergeCell ref="U235:X235"/>
    <mergeCell ref="Y235:Z235"/>
    <mergeCell ref="AC235:AH235"/>
    <mergeCell ref="AI235:AL235"/>
    <mergeCell ref="AM235:AN235"/>
    <mergeCell ref="AQ235:AV235"/>
    <mergeCell ref="AW235:AZ235"/>
    <mergeCell ref="BA235:BB235"/>
    <mergeCell ref="BE235:BJ235"/>
    <mergeCell ref="BK235:BN235"/>
    <mergeCell ref="BO235:BP235"/>
    <mergeCell ref="A271:F271"/>
    <mergeCell ref="G271:J271"/>
    <mergeCell ref="K271:L271"/>
    <mergeCell ref="O271:T271"/>
    <mergeCell ref="U271:X271"/>
    <mergeCell ref="Y271:Z271"/>
    <mergeCell ref="AC271:AH271"/>
    <mergeCell ref="AI271:AL271"/>
    <mergeCell ref="AM271:AN271"/>
    <mergeCell ref="AQ271:AV271"/>
    <mergeCell ref="AW271:AZ271"/>
    <mergeCell ref="BA271:BB271"/>
    <mergeCell ref="BE271:BJ271"/>
    <mergeCell ref="BK271:BN271"/>
    <mergeCell ref="BO271:BP271"/>
    <mergeCell ref="A318:F318"/>
    <mergeCell ref="G318:J318"/>
    <mergeCell ref="K318:L318"/>
    <mergeCell ref="O318:T318"/>
    <mergeCell ref="U318:X318"/>
    <mergeCell ref="Y318:Z318"/>
    <mergeCell ref="A342:F342"/>
    <mergeCell ref="G342:J342"/>
    <mergeCell ref="K342:L342"/>
    <mergeCell ref="O342:T342"/>
    <mergeCell ref="U342:X342"/>
    <mergeCell ref="Y342:Z342"/>
    <mergeCell ref="A364:F364"/>
    <mergeCell ref="G364:J364"/>
    <mergeCell ref="K364:L364"/>
    <mergeCell ref="O364:T364"/>
    <mergeCell ref="U364:X364"/>
    <mergeCell ref="Y364:Z364"/>
    <mergeCell ref="A394:F394"/>
    <mergeCell ref="G394:J394"/>
    <mergeCell ref="K394:L394"/>
    <mergeCell ref="O394:T394"/>
    <mergeCell ref="U394:X394"/>
    <mergeCell ref="Y394:Z394"/>
    <mergeCell ref="A433:F433"/>
    <mergeCell ref="G433:J433"/>
    <mergeCell ref="K433:L433"/>
    <mergeCell ref="O433:T433"/>
    <mergeCell ref="U433:X433"/>
    <mergeCell ref="Y433:Z433"/>
    <mergeCell ref="A458:F458"/>
    <mergeCell ref="G458:J458"/>
    <mergeCell ref="K458:L458"/>
    <mergeCell ref="O458:T458"/>
    <mergeCell ref="U458:X458"/>
    <mergeCell ref="Y458:Z458"/>
    <mergeCell ref="A484:F484"/>
    <mergeCell ref="G484:J484"/>
    <mergeCell ref="K484:L484"/>
    <mergeCell ref="O484:T484"/>
    <mergeCell ref="U484:X484"/>
    <mergeCell ref="Y484:Z484"/>
    <mergeCell ref="A514:F514"/>
    <mergeCell ref="G514:J514"/>
    <mergeCell ref="K514:L514"/>
    <mergeCell ref="O514:T514"/>
    <mergeCell ref="U514:X514"/>
    <mergeCell ref="Y514:Z514"/>
    <mergeCell ref="A553:F553"/>
    <mergeCell ref="G553:J553"/>
    <mergeCell ref="K553:L553"/>
    <mergeCell ref="O553:T553"/>
    <mergeCell ref="U553:X553"/>
    <mergeCell ref="Y553:Z553"/>
    <mergeCell ref="A581:F581"/>
    <mergeCell ref="G581:J581"/>
    <mergeCell ref="K581:L581"/>
    <mergeCell ref="O581:T581"/>
    <mergeCell ref="U581:X581"/>
    <mergeCell ref="Y581:Z581"/>
    <mergeCell ref="A610:F610"/>
    <mergeCell ref="G610:J610"/>
    <mergeCell ref="K610:L610"/>
    <mergeCell ref="O610:T610"/>
    <mergeCell ref="U610:X610"/>
    <mergeCell ref="Y610:Z610"/>
    <mergeCell ref="A640:F640"/>
    <mergeCell ref="G640:J640"/>
    <mergeCell ref="K640:L640"/>
    <mergeCell ref="O640:T640"/>
    <mergeCell ref="U640:X640"/>
    <mergeCell ref="Y640:Z640"/>
    <mergeCell ref="M12:M13"/>
    <mergeCell ref="M36:M37"/>
    <mergeCell ref="M65:M66"/>
    <mergeCell ref="M107:M108"/>
    <mergeCell ref="M132:M133"/>
    <mergeCell ref="M165:M166"/>
    <mergeCell ref="M207:M208"/>
    <mergeCell ref="M235:M236"/>
    <mergeCell ref="M271:M272"/>
    <mergeCell ref="M318:M319"/>
    <mergeCell ref="M342:M343"/>
    <mergeCell ref="M364:M365"/>
    <mergeCell ref="M394:M395"/>
    <mergeCell ref="M433:M434"/>
    <mergeCell ref="M458:M459"/>
    <mergeCell ref="M484:M485"/>
    <mergeCell ref="M514:M515"/>
    <mergeCell ref="M553:M554"/>
    <mergeCell ref="M581:M582"/>
    <mergeCell ref="M610:M611"/>
    <mergeCell ref="M640:M641"/>
    <mergeCell ref="AA12:AA13"/>
    <mergeCell ref="AA36:AA37"/>
    <mergeCell ref="AA65:AA66"/>
    <mergeCell ref="AA107:AA108"/>
    <mergeCell ref="AA132:AA133"/>
    <mergeCell ref="AA165:AA166"/>
    <mergeCell ref="AA207:AA208"/>
    <mergeCell ref="AA235:AA236"/>
    <mergeCell ref="AA271:AA272"/>
    <mergeCell ref="AA318:AA319"/>
    <mergeCell ref="AA342:AA343"/>
    <mergeCell ref="AA364:AA365"/>
    <mergeCell ref="AA394:AA395"/>
    <mergeCell ref="AA433:AA434"/>
    <mergeCell ref="AA458:AA459"/>
    <mergeCell ref="AA484:AA485"/>
    <mergeCell ref="AA514:AA515"/>
    <mergeCell ref="AA553:AA554"/>
    <mergeCell ref="AA581:AA582"/>
    <mergeCell ref="AA610:AA611"/>
    <mergeCell ref="AA640:AA641"/>
    <mergeCell ref="AO12:AO13"/>
    <mergeCell ref="AO36:AO37"/>
    <mergeCell ref="AO65:AO66"/>
    <mergeCell ref="AO107:AO108"/>
    <mergeCell ref="AO132:AO133"/>
    <mergeCell ref="AO165:AO166"/>
    <mergeCell ref="AO207:AO208"/>
    <mergeCell ref="AO235:AO236"/>
    <mergeCell ref="AO271:AO272"/>
    <mergeCell ref="BC12:BC13"/>
    <mergeCell ref="BC36:BC37"/>
    <mergeCell ref="BC65:BC66"/>
    <mergeCell ref="BC107:BC108"/>
    <mergeCell ref="BC132:BC133"/>
    <mergeCell ref="BC165:BC166"/>
    <mergeCell ref="BC207:BC208"/>
    <mergeCell ref="BC235:BC236"/>
    <mergeCell ref="BC271:BC272"/>
    <mergeCell ref="BQ12:BQ13"/>
    <mergeCell ref="BQ36:BQ37"/>
    <mergeCell ref="BQ65:BQ66"/>
    <mergeCell ref="BQ107:BQ108"/>
    <mergeCell ref="BQ132:BQ133"/>
    <mergeCell ref="BQ165:BQ166"/>
    <mergeCell ref="BQ207:BQ208"/>
    <mergeCell ref="BQ235:BQ236"/>
    <mergeCell ref="BQ271:BQ272"/>
    <mergeCell ref="A1:E3"/>
    <mergeCell ref="F1:M3"/>
    <mergeCell ref="BJ1:BQ3"/>
    <mergeCell ref="O1:S3"/>
    <mergeCell ref="T1:AA3"/>
    <mergeCell ref="AC1:AG3"/>
    <mergeCell ref="AH1:AO3"/>
    <mergeCell ref="AQ1:AU3"/>
    <mergeCell ref="AV1:BC3"/>
    <mergeCell ref="BE1:BI3"/>
    <mergeCell ref="A4:B6"/>
    <mergeCell ref="O4:P6"/>
    <mergeCell ref="AC4:AD6"/>
    <mergeCell ref="AQ4:AR6"/>
    <mergeCell ref="BE4:BF6"/>
    <mergeCell ref="C4:E6"/>
    <mergeCell ref="AS4:AU6"/>
    <mergeCell ref="F4:G5"/>
    <mergeCell ref="H4:I5"/>
    <mergeCell ref="J4:K5"/>
    <mergeCell ref="L4:M5"/>
    <mergeCell ref="T4:U5"/>
    <mergeCell ref="V4:W5"/>
    <mergeCell ref="X4:Y5"/>
    <mergeCell ref="Z4:AA5"/>
    <mergeCell ref="AH4:AI5"/>
    <mergeCell ref="AJ4:AK5"/>
    <mergeCell ref="AL4:AM5"/>
    <mergeCell ref="AN4:AO5"/>
    <mergeCell ref="AV4:AW5"/>
    <mergeCell ref="AX4:AY5"/>
    <mergeCell ref="AZ4:BA5"/>
    <mergeCell ref="BB4:BC5"/>
    <mergeCell ref="BJ4:BK5"/>
    <mergeCell ref="BL4:BM5"/>
    <mergeCell ref="BN4:BO5"/>
    <mergeCell ref="BP4:BQ5"/>
    <mergeCell ref="Q4:S6"/>
    <mergeCell ref="BG4:BI6"/>
    <mergeCell ref="AE4:AG6"/>
    <mergeCell ref="F6:G7"/>
    <mergeCell ref="H6:I7"/>
    <mergeCell ref="J6:K7"/>
    <mergeCell ref="T6:U7"/>
    <mergeCell ref="V6:W7"/>
    <mergeCell ref="X6:Y7"/>
    <mergeCell ref="AH6:AI7"/>
    <mergeCell ref="AJ6:AK7"/>
    <mergeCell ref="AL6:AM7"/>
    <mergeCell ref="AV6:AW7"/>
    <mergeCell ref="AX6:AY7"/>
    <mergeCell ref="AZ6:BA7"/>
    <mergeCell ref="BJ6:BK7"/>
    <mergeCell ref="BL6:BM7"/>
    <mergeCell ref="BN6:BO7"/>
    <mergeCell ref="L6:M9"/>
    <mergeCell ref="Z6:AA9"/>
    <mergeCell ref="AN6:AO9"/>
    <mergeCell ref="BB6:BC9"/>
    <mergeCell ref="BP6:BQ9"/>
    <mergeCell ref="A7:B9"/>
    <mergeCell ref="O7:P9"/>
    <mergeCell ref="AC7:AD9"/>
    <mergeCell ref="AQ7:AR9"/>
    <mergeCell ref="BE7:BF9"/>
    <mergeCell ref="C7:E9"/>
    <mergeCell ref="AS7:AU9"/>
    <mergeCell ref="Q7:S9"/>
    <mergeCell ref="BG7:BI9"/>
    <mergeCell ref="AE7:AG9"/>
    <mergeCell ref="F8:G9"/>
    <mergeCell ref="H8:I9"/>
    <mergeCell ref="J8:K9"/>
    <mergeCell ref="T8:U9"/>
    <mergeCell ref="V8:W9"/>
    <mergeCell ref="X8:Y9"/>
    <mergeCell ref="AH8:AI9"/>
    <mergeCell ref="AJ8:AK9"/>
    <mergeCell ref="AL8:AM9"/>
    <mergeCell ref="AV8:AW9"/>
    <mergeCell ref="AX8:AY9"/>
    <mergeCell ref="AZ8:BA9"/>
    <mergeCell ref="BJ8:BK9"/>
    <mergeCell ref="BL8:BM9"/>
    <mergeCell ref="BN8:BO9"/>
    <mergeCell ref="A10:M11"/>
    <mergeCell ref="O10:AA11"/>
    <mergeCell ref="AC10:AO11"/>
    <mergeCell ref="AQ10:BC11"/>
    <mergeCell ref="BE10:BQ11"/>
    <mergeCell ref="A31:M33"/>
    <mergeCell ref="O31:AA33"/>
    <mergeCell ref="AC31:AO33"/>
    <mergeCell ref="AQ31:BC33"/>
    <mergeCell ref="BE31:BQ33"/>
    <mergeCell ref="A34:M35"/>
    <mergeCell ref="O34:AA35"/>
    <mergeCell ref="AC34:AO35"/>
    <mergeCell ref="AQ34:BC35"/>
    <mergeCell ref="BE34:BQ35"/>
    <mergeCell ref="A60:M62"/>
    <mergeCell ref="O60:AA62"/>
    <mergeCell ref="AC60:AO62"/>
    <mergeCell ref="AQ60:BC62"/>
    <mergeCell ref="BE60:BQ62"/>
    <mergeCell ref="A63:M64"/>
    <mergeCell ref="O63:AA64"/>
    <mergeCell ref="AC63:AO64"/>
    <mergeCell ref="AQ63:BC64"/>
    <mergeCell ref="BE63:BQ64"/>
    <mergeCell ref="A91:M93"/>
    <mergeCell ref="O91:AA93"/>
    <mergeCell ref="AC91:AO93"/>
    <mergeCell ref="AQ91:BC93"/>
    <mergeCell ref="BE91:BQ93"/>
    <mergeCell ref="A96:E98"/>
    <mergeCell ref="F96:M98"/>
    <mergeCell ref="BJ96:BQ98"/>
    <mergeCell ref="O96:S98"/>
    <mergeCell ref="T96:AA98"/>
    <mergeCell ref="AC96:AG98"/>
    <mergeCell ref="AH96:AO98"/>
    <mergeCell ref="AQ96:AU98"/>
    <mergeCell ref="AV96:BC98"/>
    <mergeCell ref="BE96:BI98"/>
    <mergeCell ref="A99:B101"/>
    <mergeCell ref="O99:P101"/>
    <mergeCell ref="AC99:AD101"/>
    <mergeCell ref="AQ99:AR101"/>
    <mergeCell ref="BE99:BF101"/>
    <mergeCell ref="C99:E101"/>
    <mergeCell ref="AS99:AU101"/>
    <mergeCell ref="F99:G100"/>
    <mergeCell ref="H99:I100"/>
    <mergeCell ref="J99:K100"/>
    <mergeCell ref="L99:M100"/>
    <mergeCell ref="T99:U100"/>
    <mergeCell ref="V99:W100"/>
    <mergeCell ref="X99:Y100"/>
    <mergeCell ref="Z99:AA100"/>
    <mergeCell ref="AH99:AI100"/>
    <mergeCell ref="AJ99:AK100"/>
    <mergeCell ref="AL99:AM100"/>
    <mergeCell ref="AN99:AO100"/>
    <mergeCell ref="AV99:AW100"/>
    <mergeCell ref="AX99:AY100"/>
    <mergeCell ref="AZ99:BA100"/>
    <mergeCell ref="BB99:BC100"/>
    <mergeCell ref="BJ99:BK100"/>
    <mergeCell ref="BL99:BM100"/>
    <mergeCell ref="BN99:BO100"/>
    <mergeCell ref="BP99:BQ100"/>
    <mergeCell ref="Q99:S101"/>
    <mergeCell ref="BG99:BI101"/>
    <mergeCell ref="AE99:AG101"/>
    <mergeCell ref="F101:G102"/>
    <mergeCell ref="H101:I102"/>
    <mergeCell ref="J101:K102"/>
    <mergeCell ref="T101:U102"/>
    <mergeCell ref="V101:W102"/>
    <mergeCell ref="X101:Y102"/>
    <mergeCell ref="AH101:AI102"/>
    <mergeCell ref="AJ101:AK102"/>
    <mergeCell ref="AL101:AM102"/>
    <mergeCell ref="AV101:AW102"/>
    <mergeCell ref="AX101:AY102"/>
    <mergeCell ref="AZ101:BA102"/>
    <mergeCell ref="BJ101:BK102"/>
    <mergeCell ref="BL101:BM102"/>
    <mergeCell ref="BN101:BO102"/>
    <mergeCell ref="L101:M104"/>
    <mergeCell ref="Z101:AA104"/>
    <mergeCell ref="AN101:AO104"/>
    <mergeCell ref="BB101:BC104"/>
    <mergeCell ref="BP101:BQ104"/>
    <mergeCell ref="A102:B104"/>
    <mergeCell ref="O102:P104"/>
    <mergeCell ref="AC102:AD104"/>
    <mergeCell ref="AQ102:AR104"/>
    <mergeCell ref="BE102:BF104"/>
    <mergeCell ref="C102:E104"/>
    <mergeCell ref="AS102:AU104"/>
    <mergeCell ref="Q102:S104"/>
    <mergeCell ref="BG102:BI104"/>
    <mergeCell ref="AE102:AG104"/>
    <mergeCell ref="F103:G104"/>
    <mergeCell ref="H103:I104"/>
    <mergeCell ref="J103:K104"/>
    <mergeCell ref="T103:U104"/>
    <mergeCell ref="V103:W104"/>
    <mergeCell ref="X103:Y104"/>
    <mergeCell ref="AH103:AI104"/>
    <mergeCell ref="AJ103:AK104"/>
    <mergeCell ref="AL103:AM104"/>
    <mergeCell ref="AV103:AW104"/>
    <mergeCell ref="AX103:AY104"/>
    <mergeCell ref="AZ103:BA104"/>
    <mergeCell ref="BJ103:BK104"/>
    <mergeCell ref="BL103:BM104"/>
    <mergeCell ref="BN103:BO104"/>
    <mergeCell ref="A105:M106"/>
    <mergeCell ref="O105:AA106"/>
    <mergeCell ref="AC105:AO106"/>
    <mergeCell ref="AQ105:BC106"/>
    <mergeCell ref="BE105:BQ106"/>
    <mergeCell ref="A127:M129"/>
    <mergeCell ref="O127:AA129"/>
    <mergeCell ref="AC127:AO129"/>
    <mergeCell ref="AQ127:BC129"/>
    <mergeCell ref="BE127:BQ129"/>
    <mergeCell ref="A130:M131"/>
    <mergeCell ref="O130:AA131"/>
    <mergeCell ref="AC130:AO131"/>
    <mergeCell ref="AQ130:BC131"/>
    <mergeCell ref="BE130:BQ131"/>
    <mergeCell ref="A160:M162"/>
    <mergeCell ref="O160:AA162"/>
    <mergeCell ref="AC160:AO162"/>
    <mergeCell ref="AQ160:BC162"/>
    <mergeCell ref="BE160:BQ162"/>
    <mergeCell ref="A163:M164"/>
    <mergeCell ref="O163:AA164"/>
    <mergeCell ref="AC163:AO164"/>
    <mergeCell ref="AQ163:BC164"/>
    <mergeCell ref="BE163:BQ164"/>
    <mergeCell ref="A191:M193"/>
    <mergeCell ref="O191:AA193"/>
    <mergeCell ref="AC191:AO193"/>
    <mergeCell ref="AQ191:BC193"/>
    <mergeCell ref="BE191:BQ193"/>
    <mergeCell ref="A196:E198"/>
    <mergeCell ref="F196:M198"/>
    <mergeCell ref="BJ196:BQ198"/>
    <mergeCell ref="O196:S198"/>
    <mergeCell ref="T196:AA198"/>
    <mergeCell ref="AC196:AG198"/>
    <mergeCell ref="AH196:AO198"/>
    <mergeCell ref="AQ196:AU198"/>
    <mergeCell ref="AV196:BC198"/>
    <mergeCell ref="BE196:BI198"/>
    <mergeCell ref="A199:B201"/>
    <mergeCell ref="O199:P201"/>
    <mergeCell ref="AC199:AD201"/>
    <mergeCell ref="AQ199:AR201"/>
    <mergeCell ref="BE199:BF201"/>
    <mergeCell ref="C199:E201"/>
    <mergeCell ref="AS199:AU201"/>
    <mergeCell ref="F199:G200"/>
    <mergeCell ref="H199:I200"/>
    <mergeCell ref="J199:K200"/>
    <mergeCell ref="L199:M200"/>
    <mergeCell ref="T199:U200"/>
    <mergeCell ref="V199:W200"/>
    <mergeCell ref="X199:Y200"/>
    <mergeCell ref="Z199:AA200"/>
    <mergeCell ref="AH199:AI200"/>
    <mergeCell ref="AJ199:AK200"/>
    <mergeCell ref="AL199:AM200"/>
    <mergeCell ref="AN199:AO200"/>
    <mergeCell ref="AV199:AW200"/>
    <mergeCell ref="AX199:AY200"/>
    <mergeCell ref="AZ199:BA200"/>
    <mergeCell ref="BB199:BC200"/>
    <mergeCell ref="BJ199:BK200"/>
    <mergeCell ref="BL199:BM200"/>
    <mergeCell ref="BN199:BO200"/>
    <mergeCell ref="BP199:BQ200"/>
    <mergeCell ref="Q199:S201"/>
    <mergeCell ref="BG199:BI201"/>
    <mergeCell ref="AE199:AG201"/>
    <mergeCell ref="F201:G202"/>
    <mergeCell ref="H201:I202"/>
    <mergeCell ref="J201:K202"/>
    <mergeCell ref="T201:U202"/>
    <mergeCell ref="V201:W202"/>
    <mergeCell ref="X201:Y202"/>
    <mergeCell ref="AH201:AI202"/>
    <mergeCell ref="AJ201:AK202"/>
    <mergeCell ref="AL201:AM202"/>
    <mergeCell ref="AV201:AW202"/>
    <mergeCell ref="AX201:AY202"/>
    <mergeCell ref="AZ201:BA202"/>
    <mergeCell ref="BJ201:BK202"/>
    <mergeCell ref="BL201:BM202"/>
    <mergeCell ref="BN201:BO202"/>
    <mergeCell ref="L201:M204"/>
    <mergeCell ref="Z201:AA204"/>
    <mergeCell ref="AN201:AO204"/>
    <mergeCell ref="BB201:BC204"/>
    <mergeCell ref="BP201:BQ204"/>
    <mergeCell ref="A202:B204"/>
    <mergeCell ref="O202:P204"/>
    <mergeCell ref="AC202:AD204"/>
    <mergeCell ref="AQ202:AR204"/>
    <mergeCell ref="BE202:BF204"/>
    <mergeCell ref="C202:E204"/>
    <mergeCell ref="AS202:AU204"/>
    <mergeCell ref="Q202:S204"/>
    <mergeCell ref="BG202:BI204"/>
    <mergeCell ref="AE202:AG204"/>
    <mergeCell ref="F203:G204"/>
    <mergeCell ref="H203:I204"/>
    <mergeCell ref="J203:K204"/>
    <mergeCell ref="T203:U204"/>
    <mergeCell ref="V203:W204"/>
    <mergeCell ref="X203:Y204"/>
    <mergeCell ref="AH203:AI204"/>
    <mergeCell ref="AJ203:AK204"/>
    <mergeCell ref="AL203:AM204"/>
    <mergeCell ref="AV203:AW204"/>
    <mergeCell ref="AX203:AY204"/>
    <mergeCell ref="AZ203:BA204"/>
    <mergeCell ref="BJ203:BK204"/>
    <mergeCell ref="BL203:BM204"/>
    <mergeCell ref="BN203:BO204"/>
    <mergeCell ref="A205:M206"/>
    <mergeCell ref="O205:AA206"/>
    <mergeCell ref="AC205:AO206"/>
    <mergeCell ref="AQ205:BC206"/>
    <mergeCell ref="BE205:BQ206"/>
    <mergeCell ref="A230:M232"/>
    <mergeCell ref="O230:AA232"/>
    <mergeCell ref="AC230:AO232"/>
    <mergeCell ref="AQ230:BC232"/>
    <mergeCell ref="BE230:BQ232"/>
    <mergeCell ref="A233:M234"/>
    <mergeCell ref="O233:AA234"/>
    <mergeCell ref="AC233:AO234"/>
    <mergeCell ref="AQ233:BC234"/>
    <mergeCell ref="BE233:BQ234"/>
    <mergeCell ref="A266:M268"/>
    <mergeCell ref="O266:AA268"/>
    <mergeCell ref="AC266:AO268"/>
    <mergeCell ref="AQ266:BC268"/>
    <mergeCell ref="BE266:BQ268"/>
    <mergeCell ref="A269:M270"/>
    <mergeCell ref="O269:AA270"/>
    <mergeCell ref="AC269:AO270"/>
    <mergeCell ref="AQ269:BC270"/>
    <mergeCell ref="BE269:BQ270"/>
    <mergeCell ref="A297:M299"/>
    <mergeCell ref="O297:AA299"/>
    <mergeCell ref="AC297:AO299"/>
    <mergeCell ref="AQ297:BC299"/>
    <mergeCell ref="BE297:BQ299"/>
    <mergeCell ref="A307:E309"/>
    <mergeCell ref="F307:M309"/>
    <mergeCell ref="O307:S309"/>
    <mergeCell ref="T307:AA309"/>
    <mergeCell ref="A310:B312"/>
    <mergeCell ref="O310:P312"/>
    <mergeCell ref="C310:E312"/>
    <mergeCell ref="F310:G311"/>
    <mergeCell ref="H310:I311"/>
    <mergeCell ref="J310:K311"/>
    <mergeCell ref="L310:M311"/>
    <mergeCell ref="T310:U311"/>
    <mergeCell ref="V310:W311"/>
    <mergeCell ref="X310:Y311"/>
    <mergeCell ref="Z310:AA311"/>
    <mergeCell ref="Q310:S312"/>
    <mergeCell ref="F312:G313"/>
    <mergeCell ref="H312:I313"/>
    <mergeCell ref="J312:K313"/>
    <mergeCell ref="T312:U313"/>
    <mergeCell ref="V312:W313"/>
    <mergeCell ref="X312:Y313"/>
    <mergeCell ref="L312:M315"/>
    <mergeCell ref="Z312:AA315"/>
    <mergeCell ref="A313:B315"/>
    <mergeCell ref="O313:P315"/>
    <mergeCell ref="C313:E315"/>
    <mergeCell ref="Q313:S315"/>
    <mergeCell ref="F314:G315"/>
    <mergeCell ref="H314:I315"/>
    <mergeCell ref="J314:K315"/>
    <mergeCell ref="T314:U315"/>
    <mergeCell ref="V314:W315"/>
    <mergeCell ref="X314:Y315"/>
    <mergeCell ref="A316:M317"/>
    <mergeCell ref="O316:AA317"/>
    <mergeCell ref="A337:M339"/>
    <mergeCell ref="O337:AA339"/>
    <mergeCell ref="A340:M341"/>
    <mergeCell ref="O340:AA341"/>
    <mergeCell ref="A359:M361"/>
    <mergeCell ref="O359:AA361"/>
    <mergeCell ref="A362:M363"/>
    <mergeCell ref="O362:AA363"/>
    <mergeCell ref="A389:M391"/>
    <mergeCell ref="O389:AA391"/>
    <mergeCell ref="A392:M393"/>
    <mergeCell ref="O392:AA393"/>
    <mergeCell ref="A417:M419"/>
    <mergeCell ref="O417:AA419"/>
    <mergeCell ref="A422:E424"/>
    <mergeCell ref="F422:M424"/>
    <mergeCell ref="O422:S424"/>
    <mergeCell ref="T422:AA424"/>
    <mergeCell ref="A425:B427"/>
    <mergeCell ref="O425:P427"/>
    <mergeCell ref="C425:E427"/>
    <mergeCell ref="F425:G426"/>
    <mergeCell ref="H425:I426"/>
    <mergeCell ref="J425:K426"/>
    <mergeCell ref="L425:M426"/>
    <mergeCell ref="T425:U426"/>
    <mergeCell ref="V425:W426"/>
    <mergeCell ref="X425:Y426"/>
    <mergeCell ref="Z425:AA426"/>
    <mergeCell ref="Q425:S427"/>
    <mergeCell ref="F427:G428"/>
    <mergeCell ref="H427:I428"/>
    <mergeCell ref="J427:K428"/>
    <mergeCell ref="T427:U428"/>
    <mergeCell ref="V427:W428"/>
    <mergeCell ref="X427:Y428"/>
    <mergeCell ref="L427:M430"/>
    <mergeCell ref="Z427:AA430"/>
    <mergeCell ref="A428:B430"/>
    <mergeCell ref="O428:P430"/>
    <mergeCell ref="C428:E430"/>
    <mergeCell ref="Q428:S430"/>
    <mergeCell ref="F429:G430"/>
    <mergeCell ref="H429:I430"/>
    <mergeCell ref="J429:K430"/>
    <mergeCell ref="T429:U430"/>
    <mergeCell ref="V429:W430"/>
    <mergeCell ref="X429:Y430"/>
    <mergeCell ref="A431:M432"/>
    <mergeCell ref="O431:AA432"/>
    <mergeCell ref="A453:M455"/>
    <mergeCell ref="O453:AA455"/>
    <mergeCell ref="A456:M457"/>
    <mergeCell ref="O456:AA457"/>
    <mergeCell ref="A479:M481"/>
    <mergeCell ref="O479:AA481"/>
    <mergeCell ref="A482:M483"/>
    <mergeCell ref="O482:AA483"/>
    <mergeCell ref="A509:M511"/>
    <mergeCell ref="O509:AA511"/>
    <mergeCell ref="A512:M513"/>
    <mergeCell ref="O512:AA513"/>
    <mergeCell ref="A537:M539"/>
    <mergeCell ref="O537:AA539"/>
    <mergeCell ref="A542:E544"/>
    <mergeCell ref="F542:M544"/>
    <mergeCell ref="O542:S544"/>
    <mergeCell ref="T542:AA544"/>
    <mergeCell ref="A545:B547"/>
    <mergeCell ref="O545:P547"/>
    <mergeCell ref="C545:E547"/>
    <mergeCell ref="F545:G546"/>
    <mergeCell ref="H545:I546"/>
    <mergeCell ref="J545:K546"/>
    <mergeCell ref="L545:M546"/>
    <mergeCell ref="T545:U546"/>
    <mergeCell ref="V545:W546"/>
    <mergeCell ref="X545:Y546"/>
    <mergeCell ref="Z545:AA546"/>
    <mergeCell ref="Q545:S547"/>
    <mergeCell ref="F547:G548"/>
    <mergeCell ref="H547:I548"/>
    <mergeCell ref="J547:K548"/>
    <mergeCell ref="T547:U548"/>
    <mergeCell ref="V547:W548"/>
    <mergeCell ref="X547:Y548"/>
    <mergeCell ref="L547:M550"/>
    <mergeCell ref="Z547:AA550"/>
    <mergeCell ref="A548:B550"/>
    <mergeCell ref="O548:P550"/>
    <mergeCell ref="C548:E550"/>
    <mergeCell ref="Q548:S550"/>
    <mergeCell ref="F549:G550"/>
    <mergeCell ref="H549:I550"/>
    <mergeCell ref="J549:K550"/>
    <mergeCell ref="T549:U550"/>
    <mergeCell ref="V549:W550"/>
    <mergeCell ref="X549:Y550"/>
    <mergeCell ref="A551:M552"/>
    <mergeCell ref="O551:AA552"/>
    <mergeCell ref="A576:M578"/>
    <mergeCell ref="O576:AA578"/>
    <mergeCell ref="A579:M580"/>
    <mergeCell ref="O579:AA580"/>
    <mergeCell ref="A605:M607"/>
    <mergeCell ref="O605:AA607"/>
    <mergeCell ref="A608:M609"/>
    <mergeCell ref="O608:AA609"/>
    <mergeCell ref="A635:M637"/>
    <mergeCell ref="O635:AA637"/>
    <mergeCell ref="A638:M639"/>
    <mergeCell ref="O638:AA639"/>
    <mergeCell ref="A663:M665"/>
    <mergeCell ref="O663:AA66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65"/>
  <sheetViews>
    <sheetView zoomScale="40" zoomScaleNormal="40" topLeftCell="A264" workbookViewId="0">
      <selection activeCell="G278" sqref="G278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9" width="25.7777777777778" style="1"/>
    <col min="20" max="20" width="28.4444444444444" style="1"/>
    <col min="21" max="16384" width="25.7777777777778" style="1"/>
  </cols>
  <sheetData>
    <row r="1" customHeight="1" spans="1:69">
      <c r="A1" s="2" t="s">
        <v>0</v>
      </c>
      <c r="B1" s="3"/>
      <c r="C1" s="3"/>
      <c r="D1" s="3"/>
      <c r="E1" s="4"/>
      <c r="F1" s="2" t="s">
        <v>64</v>
      </c>
      <c r="G1" s="3"/>
      <c r="H1" s="3"/>
      <c r="I1" s="3"/>
      <c r="J1" s="3"/>
      <c r="K1" s="3"/>
      <c r="L1" s="3"/>
      <c r="M1" s="4"/>
      <c r="O1" s="2" t="s">
        <v>0</v>
      </c>
      <c r="P1" s="3"/>
      <c r="Q1" s="3"/>
      <c r="R1" s="3"/>
      <c r="S1" s="4"/>
      <c r="T1" s="2" t="s">
        <v>65</v>
      </c>
      <c r="U1" s="3"/>
      <c r="V1" s="3"/>
      <c r="W1" s="3"/>
      <c r="X1" s="3"/>
      <c r="Y1" s="3"/>
      <c r="Z1" s="3"/>
      <c r="AA1" s="4"/>
      <c r="AC1" s="2" t="s">
        <v>0</v>
      </c>
      <c r="AD1" s="3"/>
      <c r="AE1" s="3"/>
      <c r="AF1" s="3"/>
      <c r="AG1" s="4"/>
      <c r="AH1" s="2" t="s">
        <v>66</v>
      </c>
      <c r="AI1" s="3"/>
      <c r="AJ1" s="3"/>
      <c r="AK1" s="3"/>
      <c r="AL1" s="3"/>
      <c r="AM1" s="3"/>
      <c r="AN1" s="3"/>
      <c r="AO1" s="4"/>
      <c r="AQ1" s="2" t="s">
        <v>0</v>
      </c>
      <c r="AR1" s="3"/>
      <c r="AS1" s="3"/>
      <c r="AT1" s="3"/>
      <c r="AU1" s="4"/>
      <c r="AV1" s="2" t="s">
        <v>67</v>
      </c>
      <c r="AW1" s="3"/>
      <c r="AX1" s="3"/>
      <c r="AY1" s="3"/>
      <c r="AZ1" s="3"/>
      <c r="BA1" s="3"/>
      <c r="BB1" s="3"/>
      <c r="BC1" s="4"/>
      <c r="BE1" s="2" t="s">
        <v>0</v>
      </c>
      <c r="BF1" s="3"/>
      <c r="BG1" s="3"/>
      <c r="BH1" s="3"/>
      <c r="BI1" s="4"/>
      <c r="BJ1" s="2" t="s">
        <v>68</v>
      </c>
      <c r="BK1" s="3"/>
      <c r="BL1" s="3"/>
      <c r="BM1" s="3"/>
      <c r="BN1" s="3"/>
      <c r="BO1" s="3"/>
      <c r="BP1" s="3"/>
      <c r="BQ1" s="4"/>
    </row>
    <row r="2" customHeight="1" spans="1:69">
      <c r="A2" s="5"/>
      <c r="B2" s="6"/>
      <c r="C2" s="6"/>
      <c r="D2" s="6"/>
      <c r="E2" s="7"/>
      <c r="F2" s="5"/>
      <c r="G2" s="6"/>
      <c r="H2" s="6"/>
      <c r="I2" s="6"/>
      <c r="J2" s="6"/>
      <c r="K2" s="6"/>
      <c r="L2" s="6"/>
      <c r="M2" s="7"/>
      <c r="O2" s="5"/>
      <c r="P2" s="6"/>
      <c r="Q2" s="6"/>
      <c r="R2" s="6"/>
      <c r="S2" s="7"/>
      <c r="T2" s="5"/>
      <c r="U2" s="6"/>
      <c r="V2" s="6"/>
      <c r="W2" s="6"/>
      <c r="X2" s="6"/>
      <c r="Y2" s="6"/>
      <c r="Z2" s="6"/>
      <c r="AA2" s="7"/>
      <c r="AC2" s="5"/>
      <c r="AD2" s="6"/>
      <c r="AE2" s="6"/>
      <c r="AF2" s="6"/>
      <c r="AG2" s="7"/>
      <c r="AH2" s="5"/>
      <c r="AI2" s="6"/>
      <c r="AJ2" s="6"/>
      <c r="AK2" s="6"/>
      <c r="AL2" s="6"/>
      <c r="AM2" s="6"/>
      <c r="AN2" s="6"/>
      <c r="AO2" s="7"/>
      <c r="AQ2" s="5"/>
      <c r="AR2" s="6"/>
      <c r="AS2" s="6"/>
      <c r="AT2" s="6"/>
      <c r="AU2" s="7"/>
      <c r="AV2" s="5"/>
      <c r="AW2" s="6"/>
      <c r="AX2" s="6"/>
      <c r="AY2" s="6"/>
      <c r="AZ2" s="6"/>
      <c r="BA2" s="6"/>
      <c r="BB2" s="6"/>
      <c r="BC2" s="7"/>
      <c r="BE2" s="5"/>
      <c r="BF2" s="6"/>
      <c r="BG2" s="6"/>
      <c r="BH2" s="6"/>
      <c r="BI2" s="7"/>
      <c r="BJ2" s="5"/>
      <c r="BK2" s="6"/>
      <c r="BL2" s="6"/>
      <c r="BM2" s="6"/>
      <c r="BN2" s="6"/>
      <c r="BO2" s="6"/>
      <c r="BP2" s="6"/>
      <c r="BQ2" s="7"/>
    </row>
    <row r="3" customHeight="1" spans="1:69">
      <c r="A3" s="8"/>
      <c r="B3" s="9"/>
      <c r="C3" s="9"/>
      <c r="D3" s="9"/>
      <c r="E3" s="10"/>
      <c r="F3" s="8"/>
      <c r="G3" s="9"/>
      <c r="H3" s="9"/>
      <c r="I3" s="9"/>
      <c r="J3" s="9"/>
      <c r="K3" s="9"/>
      <c r="L3" s="9"/>
      <c r="M3" s="10"/>
      <c r="O3" s="8"/>
      <c r="P3" s="9"/>
      <c r="Q3" s="9"/>
      <c r="R3" s="9"/>
      <c r="S3" s="10"/>
      <c r="T3" s="8"/>
      <c r="U3" s="9"/>
      <c r="V3" s="9"/>
      <c r="W3" s="9"/>
      <c r="X3" s="9"/>
      <c r="Y3" s="9"/>
      <c r="Z3" s="9"/>
      <c r="AA3" s="10"/>
      <c r="AC3" s="8"/>
      <c r="AD3" s="9"/>
      <c r="AE3" s="9"/>
      <c r="AF3" s="9"/>
      <c r="AG3" s="10"/>
      <c r="AH3" s="8"/>
      <c r="AI3" s="9"/>
      <c r="AJ3" s="9"/>
      <c r="AK3" s="9"/>
      <c r="AL3" s="9"/>
      <c r="AM3" s="9"/>
      <c r="AN3" s="9"/>
      <c r="AO3" s="10"/>
      <c r="AQ3" s="8"/>
      <c r="AR3" s="9"/>
      <c r="AS3" s="9"/>
      <c r="AT3" s="9"/>
      <c r="AU3" s="10"/>
      <c r="AV3" s="8"/>
      <c r="AW3" s="9"/>
      <c r="AX3" s="9"/>
      <c r="AY3" s="9"/>
      <c r="AZ3" s="9"/>
      <c r="BA3" s="9"/>
      <c r="BB3" s="9"/>
      <c r="BC3" s="10"/>
      <c r="BE3" s="8"/>
      <c r="BF3" s="9"/>
      <c r="BG3" s="9"/>
      <c r="BH3" s="9"/>
      <c r="BI3" s="10"/>
      <c r="BJ3" s="8"/>
      <c r="BK3" s="9"/>
      <c r="BL3" s="9"/>
      <c r="BM3" s="9"/>
      <c r="BN3" s="9"/>
      <c r="BO3" s="9"/>
      <c r="BP3" s="9"/>
      <c r="BQ3" s="10"/>
    </row>
    <row r="4" customHeight="1" spans="1:69">
      <c r="A4" s="11" t="s">
        <v>6</v>
      </c>
      <c r="B4" s="11"/>
      <c r="C4" s="12">
        <f>H4+H6</f>
        <v>3457065.59795755</v>
      </c>
      <c r="D4" s="12"/>
      <c r="E4" s="12"/>
      <c r="F4" s="13" t="s">
        <v>7</v>
      </c>
      <c r="G4" s="13"/>
      <c r="H4" s="14">
        <f>A31+A60</f>
        <v>2868137.12447659</v>
      </c>
      <c r="I4" s="14"/>
      <c r="J4" s="15">
        <f>H4/C4</f>
        <v>0.829644981619989</v>
      </c>
      <c r="K4" s="15"/>
      <c r="L4" s="16" t="s">
        <v>8</v>
      </c>
      <c r="M4" s="16"/>
      <c r="O4" s="11" t="s">
        <v>6</v>
      </c>
      <c r="P4" s="11"/>
      <c r="Q4" s="12">
        <f>V4+V6</f>
        <v>3808994.78937927</v>
      </c>
      <c r="R4" s="12"/>
      <c r="S4" s="12"/>
      <c r="T4" s="13" t="s">
        <v>7</v>
      </c>
      <c r="U4" s="13"/>
      <c r="V4" s="14">
        <f>O31+O60</f>
        <v>3181720.74165003</v>
      </c>
      <c r="W4" s="14"/>
      <c r="X4" s="15">
        <f>V4/Q4</f>
        <v>0.835317693403445</v>
      </c>
      <c r="Y4" s="15"/>
      <c r="Z4" s="16" t="s">
        <v>8</v>
      </c>
      <c r="AA4" s="16"/>
      <c r="AC4" s="11" t="s">
        <v>6</v>
      </c>
      <c r="AD4" s="11"/>
      <c r="AE4" s="12">
        <f>AJ4+AJ6</f>
        <v>4220423.01595115</v>
      </c>
      <c r="AF4" s="12"/>
      <c r="AG4" s="12"/>
      <c r="AH4" s="13" t="s">
        <v>7</v>
      </c>
      <c r="AI4" s="13"/>
      <c r="AJ4" s="14">
        <f>AC31+AC60</f>
        <v>3514109.32010703</v>
      </c>
      <c r="AK4" s="14"/>
      <c r="AL4" s="15">
        <f>AJ4/AE4</f>
        <v>0.832643862197085</v>
      </c>
      <c r="AM4" s="15"/>
      <c r="AN4" s="16" t="s">
        <v>8</v>
      </c>
      <c r="AO4" s="16"/>
      <c r="AQ4" s="11" t="s">
        <v>6</v>
      </c>
      <c r="AR4" s="11"/>
      <c r="AS4" s="12">
        <f>AX4+AX6</f>
        <v>4792243.80346091</v>
      </c>
      <c r="AT4" s="12"/>
      <c r="AU4" s="12"/>
      <c r="AV4" s="13" t="s">
        <v>7</v>
      </c>
      <c r="AW4" s="13"/>
      <c r="AX4" s="14">
        <f>AQ31+AQ60</f>
        <v>3975261.08008687</v>
      </c>
      <c r="AY4" s="14"/>
      <c r="AZ4" s="15">
        <f>AX4/AS4</f>
        <v>0.829519791379557</v>
      </c>
      <c r="BA4" s="15"/>
      <c r="BB4" s="16" t="s">
        <v>8</v>
      </c>
      <c r="BC4" s="16"/>
      <c r="BE4" s="11" t="s">
        <v>6</v>
      </c>
      <c r="BF4" s="11"/>
      <c r="BG4" s="12">
        <f>BL4+BL6</f>
        <v>6716979.10200662</v>
      </c>
      <c r="BH4" s="12"/>
      <c r="BI4" s="12"/>
      <c r="BJ4" s="13" t="s">
        <v>7</v>
      </c>
      <c r="BK4" s="13"/>
      <c r="BL4" s="14">
        <f>BE31+BE60</f>
        <v>5408092.95952922</v>
      </c>
      <c r="BM4" s="14"/>
      <c r="BN4" s="15">
        <f>BL4/BG4</f>
        <v>0.80513767832233</v>
      </c>
      <c r="BO4" s="15"/>
      <c r="BP4" s="16" t="s">
        <v>8</v>
      </c>
      <c r="BQ4" s="16"/>
    </row>
    <row r="5" customHeight="1" spans="1:69">
      <c r="A5" s="11"/>
      <c r="B5" s="11"/>
      <c r="C5" s="12"/>
      <c r="D5" s="12"/>
      <c r="E5" s="12"/>
      <c r="F5" s="13"/>
      <c r="G5" s="13"/>
      <c r="H5" s="14"/>
      <c r="I5" s="14"/>
      <c r="J5" s="15"/>
      <c r="K5" s="15"/>
      <c r="L5" s="16"/>
      <c r="M5" s="16"/>
      <c r="O5" s="11"/>
      <c r="P5" s="11"/>
      <c r="Q5" s="12"/>
      <c r="R5" s="12"/>
      <c r="S5" s="12"/>
      <c r="T5" s="13"/>
      <c r="U5" s="13"/>
      <c r="V5" s="14"/>
      <c r="W5" s="14"/>
      <c r="X5" s="15"/>
      <c r="Y5" s="15"/>
      <c r="Z5" s="16"/>
      <c r="AA5" s="16"/>
      <c r="AC5" s="11"/>
      <c r="AD5" s="11"/>
      <c r="AE5" s="12"/>
      <c r="AF5" s="12"/>
      <c r="AG5" s="12"/>
      <c r="AH5" s="13"/>
      <c r="AI5" s="13"/>
      <c r="AJ5" s="14"/>
      <c r="AK5" s="14"/>
      <c r="AL5" s="15"/>
      <c r="AM5" s="15"/>
      <c r="AN5" s="16"/>
      <c r="AO5" s="16"/>
      <c r="AQ5" s="11"/>
      <c r="AR5" s="11"/>
      <c r="AS5" s="12"/>
      <c r="AT5" s="12"/>
      <c r="AU5" s="12"/>
      <c r="AV5" s="13"/>
      <c r="AW5" s="13"/>
      <c r="AX5" s="14"/>
      <c r="AY5" s="14"/>
      <c r="AZ5" s="15"/>
      <c r="BA5" s="15"/>
      <c r="BB5" s="16"/>
      <c r="BC5" s="16"/>
      <c r="BE5" s="11"/>
      <c r="BF5" s="11"/>
      <c r="BG5" s="12"/>
      <c r="BH5" s="12"/>
      <c r="BI5" s="12"/>
      <c r="BJ5" s="13"/>
      <c r="BK5" s="13"/>
      <c r="BL5" s="14"/>
      <c r="BM5" s="14"/>
      <c r="BN5" s="15"/>
      <c r="BO5" s="15"/>
      <c r="BP5" s="16"/>
      <c r="BQ5" s="16"/>
    </row>
    <row r="6" customHeight="1" spans="1:69">
      <c r="A6" s="11"/>
      <c r="B6" s="11"/>
      <c r="C6" s="12"/>
      <c r="D6" s="12"/>
      <c r="E6" s="12"/>
      <c r="F6" s="13" t="s">
        <v>9</v>
      </c>
      <c r="G6" s="13"/>
      <c r="H6" s="14">
        <f>A91</f>
        <v>588928.47348096</v>
      </c>
      <c r="I6" s="14"/>
      <c r="J6" s="15">
        <f>H6/C4</f>
        <v>0.17035501838001</v>
      </c>
      <c r="K6" s="15"/>
      <c r="L6" s="16">
        <v>21</v>
      </c>
      <c r="M6" s="16"/>
      <c r="O6" s="11"/>
      <c r="P6" s="11"/>
      <c r="Q6" s="12"/>
      <c r="R6" s="12"/>
      <c r="S6" s="12"/>
      <c r="T6" s="13" t="s">
        <v>9</v>
      </c>
      <c r="U6" s="13"/>
      <c r="V6" s="14">
        <f>O91</f>
        <v>627274.04772924</v>
      </c>
      <c r="W6" s="14"/>
      <c r="X6" s="15">
        <f>V6/Q4</f>
        <v>0.164682306596556</v>
      </c>
      <c r="Y6" s="15"/>
      <c r="Z6" s="16">
        <v>21</v>
      </c>
      <c r="AA6" s="16"/>
      <c r="AC6" s="11"/>
      <c r="AD6" s="11"/>
      <c r="AE6" s="12"/>
      <c r="AF6" s="12"/>
      <c r="AG6" s="12"/>
      <c r="AH6" s="13" t="s">
        <v>9</v>
      </c>
      <c r="AI6" s="13"/>
      <c r="AJ6" s="14">
        <f>AC91</f>
        <v>706313.695844115</v>
      </c>
      <c r="AK6" s="14"/>
      <c r="AL6" s="15">
        <f>AJ6/AE4</f>
        <v>0.167356137802915</v>
      </c>
      <c r="AM6" s="15"/>
      <c r="AN6" s="16">
        <v>21</v>
      </c>
      <c r="AO6" s="16"/>
      <c r="AQ6" s="11"/>
      <c r="AR6" s="11"/>
      <c r="AS6" s="12"/>
      <c r="AT6" s="12"/>
      <c r="AU6" s="12"/>
      <c r="AV6" s="13" t="s">
        <v>9</v>
      </c>
      <c r="AW6" s="13"/>
      <c r="AX6" s="14">
        <f>AQ91</f>
        <v>816982.723374039</v>
      </c>
      <c r="AY6" s="14"/>
      <c r="AZ6" s="15">
        <f>AX6/AS4</f>
        <v>0.170480208620443</v>
      </c>
      <c r="BA6" s="15"/>
      <c r="BB6" s="16">
        <v>21</v>
      </c>
      <c r="BC6" s="16"/>
      <c r="BE6" s="11"/>
      <c r="BF6" s="11"/>
      <c r="BG6" s="12"/>
      <c r="BH6" s="12"/>
      <c r="BI6" s="12"/>
      <c r="BJ6" s="13" t="s">
        <v>9</v>
      </c>
      <c r="BK6" s="13"/>
      <c r="BL6" s="14">
        <f>BE91</f>
        <v>1308886.1424774</v>
      </c>
      <c r="BM6" s="14"/>
      <c r="BN6" s="15">
        <f>BL6/BG4</f>
        <v>0.19486232167767</v>
      </c>
      <c r="BO6" s="15"/>
      <c r="BP6" s="16">
        <v>21</v>
      </c>
      <c r="BQ6" s="16"/>
    </row>
    <row r="7" customHeight="1" spans="1:69">
      <c r="A7" s="17" t="s">
        <v>10</v>
      </c>
      <c r="B7" s="17"/>
      <c r="C7" s="18">
        <f>C4/L6</f>
        <v>164622.171331312</v>
      </c>
      <c r="D7" s="18"/>
      <c r="E7" s="18"/>
      <c r="F7" s="13"/>
      <c r="G7" s="13"/>
      <c r="H7" s="14"/>
      <c r="I7" s="14"/>
      <c r="J7" s="15"/>
      <c r="K7" s="15"/>
      <c r="L7" s="16"/>
      <c r="M7" s="16"/>
      <c r="O7" s="17" t="s">
        <v>10</v>
      </c>
      <c r="P7" s="17"/>
      <c r="Q7" s="18">
        <f>Q4/Z6</f>
        <v>181380.704256156</v>
      </c>
      <c r="R7" s="18"/>
      <c r="S7" s="18"/>
      <c r="T7" s="13"/>
      <c r="U7" s="13"/>
      <c r="V7" s="14"/>
      <c r="W7" s="14"/>
      <c r="X7" s="15"/>
      <c r="Y7" s="15"/>
      <c r="Z7" s="16"/>
      <c r="AA7" s="16"/>
      <c r="AC7" s="17" t="s">
        <v>10</v>
      </c>
      <c r="AD7" s="17"/>
      <c r="AE7" s="18">
        <f>AE4/AN6</f>
        <v>200972.524569102</v>
      </c>
      <c r="AF7" s="18"/>
      <c r="AG7" s="18"/>
      <c r="AH7" s="13"/>
      <c r="AI7" s="13"/>
      <c r="AJ7" s="14"/>
      <c r="AK7" s="14"/>
      <c r="AL7" s="15"/>
      <c r="AM7" s="15"/>
      <c r="AN7" s="16"/>
      <c r="AO7" s="16"/>
      <c r="AQ7" s="17" t="s">
        <v>10</v>
      </c>
      <c r="AR7" s="17"/>
      <c r="AS7" s="18">
        <f>AS4/BB6</f>
        <v>228202.085879091</v>
      </c>
      <c r="AT7" s="18"/>
      <c r="AU7" s="18"/>
      <c r="AV7" s="13"/>
      <c r="AW7" s="13"/>
      <c r="AX7" s="14"/>
      <c r="AY7" s="14"/>
      <c r="AZ7" s="15"/>
      <c r="BA7" s="15"/>
      <c r="BB7" s="16"/>
      <c r="BC7" s="16"/>
      <c r="BE7" s="17" t="s">
        <v>10</v>
      </c>
      <c r="BF7" s="17"/>
      <c r="BG7" s="18">
        <f>BG4/BP6</f>
        <v>319856.147714601</v>
      </c>
      <c r="BH7" s="18"/>
      <c r="BI7" s="18"/>
      <c r="BJ7" s="13"/>
      <c r="BK7" s="13"/>
      <c r="BL7" s="14"/>
      <c r="BM7" s="14"/>
      <c r="BN7" s="15"/>
      <c r="BO7" s="15"/>
      <c r="BP7" s="16"/>
      <c r="BQ7" s="16"/>
    </row>
    <row r="8" customHeight="1" spans="1:69">
      <c r="A8" s="17"/>
      <c r="B8" s="17"/>
      <c r="C8" s="18"/>
      <c r="D8" s="18"/>
      <c r="E8" s="18"/>
      <c r="F8" s="13" t="s">
        <v>11</v>
      </c>
      <c r="G8" s="13"/>
      <c r="H8" s="14" t="s">
        <v>12</v>
      </c>
      <c r="I8" s="14"/>
      <c r="J8" s="15" t="s">
        <v>12</v>
      </c>
      <c r="K8" s="15"/>
      <c r="L8" s="16"/>
      <c r="M8" s="16"/>
      <c r="O8" s="17"/>
      <c r="P8" s="17"/>
      <c r="Q8" s="18"/>
      <c r="R8" s="18"/>
      <c r="S8" s="18"/>
      <c r="T8" s="13" t="s">
        <v>11</v>
      </c>
      <c r="U8" s="13"/>
      <c r="V8" s="14" t="s">
        <v>12</v>
      </c>
      <c r="W8" s="14"/>
      <c r="X8" s="15" t="s">
        <v>12</v>
      </c>
      <c r="Y8" s="15"/>
      <c r="Z8" s="16"/>
      <c r="AA8" s="16"/>
      <c r="AC8" s="17"/>
      <c r="AD8" s="17"/>
      <c r="AE8" s="18"/>
      <c r="AF8" s="18"/>
      <c r="AG8" s="18"/>
      <c r="AH8" s="13" t="s">
        <v>11</v>
      </c>
      <c r="AI8" s="13"/>
      <c r="AJ8" s="14" t="s">
        <v>12</v>
      </c>
      <c r="AK8" s="14"/>
      <c r="AL8" s="15" t="s">
        <v>12</v>
      </c>
      <c r="AM8" s="15"/>
      <c r="AN8" s="16"/>
      <c r="AO8" s="16"/>
      <c r="AQ8" s="17"/>
      <c r="AR8" s="17"/>
      <c r="AS8" s="18"/>
      <c r="AT8" s="18"/>
      <c r="AU8" s="18"/>
      <c r="AV8" s="13" t="s">
        <v>11</v>
      </c>
      <c r="AW8" s="13"/>
      <c r="AX8" s="14" t="s">
        <v>12</v>
      </c>
      <c r="AY8" s="14"/>
      <c r="AZ8" s="15" t="s">
        <v>12</v>
      </c>
      <c r="BA8" s="15"/>
      <c r="BB8" s="16"/>
      <c r="BC8" s="16"/>
      <c r="BE8" s="17"/>
      <c r="BF8" s="17"/>
      <c r="BG8" s="18"/>
      <c r="BH8" s="18"/>
      <c r="BI8" s="18"/>
      <c r="BJ8" s="13" t="s">
        <v>11</v>
      </c>
      <c r="BK8" s="13"/>
      <c r="BL8" s="14" t="s">
        <v>12</v>
      </c>
      <c r="BM8" s="14"/>
      <c r="BN8" s="15" t="s">
        <v>12</v>
      </c>
      <c r="BO8" s="15"/>
      <c r="BP8" s="16"/>
      <c r="BQ8" s="16"/>
    </row>
    <row r="9" customHeight="1" spans="1:69">
      <c r="A9" s="19"/>
      <c r="B9" s="19"/>
      <c r="C9" s="20"/>
      <c r="D9" s="20"/>
      <c r="E9" s="20"/>
      <c r="F9" s="21"/>
      <c r="G9" s="21"/>
      <c r="H9" s="22"/>
      <c r="I9" s="22"/>
      <c r="J9" s="23"/>
      <c r="K9" s="23"/>
      <c r="L9" s="24"/>
      <c r="M9" s="24"/>
      <c r="O9" s="19"/>
      <c r="P9" s="19"/>
      <c r="Q9" s="20"/>
      <c r="R9" s="20"/>
      <c r="S9" s="20"/>
      <c r="T9" s="21"/>
      <c r="U9" s="21"/>
      <c r="V9" s="22"/>
      <c r="W9" s="22"/>
      <c r="X9" s="23"/>
      <c r="Y9" s="23"/>
      <c r="Z9" s="24"/>
      <c r="AA9" s="24"/>
      <c r="AC9" s="19"/>
      <c r="AD9" s="19"/>
      <c r="AE9" s="20"/>
      <c r="AF9" s="20"/>
      <c r="AG9" s="20"/>
      <c r="AH9" s="21"/>
      <c r="AI9" s="21"/>
      <c r="AJ9" s="22"/>
      <c r="AK9" s="22"/>
      <c r="AL9" s="23"/>
      <c r="AM9" s="23"/>
      <c r="AN9" s="24"/>
      <c r="AO9" s="24"/>
      <c r="AQ9" s="19"/>
      <c r="AR9" s="19"/>
      <c r="AS9" s="20"/>
      <c r="AT9" s="20"/>
      <c r="AU9" s="20"/>
      <c r="AV9" s="21"/>
      <c r="AW9" s="21"/>
      <c r="AX9" s="22"/>
      <c r="AY9" s="22"/>
      <c r="AZ9" s="23"/>
      <c r="BA9" s="23"/>
      <c r="BB9" s="24"/>
      <c r="BC9" s="24"/>
      <c r="BE9" s="19"/>
      <c r="BF9" s="19"/>
      <c r="BG9" s="20"/>
      <c r="BH9" s="20"/>
      <c r="BI9" s="20"/>
      <c r="BJ9" s="21"/>
      <c r="BK9" s="21"/>
      <c r="BL9" s="22"/>
      <c r="BM9" s="22"/>
      <c r="BN9" s="23"/>
      <c r="BO9" s="23"/>
      <c r="BP9" s="24"/>
      <c r="BQ9" s="24"/>
    </row>
    <row r="10" customHeight="1" spans="1:69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O10" s="25" t="s">
        <v>13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25" t="s">
        <v>13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Q10" s="25" t="s">
        <v>13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E10" s="25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7"/>
    </row>
    <row r="11" customHeight="1" spans="1:69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30"/>
      <c r="AQ11" s="28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30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30"/>
    </row>
    <row r="12" customHeight="1" spans="1:69">
      <c r="A12" s="31" t="s">
        <v>14</v>
      </c>
      <c r="B12" s="32"/>
      <c r="C12" s="32"/>
      <c r="D12" s="32"/>
      <c r="E12" s="32"/>
      <c r="F12" s="33"/>
      <c r="G12" s="34" t="s">
        <v>15</v>
      </c>
      <c r="H12" s="35"/>
      <c r="I12" s="35"/>
      <c r="J12" s="36"/>
      <c r="K12" s="37" t="s">
        <v>16</v>
      </c>
      <c r="L12" s="38"/>
      <c r="M12" s="39" t="s">
        <v>17</v>
      </c>
      <c r="O12" s="31" t="s">
        <v>14</v>
      </c>
      <c r="P12" s="32"/>
      <c r="Q12" s="32"/>
      <c r="R12" s="32"/>
      <c r="S12" s="32"/>
      <c r="T12" s="33"/>
      <c r="U12" s="34" t="s">
        <v>15</v>
      </c>
      <c r="V12" s="35"/>
      <c r="W12" s="35"/>
      <c r="X12" s="36"/>
      <c r="Y12" s="37" t="s">
        <v>16</v>
      </c>
      <c r="Z12" s="38"/>
      <c r="AA12" s="39" t="s">
        <v>17</v>
      </c>
      <c r="AC12" s="31" t="s">
        <v>14</v>
      </c>
      <c r="AD12" s="32"/>
      <c r="AE12" s="32"/>
      <c r="AF12" s="32"/>
      <c r="AG12" s="32"/>
      <c r="AH12" s="33"/>
      <c r="AI12" s="34" t="s">
        <v>15</v>
      </c>
      <c r="AJ12" s="35"/>
      <c r="AK12" s="35"/>
      <c r="AL12" s="36"/>
      <c r="AM12" s="37" t="s">
        <v>16</v>
      </c>
      <c r="AN12" s="38"/>
      <c r="AO12" s="39" t="s">
        <v>17</v>
      </c>
      <c r="AQ12" s="31" t="s">
        <v>14</v>
      </c>
      <c r="AR12" s="32"/>
      <c r="AS12" s="32"/>
      <c r="AT12" s="32"/>
      <c r="AU12" s="32"/>
      <c r="AV12" s="33"/>
      <c r="AW12" s="34" t="s">
        <v>15</v>
      </c>
      <c r="AX12" s="35"/>
      <c r="AY12" s="35"/>
      <c r="AZ12" s="36"/>
      <c r="BA12" s="37" t="s">
        <v>16</v>
      </c>
      <c r="BB12" s="38"/>
      <c r="BC12" s="39" t="s">
        <v>17</v>
      </c>
      <c r="BE12" s="31" t="s">
        <v>14</v>
      </c>
      <c r="BF12" s="32"/>
      <c r="BG12" s="32"/>
      <c r="BH12" s="32"/>
      <c r="BI12" s="32"/>
      <c r="BJ12" s="33"/>
      <c r="BK12" s="34" t="s">
        <v>15</v>
      </c>
      <c r="BL12" s="35"/>
      <c r="BM12" s="35"/>
      <c r="BN12" s="36"/>
      <c r="BO12" s="37" t="s">
        <v>16</v>
      </c>
      <c r="BP12" s="38"/>
      <c r="BQ12" s="39" t="s">
        <v>17</v>
      </c>
    </row>
    <row r="13" customHeight="1" spans="1:69">
      <c r="A13" s="40" t="s">
        <v>18</v>
      </c>
      <c r="B13" s="41" t="s">
        <v>19</v>
      </c>
      <c r="C13" s="41" t="s">
        <v>20</v>
      </c>
      <c r="D13" s="41" t="s">
        <v>21</v>
      </c>
      <c r="E13" s="41" t="s">
        <v>22</v>
      </c>
      <c r="F13" s="42" t="s">
        <v>14</v>
      </c>
      <c r="G13" s="43" t="s">
        <v>23</v>
      </c>
      <c r="H13" s="44" t="s">
        <v>24</v>
      </c>
      <c r="I13" s="44" t="s">
        <v>25</v>
      </c>
      <c r="J13" s="45" t="s">
        <v>26</v>
      </c>
      <c r="K13" s="46" t="s">
        <v>27</v>
      </c>
      <c r="L13" s="47" t="s">
        <v>28</v>
      </c>
      <c r="M13" s="48"/>
      <c r="O13" s="40" t="s">
        <v>18</v>
      </c>
      <c r="P13" s="41" t="s">
        <v>19</v>
      </c>
      <c r="Q13" s="41" t="s">
        <v>20</v>
      </c>
      <c r="R13" s="41" t="s">
        <v>21</v>
      </c>
      <c r="S13" s="41" t="s">
        <v>22</v>
      </c>
      <c r="T13" s="42" t="s">
        <v>14</v>
      </c>
      <c r="U13" s="43" t="s">
        <v>23</v>
      </c>
      <c r="V13" s="44" t="s">
        <v>24</v>
      </c>
      <c r="W13" s="44" t="s">
        <v>25</v>
      </c>
      <c r="X13" s="45" t="s">
        <v>26</v>
      </c>
      <c r="Y13" s="46" t="s">
        <v>27</v>
      </c>
      <c r="Z13" s="47" t="s">
        <v>28</v>
      </c>
      <c r="AA13" s="48"/>
      <c r="AC13" s="40" t="s">
        <v>18</v>
      </c>
      <c r="AD13" s="41" t="s">
        <v>19</v>
      </c>
      <c r="AE13" s="41" t="s">
        <v>20</v>
      </c>
      <c r="AF13" s="41" t="s">
        <v>21</v>
      </c>
      <c r="AG13" s="41" t="s">
        <v>22</v>
      </c>
      <c r="AH13" s="42" t="s">
        <v>14</v>
      </c>
      <c r="AI13" s="43" t="s">
        <v>23</v>
      </c>
      <c r="AJ13" s="44" t="s">
        <v>24</v>
      </c>
      <c r="AK13" s="44" t="s">
        <v>25</v>
      </c>
      <c r="AL13" s="45" t="s">
        <v>26</v>
      </c>
      <c r="AM13" s="46" t="s">
        <v>27</v>
      </c>
      <c r="AN13" s="47" t="s">
        <v>28</v>
      </c>
      <c r="AO13" s="48"/>
      <c r="AQ13" s="40" t="s">
        <v>18</v>
      </c>
      <c r="AR13" s="41" t="s">
        <v>19</v>
      </c>
      <c r="AS13" s="41" t="s">
        <v>20</v>
      </c>
      <c r="AT13" s="41" t="s">
        <v>21</v>
      </c>
      <c r="AU13" s="41" t="s">
        <v>22</v>
      </c>
      <c r="AV13" s="42" t="s">
        <v>14</v>
      </c>
      <c r="AW13" s="43" t="s">
        <v>23</v>
      </c>
      <c r="AX13" s="44" t="s">
        <v>24</v>
      </c>
      <c r="AY13" s="44" t="s">
        <v>25</v>
      </c>
      <c r="AZ13" s="45" t="s">
        <v>26</v>
      </c>
      <c r="BA13" s="46" t="s">
        <v>27</v>
      </c>
      <c r="BB13" s="47" t="s">
        <v>28</v>
      </c>
      <c r="BC13" s="48"/>
      <c r="BE13" s="40" t="s">
        <v>18</v>
      </c>
      <c r="BF13" s="41" t="s">
        <v>19</v>
      </c>
      <c r="BG13" s="41" t="s">
        <v>20</v>
      </c>
      <c r="BH13" s="41" t="s">
        <v>21</v>
      </c>
      <c r="BI13" s="41" t="s">
        <v>22</v>
      </c>
      <c r="BJ13" s="42" t="s">
        <v>14</v>
      </c>
      <c r="BK13" s="43" t="s">
        <v>23</v>
      </c>
      <c r="BL13" s="44" t="s">
        <v>24</v>
      </c>
      <c r="BM13" s="44" t="s">
        <v>25</v>
      </c>
      <c r="BN13" s="45" t="s">
        <v>26</v>
      </c>
      <c r="BO13" s="46" t="s">
        <v>27</v>
      </c>
      <c r="BP13" s="47" t="s">
        <v>28</v>
      </c>
      <c r="BQ13" s="48"/>
    </row>
    <row r="14" customHeight="1" spans="1:69">
      <c r="A14" s="49">
        <v>5109</v>
      </c>
      <c r="B14" s="50">
        <v>1.62</v>
      </c>
      <c r="C14" s="51">
        <v>2.2</v>
      </c>
      <c r="D14" s="51">
        <v>1</v>
      </c>
      <c r="E14" s="51">
        <v>0</v>
      </c>
      <c r="F14" s="42">
        <f t="shared" ref="F14:F30" si="0">A14*B14*C14*D14+E14</f>
        <v>18208.476</v>
      </c>
      <c r="G14" s="52">
        <v>2.55</v>
      </c>
      <c r="H14" s="51">
        <v>0.98</v>
      </c>
      <c r="I14" s="51">
        <v>2.47</v>
      </c>
      <c r="J14" s="45">
        <f t="shared" ref="J14:J30" si="1">H14*I14+1</f>
        <v>3.4206</v>
      </c>
      <c r="K14" s="53">
        <v>1.325</v>
      </c>
      <c r="L14" s="47">
        <v>0.5</v>
      </c>
      <c r="M14" s="54">
        <f t="shared" ref="M14:M30" si="2">F14*G14*J14*K14*L14</f>
        <v>105220.885533836</v>
      </c>
      <c r="O14" s="49">
        <v>5109</v>
      </c>
      <c r="P14" s="50">
        <v>1.62</v>
      </c>
      <c r="Q14" s="51">
        <v>2.2</v>
      </c>
      <c r="R14" s="51">
        <v>1</v>
      </c>
      <c r="S14" s="51">
        <v>0</v>
      </c>
      <c r="T14" s="42">
        <f t="shared" ref="T14:T30" si="3">O14*P14*Q14*R14+S14</f>
        <v>18208.476</v>
      </c>
      <c r="U14" s="52">
        <f>2.55+0.26</f>
        <v>2.81</v>
      </c>
      <c r="V14" s="51">
        <v>0.98</v>
      </c>
      <c r="W14" s="51">
        <v>2.47</v>
      </c>
      <c r="X14" s="45">
        <f t="shared" ref="X14:X30" si="4">V14*W14+1</f>
        <v>3.4206</v>
      </c>
      <c r="Y14" s="53">
        <v>1.325</v>
      </c>
      <c r="Z14" s="47">
        <v>0.5</v>
      </c>
      <c r="AA14" s="54">
        <f t="shared" ref="AA14:AA30" si="5">T14*U14*X14*Y14*Z14</f>
        <v>115949.28954905</v>
      </c>
      <c r="AC14" s="49">
        <v>5109</v>
      </c>
      <c r="AD14" s="50">
        <v>1.62</v>
      </c>
      <c r="AE14" s="51">
        <v>2.2</v>
      </c>
      <c r="AF14" s="51">
        <v>1</v>
      </c>
      <c r="AG14" s="51">
        <v>0</v>
      </c>
      <c r="AH14" s="42">
        <f t="shared" ref="AH14:AH30" si="6">AC14*AD14*AE14*AF14+AG14</f>
        <v>18208.476</v>
      </c>
      <c r="AI14" s="52">
        <f t="shared" ref="AI14:AI30" si="7">2.55+0.26</f>
        <v>2.81</v>
      </c>
      <c r="AJ14" s="51">
        <v>0.98</v>
      </c>
      <c r="AK14" s="51">
        <v>2.47</v>
      </c>
      <c r="AL14" s="45">
        <f t="shared" ref="AL14:AL30" si="8">AJ14*AK14+1</f>
        <v>3.4206</v>
      </c>
      <c r="AM14" s="53">
        <v>1.325</v>
      </c>
      <c r="AN14" s="47">
        <v>0.5</v>
      </c>
      <c r="AO14" s="54">
        <f t="shared" ref="AO14:AO30" si="9">AH14*AI14*AL14*AM14*AN14</f>
        <v>115949.28954905</v>
      </c>
      <c r="AQ14" s="49">
        <f>5109+240</f>
        <v>5349</v>
      </c>
      <c r="AR14" s="50">
        <v>1.62</v>
      </c>
      <c r="AS14" s="51">
        <v>2.2</v>
      </c>
      <c r="AT14" s="51">
        <v>1</v>
      </c>
      <c r="AU14" s="51">
        <v>0</v>
      </c>
      <c r="AV14" s="42">
        <f t="shared" ref="AV14:AV30" si="10">AQ14*AR14*AS14*AT14+AU14</f>
        <v>19063.836</v>
      </c>
      <c r="AW14" s="52">
        <f t="shared" ref="AW14:AW30" si="11">2.55+0.26</f>
        <v>2.81</v>
      </c>
      <c r="AX14" s="51">
        <v>0.98</v>
      </c>
      <c r="AY14" s="51">
        <v>2.47</v>
      </c>
      <c r="AZ14" s="45">
        <f t="shared" ref="AZ14:AZ30" si="12">AX14*AY14+1</f>
        <v>3.4206</v>
      </c>
      <c r="BA14" s="53">
        <v>1.425</v>
      </c>
      <c r="BB14" s="47">
        <v>0.5</v>
      </c>
      <c r="BC14" s="54">
        <f t="shared" ref="BC14:BC30" si="13">AV14*AW14*AZ14*BA14*BB14</f>
        <v>130558.085577721</v>
      </c>
      <c r="BE14" s="49">
        <f>5109+240+108</f>
        <v>5457</v>
      </c>
      <c r="BF14" s="50">
        <v>1.62</v>
      </c>
      <c r="BG14" s="51">
        <v>2.2</v>
      </c>
      <c r="BH14" s="51">
        <v>1</v>
      </c>
      <c r="BI14" s="51">
        <f>5968*0.7</f>
        <v>4177.6</v>
      </c>
      <c r="BJ14" s="42">
        <f t="shared" ref="BJ14:BJ30" si="14">BE14*BF14*BG14*BH14+BI14</f>
        <v>23626.348</v>
      </c>
      <c r="BK14" s="52">
        <f t="shared" ref="BK14:BK30" si="15">2.55+0.26</f>
        <v>2.81</v>
      </c>
      <c r="BL14" s="51">
        <v>0.98</v>
      </c>
      <c r="BM14" s="51">
        <v>2.47</v>
      </c>
      <c r="BN14" s="45">
        <f t="shared" ref="BN14:BN30" si="16">BL14*BM14+1</f>
        <v>3.4206</v>
      </c>
      <c r="BO14" s="53">
        <v>1.425</v>
      </c>
      <c r="BP14" s="47">
        <v>0.625</v>
      </c>
      <c r="BQ14" s="54">
        <f t="shared" ref="BQ14:BQ30" si="17">BJ14*BK14*BN14*BO14*BP14</f>
        <v>202255.383181605</v>
      </c>
    </row>
    <row r="15" customHeight="1" spans="1:69">
      <c r="A15" s="49">
        <v>5109</v>
      </c>
      <c r="B15" s="50">
        <v>1.1</v>
      </c>
      <c r="C15" s="51">
        <v>2.2</v>
      </c>
      <c r="D15" s="51">
        <v>1</v>
      </c>
      <c r="E15" s="51">
        <v>0</v>
      </c>
      <c r="F15" s="42">
        <f t="shared" si="0"/>
        <v>12363.78</v>
      </c>
      <c r="G15" s="52">
        <v>2.55</v>
      </c>
      <c r="H15" s="51">
        <v>0.98</v>
      </c>
      <c r="I15" s="51">
        <v>2.47</v>
      </c>
      <c r="J15" s="45">
        <f t="shared" si="1"/>
        <v>3.4206</v>
      </c>
      <c r="K15" s="53">
        <v>1.325</v>
      </c>
      <c r="L15" s="47">
        <v>0.5</v>
      </c>
      <c r="M15" s="54">
        <f t="shared" si="2"/>
        <v>71446.2803007525</v>
      </c>
      <c r="O15" s="49">
        <v>5109</v>
      </c>
      <c r="P15" s="50">
        <v>1.1</v>
      </c>
      <c r="Q15" s="51">
        <v>2.2</v>
      </c>
      <c r="R15" s="51">
        <v>1</v>
      </c>
      <c r="S15" s="51">
        <v>0</v>
      </c>
      <c r="T15" s="42">
        <f t="shared" si="3"/>
        <v>12363.78</v>
      </c>
      <c r="U15" s="52">
        <f t="shared" ref="U15:U24" si="18">2.55+0.26</f>
        <v>2.81</v>
      </c>
      <c r="V15" s="51">
        <v>0.98</v>
      </c>
      <c r="W15" s="51">
        <v>2.47</v>
      </c>
      <c r="X15" s="45">
        <f t="shared" si="4"/>
        <v>3.4206</v>
      </c>
      <c r="Y15" s="53">
        <v>1.325</v>
      </c>
      <c r="Z15" s="47">
        <v>0.5</v>
      </c>
      <c r="AA15" s="54">
        <f t="shared" si="5"/>
        <v>78730.9990765155</v>
      </c>
      <c r="AC15" s="49">
        <v>5109</v>
      </c>
      <c r="AD15" s="50">
        <v>1.1</v>
      </c>
      <c r="AE15" s="51">
        <v>2.2</v>
      </c>
      <c r="AF15" s="51">
        <v>1</v>
      </c>
      <c r="AG15" s="51">
        <v>0</v>
      </c>
      <c r="AH15" s="42">
        <f t="shared" si="6"/>
        <v>12363.78</v>
      </c>
      <c r="AI15" s="52">
        <f t="shared" si="7"/>
        <v>2.81</v>
      </c>
      <c r="AJ15" s="51">
        <v>0.98</v>
      </c>
      <c r="AK15" s="51">
        <v>2.47</v>
      </c>
      <c r="AL15" s="45">
        <f t="shared" si="8"/>
        <v>3.4206</v>
      </c>
      <c r="AM15" s="53">
        <v>1.325</v>
      </c>
      <c r="AN15" s="47">
        <v>0.5</v>
      </c>
      <c r="AO15" s="54">
        <f t="shared" si="9"/>
        <v>78730.9990765155</v>
      </c>
      <c r="AQ15" s="49">
        <f t="shared" ref="AQ15:AQ25" si="19">5109+240</f>
        <v>5349</v>
      </c>
      <c r="AR15" s="50">
        <v>1.1</v>
      </c>
      <c r="AS15" s="51">
        <v>2.2</v>
      </c>
      <c r="AT15" s="51">
        <v>1</v>
      </c>
      <c r="AU15" s="51">
        <v>0</v>
      </c>
      <c r="AV15" s="42">
        <f t="shared" si="10"/>
        <v>12944.58</v>
      </c>
      <c r="AW15" s="52">
        <f t="shared" si="11"/>
        <v>2.81</v>
      </c>
      <c r="AX15" s="51">
        <v>0.98</v>
      </c>
      <c r="AY15" s="51">
        <v>2.47</v>
      </c>
      <c r="AZ15" s="45">
        <f t="shared" si="12"/>
        <v>3.4206</v>
      </c>
      <c r="BA15" s="53">
        <v>1.425</v>
      </c>
      <c r="BB15" s="47">
        <v>0.5</v>
      </c>
      <c r="BC15" s="54">
        <f t="shared" si="13"/>
        <v>88650.5519354895</v>
      </c>
      <c r="BE15" s="49">
        <f t="shared" ref="BE15:BE25" si="20">5109+240+108</f>
        <v>5457</v>
      </c>
      <c r="BF15" s="50">
        <v>1.1</v>
      </c>
      <c r="BG15" s="51">
        <v>2.2</v>
      </c>
      <c r="BH15" s="51">
        <v>1</v>
      </c>
      <c r="BI15" s="51">
        <f>5968*0.7</f>
        <v>4177.6</v>
      </c>
      <c r="BJ15" s="42">
        <f t="shared" si="14"/>
        <v>17383.54</v>
      </c>
      <c r="BK15" s="52">
        <f t="shared" si="15"/>
        <v>2.81</v>
      </c>
      <c r="BL15" s="51">
        <v>0.98</v>
      </c>
      <c r="BM15" s="51">
        <v>2.47</v>
      </c>
      <c r="BN15" s="45">
        <f t="shared" si="16"/>
        <v>3.4206</v>
      </c>
      <c r="BO15" s="53">
        <v>1.425</v>
      </c>
      <c r="BP15" s="47">
        <v>0.625</v>
      </c>
      <c r="BQ15" s="54">
        <f t="shared" si="17"/>
        <v>148813.288611204</v>
      </c>
    </row>
    <row r="16" customHeight="1" spans="1:69">
      <c r="A16" s="49">
        <v>5109</v>
      </c>
      <c r="B16" s="50">
        <v>1.49</v>
      </c>
      <c r="C16" s="51">
        <v>2.2</v>
      </c>
      <c r="D16" s="51">
        <v>1</v>
      </c>
      <c r="E16" s="51">
        <v>0</v>
      </c>
      <c r="F16" s="42">
        <f t="shared" si="0"/>
        <v>16747.302</v>
      </c>
      <c r="G16" s="52">
        <v>2.55</v>
      </c>
      <c r="H16" s="51">
        <v>0.98</v>
      </c>
      <c r="I16" s="51">
        <v>2.47</v>
      </c>
      <c r="J16" s="45">
        <f t="shared" si="1"/>
        <v>3.4206</v>
      </c>
      <c r="K16" s="53">
        <v>1.325</v>
      </c>
      <c r="L16" s="47">
        <v>0.5</v>
      </c>
      <c r="M16" s="54">
        <f t="shared" si="2"/>
        <v>96777.2342255647</v>
      </c>
      <c r="O16" s="49">
        <v>5109</v>
      </c>
      <c r="P16" s="50">
        <v>1.49</v>
      </c>
      <c r="Q16" s="51">
        <v>2.2</v>
      </c>
      <c r="R16" s="51">
        <v>1</v>
      </c>
      <c r="S16" s="51">
        <v>0</v>
      </c>
      <c r="T16" s="42">
        <f t="shared" si="3"/>
        <v>16747.302</v>
      </c>
      <c r="U16" s="52">
        <f t="shared" si="18"/>
        <v>2.81</v>
      </c>
      <c r="V16" s="51">
        <v>0.98</v>
      </c>
      <c r="W16" s="51">
        <v>2.47</v>
      </c>
      <c r="X16" s="45">
        <f t="shared" si="4"/>
        <v>3.4206</v>
      </c>
      <c r="Y16" s="53">
        <v>1.325</v>
      </c>
      <c r="Z16" s="47">
        <v>0.5</v>
      </c>
      <c r="AA16" s="54">
        <f t="shared" si="5"/>
        <v>106644.716930916</v>
      </c>
      <c r="AC16" s="49">
        <v>5109</v>
      </c>
      <c r="AD16" s="50">
        <v>1.49</v>
      </c>
      <c r="AE16" s="51">
        <v>2.2</v>
      </c>
      <c r="AF16" s="51">
        <v>1</v>
      </c>
      <c r="AG16" s="51">
        <v>0</v>
      </c>
      <c r="AH16" s="42">
        <f t="shared" si="6"/>
        <v>16747.302</v>
      </c>
      <c r="AI16" s="52">
        <f t="shared" si="7"/>
        <v>2.81</v>
      </c>
      <c r="AJ16" s="51">
        <v>0.98</v>
      </c>
      <c r="AK16" s="51">
        <v>2.47</v>
      </c>
      <c r="AL16" s="45">
        <f t="shared" si="8"/>
        <v>3.4206</v>
      </c>
      <c r="AM16" s="53">
        <v>1.325</v>
      </c>
      <c r="AN16" s="47">
        <v>0.5</v>
      </c>
      <c r="AO16" s="54">
        <f t="shared" si="9"/>
        <v>106644.716930916</v>
      </c>
      <c r="AQ16" s="49">
        <f t="shared" si="19"/>
        <v>5349</v>
      </c>
      <c r="AR16" s="50">
        <v>1.49</v>
      </c>
      <c r="AS16" s="51">
        <v>2.2</v>
      </c>
      <c r="AT16" s="51">
        <v>1</v>
      </c>
      <c r="AU16" s="51">
        <v>0</v>
      </c>
      <c r="AV16" s="42">
        <f t="shared" si="10"/>
        <v>17534.022</v>
      </c>
      <c r="AW16" s="52">
        <f t="shared" si="11"/>
        <v>2.81</v>
      </c>
      <c r="AX16" s="51">
        <v>0.98</v>
      </c>
      <c r="AY16" s="51">
        <v>2.47</v>
      </c>
      <c r="AZ16" s="45">
        <f t="shared" si="12"/>
        <v>3.4206</v>
      </c>
      <c r="BA16" s="53">
        <v>1.425</v>
      </c>
      <c r="BB16" s="47">
        <v>0.5</v>
      </c>
      <c r="BC16" s="54">
        <f t="shared" si="13"/>
        <v>120081.202167163</v>
      </c>
      <c r="BE16" s="49">
        <f t="shared" si="20"/>
        <v>5457</v>
      </c>
      <c r="BF16" s="50">
        <v>1.49</v>
      </c>
      <c r="BG16" s="51">
        <v>2.2</v>
      </c>
      <c r="BH16" s="51">
        <v>1</v>
      </c>
      <c r="BI16" s="51">
        <f>5968*0.7</f>
        <v>4177.6</v>
      </c>
      <c r="BJ16" s="42">
        <f t="shared" si="14"/>
        <v>22065.646</v>
      </c>
      <c r="BK16" s="52">
        <f t="shared" si="15"/>
        <v>2.81</v>
      </c>
      <c r="BL16" s="51">
        <v>0.98</v>
      </c>
      <c r="BM16" s="51">
        <v>2.47</v>
      </c>
      <c r="BN16" s="45">
        <f t="shared" si="16"/>
        <v>3.4206</v>
      </c>
      <c r="BO16" s="53">
        <v>1.425</v>
      </c>
      <c r="BP16" s="47">
        <v>0.625</v>
      </c>
      <c r="BQ16" s="54">
        <f t="shared" si="17"/>
        <v>188894.859539005</v>
      </c>
    </row>
    <row r="17" customHeight="1" spans="1:69">
      <c r="A17" s="49">
        <v>5109</v>
      </c>
      <c r="B17" s="50">
        <v>1.37</v>
      </c>
      <c r="C17" s="51">
        <v>2.2</v>
      </c>
      <c r="D17" s="51">
        <v>1</v>
      </c>
      <c r="E17" s="51">
        <v>0</v>
      </c>
      <c r="F17" s="42">
        <f t="shared" si="0"/>
        <v>15398.526</v>
      </c>
      <c r="G17" s="52">
        <v>2.55</v>
      </c>
      <c r="H17" s="51">
        <v>0.98</v>
      </c>
      <c r="I17" s="51">
        <v>2.47</v>
      </c>
      <c r="J17" s="45">
        <f t="shared" si="1"/>
        <v>3.4206</v>
      </c>
      <c r="K17" s="53">
        <v>1.325</v>
      </c>
      <c r="L17" s="47">
        <v>0.5</v>
      </c>
      <c r="M17" s="54">
        <f t="shared" si="2"/>
        <v>88983.0945563918</v>
      </c>
      <c r="O17" s="49">
        <v>5109</v>
      </c>
      <c r="P17" s="50">
        <v>1.37</v>
      </c>
      <c r="Q17" s="51">
        <v>2.2</v>
      </c>
      <c r="R17" s="51">
        <v>1</v>
      </c>
      <c r="S17" s="51">
        <v>0</v>
      </c>
      <c r="T17" s="42">
        <f t="shared" si="3"/>
        <v>15398.526</v>
      </c>
      <c r="U17" s="52">
        <f t="shared" si="18"/>
        <v>2.81</v>
      </c>
      <c r="V17" s="51">
        <v>0.98</v>
      </c>
      <c r="W17" s="51">
        <v>2.47</v>
      </c>
      <c r="X17" s="45">
        <f t="shared" si="4"/>
        <v>3.4206</v>
      </c>
      <c r="Y17" s="53">
        <v>1.325</v>
      </c>
      <c r="Z17" s="47">
        <v>0.5</v>
      </c>
      <c r="AA17" s="54">
        <f t="shared" si="5"/>
        <v>98055.8806680239</v>
      </c>
      <c r="AC17" s="49">
        <v>5109</v>
      </c>
      <c r="AD17" s="50">
        <v>1.37</v>
      </c>
      <c r="AE17" s="51">
        <v>2.2</v>
      </c>
      <c r="AF17" s="51">
        <v>1</v>
      </c>
      <c r="AG17" s="51">
        <v>0</v>
      </c>
      <c r="AH17" s="42">
        <f t="shared" si="6"/>
        <v>15398.526</v>
      </c>
      <c r="AI17" s="52">
        <f t="shared" si="7"/>
        <v>2.81</v>
      </c>
      <c r="AJ17" s="51">
        <v>0.98</v>
      </c>
      <c r="AK17" s="51">
        <v>2.47</v>
      </c>
      <c r="AL17" s="45">
        <f t="shared" si="8"/>
        <v>3.4206</v>
      </c>
      <c r="AM17" s="53">
        <v>1.325</v>
      </c>
      <c r="AN17" s="47">
        <v>0.5</v>
      </c>
      <c r="AO17" s="54">
        <f t="shared" si="9"/>
        <v>98055.8806680239</v>
      </c>
      <c r="AQ17" s="49">
        <f t="shared" si="19"/>
        <v>5349</v>
      </c>
      <c r="AR17" s="50">
        <v>1.37</v>
      </c>
      <c r="AS17" s="51">
        <v>2.2</v>
      </c>
      <c r="AT17" s="51">
        <v>1</v>
      </c>
      <c r="AU17" s="51">
        <v>0</v>
      </c>
      <c r="AV17" s="42">
        <f t="shared" si="10"/>
        <v>16121.886</v>
      </c>
      <c r="AW17" s="52">
        <f t="shared" si="11"/>
        <v>2.81</v>
      </c>
      <c r="AX17" s="51">
        <v>0.98</v>
      </c>
      <c r="AY17" s="51">
        <v>2.47</v>
      </c>
      <c r="AZ17" s="45">
        <f t="shared" si="12"/>
        <v>3.4206</v>
      </c>
      <c r="BA17" s="53">
        <v>1.425</v>
      </c>
      <c r="BB17" s="47">
        <v>0.5</v>
      </c>
      <c r="BC17" s="54">
        <f t="shared" si="13"/>
        <v>110410.23286511</v>
      </c>
      <c r="BE17" s="49">
        <f t="shared" si="20"/>
        <v>5457</v>
      </c>
      <c r="BF17" s="50">
        <v>1.37</v>
      </c>
      <c r="BG17" s="51">
        <v>2.2</v>
      </c>
      <c r="BH17" s="51">
        <v>1</v>
      </c>
      <c r="BI17" s="51">
        <f>5968*0.7</f>
        <v>4177.6</v>
      </c>
      <c r="BJ17" s="42">
        <f t="shared" si="14"/>
        <v>20624.998</v>
      </c>
      <c r="BK17" s="52">
        <f t="shared" si="15"/>
        <v>2.81</v>
      </c>
      <c r="BL17" s="51">
        <v>0.98</v>
      </c>
      <c r="BM17" s="51">
        <v>2.47</v>
      </c>
      <c r="BN17" s="45">
        <f t="shared" si="16"/>
        <v>3.4206</v>
      </c>
      <c r="BO17" s="53">
        <v>1.425</v>
      </c>
      <c r="BP17" s="47">
        <v>0.625</v>
      </c>
      <c r="BQ17" s="54">
        <f t="shared" si="17"/>
        <v>176562.068484297</v>
      </c>
    </row>
    <row r="18" customHeight="1" spans="1:69">
      <c r="A18" s="49">
        <v>5109</v>
      </c>
      <c r="B18" s="50">
        <v>1.72</v>
      </c>
      <c r="C18" s="51">
        <v>2.2</v>
      </c>
      <c r="D18" s="51">
        <v>1</v>
      </c>
      <c r="E18" s="51">
        <v>0</v>
      </c>
      <c r="F18" s="42">
        <f t="shared" si="0"/>
        <v>19332.456</v>
      </c>
      <c r="G18" s="52">
        <v>2.55</v>
      </c>
      <c r="H18" s="51">
        <v>0.98</v>
      </c>
      <c r="I18" s="51">
        <v>2.47</v>
      </c>
      <c r="J18" s="45">
        <f t="shared" si="1"/>
        <v>3.4206</v>
      </c>
      <c r="K18" s="53">
        <v>1.325</v>
      </c>
      <c r="L18" s="47">
        <v>0.5</v>
      </c>
      <c r="M18" s="54">
        <f t="shared" si="2"/>
        <v>111716.001924813</v>
      </c>
      <c r="O18" s="49">
        <v>5109</v>
      </c>
      <c r="P18" s="50">
        <v>1.72</v>
      </c>
      <c r="Q18" s="51">
        <v>2.2</v>
      </c>
      <c r="R18" s="51">
        <v>1</v>
      </c>
      <c r="S18" s="51">
        <v>0</v>
      </c>
      <c r="T18" s="42">
        <f t="shared" si="3"/>
        <v>19332.456</v>
      </c>
      <c r="U18" s="52">
        <f t="shared" si="18"/>
        <v>2.81</v>
      </c>
      <c r="V18" s="51">
        <v>0.98</v>
      </c>
      <c r="W18" s="51">
        <v>2.47</v>
      </c>
      <c r="X18" s="45">
        <f t="shared" si="4"/>
        <v>3.4206</v>
      </c>
      <c r="Y18" s="53">
        <v>1.325</v>
      </c>
      <c r="Z18" s="47">
        <v>0.5</v>
      </c>
      <c r="AA18" s="54">
        <f t="shared" si="5"/>
        <v>123106.653101461</v>
      </c>
      <c r="AC18" s="49">
        <v>5109</v>
      </c>
      <c r="AD18" s="50">
        <v>1.72</v>
      </c>
      <c r="AE18" s="51">
        <v>2.2</v>
      </c>
      <c r="AF18" s="51">
        <v>1</v>
      </c>
      <c r="AG18" s="51">
        <v>0</v>
      </c>
      <c r="AH18" s="42">
        <f t="shared" si="6"/>
        <v>19332.456</v>
      </c>
      <c r="AI18" s="52">
        <f t="shared" si="7"/>
        <v>2.81</v>
      </c>
      <c r="AJ18" s="51">
        <v>0.98</v>
      </c>
      <c r="AK18" s="51">
        <v>2.47</v>
      </c>
      <c r="AL18" s="45">
        <f t="shared" si="8"/>
        <v>3.4206</v>
      </c>
      <c r="AM18" s="53">
        <v>1.325</v>
      </c>
      <c r="AN18" s="47">
        <v>0.5</v>
      </c>
      <c r="AO18" s="54">
        <f t="shared" si="9"/>
        <v>123106.653101461</v>
      </c>
      <c r="AQ18" s="49">
        <f t="shared" si="19"/>
        <v>5349</v>
      </c>
      <c r="AR18" s="50">
        <v>1.72</v>
      </c>
      <c r="AS18" s="51">
        <v>2.2</v>
      </c>
      <c r="AT18" s="51">
        <v>1</v>
      </c>
      <c r="AU18" s="51">
        <v>0</v>
      </c>
      <c r="AV18" s="42">
        <f t="shared" si="10"/>
        <v>20240.616</v>
      </c>
      <c r="AW18" s="52">
        <f t="shared" si="11"/>
        <v>2.81</v>
      </c>
      <c r="AX18" s="51">
        <v>0.98</v>
      </c>
      <c r="AY18" s="51">
        <v>2.47</v>
      </c>
      <c r="AZ18" s="45">
        <f t="shared" si="12"/>
        <v>3.4206</v>
      </c>
      <c r="BA18" s="53">
        <v>1.425</v>
      </c>
      <c r="BB18" s="47">
        <v>0.5</v>
      </c>
      <c r="BC18" s="54">
        <f t="shared" si="13"/>
        <v>138617.226662765</v>
      </c>
      <c r="BE18" s="49">
        <f t="shared" si="20"/>
        <v>5457</v>
      </c>
      <c r="BF18" s="50">
        <v>1.72</v>
      </c>
      <c r="BG18" s="51">
        <v>2.2</v>
      </c>
      <c r="BH18" s="51">
        <v>1</v>
      </c>
      <c r="BI18" s="51">
        <v>0</v>
      </c>
      <c r="BJ18" s="42">
        <f t="shared" si="14"/>
        <v>20649.288</v>
      </c>
      <c r="BK18" s="52">
        <f t="shared" si="15"/>
        <v>2.81</v>
      </c>
      <c r="BL18" s="51">
        <v>0.98</v>
      </c>
      <c r="BM18" s="51">
        <v>2.47</v>
      </c>
      <c r="BN18" s="45">
        <f t="shared" si="16"/>
        <v>3.4206</v>
      </c>
      <c r="BO18" s="53">
        <v>1.425</v>
      </c>
      <c r="BP18" s="47">
        <v>0.625</v>
      </c>
      <c r="BQ18" s="54">
        <f t="shared" si="17"/>
        <v>176770.005117478</v>
      </c>
    </row>
    <row r="19" customHeight="1" spans="1:69">
      <c r="A19" s="49">
        <v>5109</v>
      </c>
      <c r="B19" s="55">
        <v>3.16</v>
      </c>
      <c r="C19" s="51">
        <v>2.2</v>
      </c>
      <c r="D19" s="51">
        <v>1</v>
      </c>
      <c r="E19" s="51">
        <v>0</v>
      </c>
      <c r="F19" s="42">
        <f t="shared" si="0"/>
        <v>35517.768</v>
      </c>
      <c r="G19" s="52">
        <v>2.55</v>
      </c>
      <c r="H19" s="51">
        <v>0.98</v>
      </c>
      <c r="I19" s="51">
        <v>2.47</v>
      </c>
      <c r="J19" s="45">
        <f t="shared" si="1"/>
        <v>3.4206</v>
      </c>
      <c r="K19" s="53">
        <v>1.325</v>
      </c>
      <c r="L19" s="47">
        <v>0.5</v>
      </c>
      <c r="M19" s="54">
        <f t="shared" si="2"/>
        <v>205245.677954889</v>
      </c>
      <c r="O19" s="49">
        <v>5109</v>
      </c>
      <c r="P19" s="55">
        <v>3.16</v>
      </c>
      <c r="Q19" s="51">
        <v>2.2</v>
      </c>
      <c r="R19" s="51">
        <v>1</v>
      </c>
      <c r="S19" s="51">
        <v>0</v>
      </c>
      <c r="T19" s="42">
        <f t="shared" si="3"/>
        <v>35517.768</v>
      </c>
      <c r="U19" s="52">
        <f t="shared" si="18"/>
        <v>2.81</v>
      </c>
      <c r="V19" s="51">
        <v>0.98</v>
      </c>
      <c r="W19" s="51">
        <v>2.47</v>
      </c>
      <c r="X19" s="45">
        <f t="shared" si="4"/>
        <v>3.4206</v>
      </c>
      <c r="Y19" s="53">
        <v>1.325</v>
      </c>
      <c r="Z19" s="47">
        <v>0.5</v>
      </c>
      <c r="AA19" s="54">
        <f t="shared" si="5"/>
        <v>226172.688256172</v>
      </c>
      <c r="AC19" s="49">
        <v>5109</v>
      </c>
      <c r="AD19" s="55">
        <v>3.16</v>
      </c>
      <c r="AE19" s="51">
        <v>2.2</v>
      </c>
      <c r="AF19" s="51">
        <v>1</v>
      </c>
      <c r="AG19" s="51">
        <v>0</v>
      </c>
      <c r="AH19" s="42">
        <f t="shared" si="6"/>
        <v>35517.768</v>
      </c>
      <c r="AI19" s="52">
        <f t="shared" si="7"/>
        <v>2.81</v>
      </c>
      <c r="AJ19" s="51">
        <v>0.98</v>
      </c>
      <c r="AK19" s="51">
        <v>2.47</v>
      </c>
      <c r="AL19" s="45">
        <f t="shared" si="8"/>
        <v>3.4206</v>
      </c>
      <c r="AM19" s="53">
        <v>1.325</v>
      </c>
      <c r="AN19" s="47">
        <v>0.5</v>
      </c>
      <c r="AO19" s="54">
        <f t="shared" si="9"/>
        <v>226172.688256172</v>
      </c>
      <c r="AQ19" s="49">
        <f t="shared" si="19"/>
        <v>5349</v>
      </c>
      <c r="AR19" s="55">
        <v>3.16</v>
      </c>
      <c r="AS19" s="51">
        <v>2.2</v>
      </c>
      <c r="AT19" s="51">
        <v>1</v>
      </c>
      <c r="AU19" s="51">
        <v>0</v>
      </c>
      <c r="AV19" s="42">
        <f t="shared" si="10"/>
        <v>37186.248</v>
      </c>
      <c r="AW19" s="52">
        <f t="shared" si="11"/>
        <v>2.81</v>
      </c>
      <c r="AX19" s="51">
        <v>0.98</v>
      </c>
      <c r="AY19" s="51">
        <v>2.47</v>
      </c>
      <c r="AZ19" s="45">
        <f t="shared" si="12"/>
        <v>3.4206</v>
      </c>
      <c r="BA19" s="53">
        <v>1.425</v>
      </c>
      <c r="BB19" s="47">
        <v>0.5</v>
      </c>
      <c r="BC19" s="54">
        <f t="shared" si="13"/>
        <v>254668.858287406</v>
      </c>
      <c r="BE19" s="49">
        <f t="shared" si="20"/>
        <v>5457</v>
      </c>
      <c r="BF19" s="55">
        <v>3.16</v>
      </c>
      <c r="BG19" s="51">
        <v>2.2</v>
      </c>
      <c r="BH19" s="51">
        <v>1</v>
      </c>
      <c r="BI19" s="51">
        <v>0</v>
      </c>
      <c r="BJ19" s="42">
        <f t="shared" si="14"/>
        <v>37937.064</v>
      </c>
      <c r="BK19" s="52">
        <f t="shared" si="15"/>
        <v>2.81</v>
      </c>
      <c r="BL19" s="51">
        <v>0.98</v>
      </c>
      <c r="BM19" s="51">
        <v>2.47</v>
      </c>
      <c r="BN19" s="45">
        <f t="shared" si="16"/>
        <v>3.4206</v>
      </c>
      <c r="BO19" s="53">
        <v>1.425</v>
      </c>
      <c r="BP19" s="47">
        <v>0.625</v>
      </c>
      <c r="BQ19" s="54">
        <f t="shared" si="17"/>
        <v>324763.497773971</v>
      </c>
    </row>
    <row r="20" customHeight="1" spans="1:69">
      <c r="A20" s="49">
        <v>5109</v>
      </c>
      <c r="B20" s="50">
        <v>1.62</v>
      </c>
      <c r="C20" s="51">
        <v>2.2</v>
      </c>
      <c r="D20" s="51">
        <v>1</v>
      </c>
      <c r="E20" s="51">
        <v>0</v>
      </c>
      <c r="F20" s="42">
        <f t="shared" si="0"/>
        <v>18208.476</v>
      </c>
      <c r="G20" s="52">
        <v>2.55</v>
      </c>
      <c r="H20" s="51">
        <v>0.98</v>
      </c>
      <c r="I20" s="51">
        <v>2.47</v>
      </c>
      <c r="J20" s="45">
        <f t="shared" si="1"/>
        <v>3.4206</v>
      </c>
      <c r="K20" s="53">
        <v>1.325</v>
      </c>
      <c r="L20" s="47">
        <v>0.5</v>
      </c>
      <c r="M20" s="54">
        <f t="shared" si="2"/>
        <v>105220.885533836</v>
      </c>
      <c r="O20" s="49">
        <v>5109</v>
      </c>
      <c r="P20" s="50">
        <v>1.62</v>
      </c>
      <c r="Q20" s="51">
        <v>2.2</v>
      </c>
      <c r="R20" s="51">
        <v>1</v>
      </c>
      <c r="S20" s="51">
        <v>0</v>
      </c>
      <c r="T20" s="42">
        <f t="shared" si="3"/>
        <v>18208.476</v>
      </c>
      <c r="U20" s="52">
        <f t="shared" si="18"/>
        <v>2.81</v>
      </c>
      <c r="V20" s="51">
        <v>0.98</v>
      </c>
      <c r="W20" s="51">
        <v>2.47</v>
      </c>
      <c r="X20" s="45">
        <f t="shared" si="4"/>
        <v>3.4206</v>
      </c>
      <c r="Y20" s="53">
        <v>1.325</v>
      </c>
      <c r="Z20" s="47">
        <v>0.5</v>
      </c>
      <c r="AA20" s="54">
        <f t="shared" si="5"/>
        <v>115949.28954905</v>
      </c>
      <c r="AC20" s="49">
        <v>5109</v>
      </c>
      <c r="AD20" s="50">
        <v>1.62</v>
      </c>
      <c r="AE20" s="51">
        <v>2.2</v>
      </c>
      <c r="AF20" s="51">
        <v>1</v>
      </c>
      <c r="AG20" s="51">
        <v>0</v>
      </c>
      <c r="AH20" s="42">
        <f t="shared" si="6"/>
        <v>18208.476</v>
      </c>
      <c r="AI20" s="52">
        <f t="shared" si="7"/>
        <v>2.81</v>
      </c>
      <c r="AJ20" s="51">
        <v>0.98</v>
      </c>
      <c r="AK20" s="51">
        <v>2.47</v>
      </c>
      <c r="AL20" s="45">
        <f t="shared" si="8"/>
        <v>3.4206</v>
      </c>
      <c r="AM20" s="53">
        <v>1.325</v>
      </c>
      <c r="AN20" s="47">
        <v>0.5</v>
      </c>
      <c r="AO20" s="54">
        <f t="shared" si="9"/>
        <v>115949.28954905</v>
      </c>
      <c r="AQ20" s="49">
        <f t="shared" si="19"/>
        <v>5349</v>
      </c>
      <c r="AR20" s="50">
        <v>1.62</v>
      </c>
      <c r="AS20" s="51">
        <v>2.2</v>
      </c>
      <c r="AT20" s="51">
        <v>1</v>
      </c>
      <c r="AU20" s="51">
        <v>0</v>
      </c>
      <c r="AV20" s="42">
        <f t="shared" si="10"/>
        <v>19063.836</v>
      </c>
      <c r="AW20" s="52">
        <f t="shared" si="11"/>
        <v>2.81</v>
      </c>
      <c r="AX20" s="51">
        <v>0.98</v>
      </c>
      <c r="AY20" s="51">
        <v>2.47</v>
      </c>
      <c r="AZ20" s="45">
        <f t="shared" si="12"/>
        <v>3.4206</v>
      </c>
      <c r="BA20" s="53">
        <v>1.425</v>
      </c>
      <c r="BB20" s="47">
        <v>0.5</v>
      </c>
      <c r="BC20" s="54">
        <f t="shared" si="13"/>
        <v>130558.085577721</v>
      </c>
      <c r="BE20" s="49">
        <f t="shared" si="20"/>
        <v>5457</v>
      </c>
      <c r="BF20" s="50">
        <v>1.62</v>
      </c>
      <c r="BG20" s="51">
        <v>2.2</v>
      </c>
      <c r="BH20" s="51">
        <v>1</v>
      </c>
      <c r="BI20" s="51">
        <v>0</v>
      </c>
      <c r="BJ20" s="42">
        <f t="shared" si="14"/>
        <v>19448.748</v>
      </c>
      <c r="BK20" s="52">
        <f t="shared" si="15"/>
        <v>2.81</v>
      </c>
      <c r="BL20" s="51">
        <v>0.98</v>
      </c>
      <c r="BM20" s="51">
        <v>2.47</v>
      </c>
      <c r="BN20" s="45">
        <f t="shared" si="16"/>
        <v>3.4206</v>
      </c>
      <c r="BO20" s="53">
        <v>1.425</v>
      </c>
      <c r="BP20" s="47">
        <v>0.625</v>
      </c>
      <c r="BQ20" s="54">
        <f t="shared" si="17"/>
        <v>166492.679238555</v>
      </c>
    </row>
    <row r="21" customHeight="1" spans="1:69">
      <c r="A21" s="49">
        <v>5109</v>
      </c>
      <c r="B21" s="50">
        <v>1.1</v>
      </c>
      <c r="C21" s="51">
        <v>2.2</v>
      </c>
      <c r="D21" s="51">
        <v>1</v>
      </c>
      <c r="E21" s="51">
        <v>0</v>
      </c>
      <c r="F21" s="42">
        <f t="shared" si="0"/>
        <v>12363.78</v>
      </c>
      <c r="G21" s="52">
        <v>2.55</v>
      </c>
      <c r="H21" s="51">
        <v>0.98</v>
      </c>
      <c r="I21" s="51">
        <v>2.47</v>
      </c>
      <c r="J21" s="45">
        <f t="shared" si="1"/>
        <v>3.4206</v>
      </c>
      <c r="K21" s="53">
        <v>1.325</v>
      </c>
      <c r="L21" s="47">
        <v>0.5</v>
      </c>
      <c r="M21" s="54">
        <f t="shared" si="2"/>
        <v>71446.2803007525</v>
      </c>
      <c r="O21" s="49">
        <v>5109</v>
      </c>
      <c r="P21" s="50">
        <v>1.1</v>
      </c>
      <c r="Q21" s="51">
        <v>2.2</v>
      </c>
      <c r="R21" s="51">
        <v>1</v>
      </c>
      <c r="S21" s="51">
        <v>0</v>
      </c>
      <c r="T21" s="42">
        <f t="shared" si="3"/>
        <v>12363.78</v>
      </c>
      <c r="U21" s="52">
        <f t="shared" si="18"/>
        <v>2.81</v>
      </c>
      <c r="V21" s="51">
        <v>0.98</v>
      </c>
      <c r="W21" s="51">
        <v>2.47</v>
      </c>
      <c r="X21" s="45">
        <f t="shared" si="4"/>
        <v>3.4206</v>
      </c>
      <c r="Y21" s="53">
        <v>1.325</v>
      </c>
      <c r="Z21" s="47">
        <v>0.5</v>
      </c>
      <c r="AA21" s="54">
        <f t="shared" si="5"/>
        <v>78730.9990765155</v>
      </c>
      <c r="AC21" s="49">
        <v>5109</v>
      </c>
      <c r="AD21" s="50">
        <v>1.1</v>
      </c>
      <c r="AE21" s="51">
        <v>2.2</v>
      </c>
      <c r="AF21" s="51">
        <v>1</v>
      </c>
      <c r="AG21" s="51">
        <v>0</v>
      </c>
      <c r="AH21" s="42">
        <f t="shared" si="6"/>
        <v>12363.78</v>
      </c>
      <c r="AI21" s="52">
        <f t="shared" si="7"/>
        <v>2.81</v>
      </c>
      <c r="AJ21" s="51">
        <v>0.98</v>
      </c>
      <c r="AK21" s="51">
        <v>2.47</v>
      </c>
      <c r="AL21" s="45">
        <f t="shared" si="8"/>
        <v>3.4206</v>
      </c>
      <c r="AM21" s="53">
        <v>1.325</v>
      </c>
      <c r="AN21" s="47">
        <v>0.5</v>
      </c>
      <c r="AO21" s="54">
        <f t="shared" si="9"/>
        <v>78730.9990765155</v>
      </c>
      <c r="AQ21" s="49">
        <f t="shared" si="19"/>
        <v>5349</v>
      </c>
      <c r="AR21" s="50">
        <v>1.1</v>
      </c>
      <c r="AS21" s="51">
        <v>2.2</v>
      </c>
      <c r="AT21" s="51">
        <v>1</v>
      </c>
      <c r="AU21" s="51">
        <v>0</v>
      </c>
      <c r="AV21" s="42">
        <f t="shared" si="10"/>
        <v>12944.58</v>
      </c>
      <c r="AW21" s="52">
        <f t="shared" si="11"/>
        <v>2.81</v>
      </c>
      <c r="AX21" s="51">
        <v>0.98</v>
      </c>
      <c r="AY21" s="51">
        <v>2.47</v>
      </c>
      <c r="AZ21" s="45">
        <f t="shared" si="12"/>
        <v>3.4206</v>
      </c>
      <c r="BA21" s="53">
        <v>1.425</v>
      </c>
      <c r="BB21" s="47">
        <v>0.5</v>
      </c>
      <c r="BC21" s="54">
        <f t="shared" si="13"/>
        <v>88650.5519354895</v>
      </c>
      <c r="BE21" s="49">
        <f t="shared" si="20"/>
        <v>5457</v>
      </c>
      <c r="BF21" s="50">
        <v>1.1</v>
      </c>
      <c r="BG21" s="51">
        <v>2.2</v>
      </c>
      <c r="BH21" s="51">
        <v>1</v>
      </c>
      <c r="BI21" s="51">
        <v>0</v>
      </c>
      <c r="BJ21" s="42">
        <f t="shared" si="14"/>
        <v>13205.94</v>
      </c>
      <c r="BK21" s="52">
        <f t="shared" si="15"/>
        <v>2.81</v>
      </c>
      <c r="BL21" s="51">
        <v>0.98</v>
      </c>
      <c r="BM21" s="51">
        <v>2.47</v>
      </c>
      <c r="BN21" s="45">
        <f t="shared" si="16"/>
        <v>3.4206</v>
      </c>
      <c r="BO21" s="53">
        <v>1.425</v>
      </c>
      <c r="BP21" s="47">
        <v>0.625</v>
      </c>
      <c r="BQ21" s="54">
        <f t="shared" si="17"/>
        <v>113050.584668154</v>
      </c>
    </row>
    <row r="22" customHeight="1" spans="1:69">
      <c r="A22" s="49">
        <v>5109</v>
      </c>
      <c r="B22" s="50">
        <v>1.49</v>
      </c>
      <c r="C22" s="51">
        <v>2.2</v>
      </c>
      <c r="D22" s="51">
        <v>1</v>
      </c>
      <c r="E22" s="51">
        <v>0</v>
      </c>
      <c r="F22" s="42">
        <f t="shared" si="0"/>
        <v>16747.302</v>
      </c>
      <c r="G22" s="52">
        <v>2.55</v>
      </c>
      <c r="H22" s="51">
        <v>0.98</v>
      </c>
      <c r="I22" s="51">
        <v>2.47</v>
      </c>
      <c r="J22" s="45">
        <f t="shared" si="1"/>
        <v>3.4206</v>
      </c>
      <c r="K22" s="53">
        <v>1.325</v>
      </c>
      <c r="L22" s="47">
        <v>0.5</v>
      </c>
      <c r="M22" s="54">
        <f t="shared" si="2"/>
        <v>96777.2342255647</v>
      </c>
      <c r="O22" s="49">
        <v>5109</v>
      </c>
      <c r="P22" s="50">
        <v>1.49</v>
      </c>
      <c r="Q22" s="51">
        <v>2.2</v>
      </c>
      <c r="R22" s="51">
        <v>1</v>
      </c>
      <c r="S22" s="51">
        <v>0</v>
      </c>
      <c r="T22" s="42">
        <f t="shared" si="3"/>
        <v>16747.302</v>
      </c>
      <c r="U22" s="52">
        <f t="shared" si="18"/>
        <v>2.81</v>
      </c>
      <c r="V22" s="51">
        <v>0.98</v>
      </c>
      <c r="W22" s="51">
        <v>2.47</v>
      </c>
      <c r="X22" s="45">
        <f t="shared" si="4"/>
        <v>3.4206</v>
      </c>
      <c r="Y22" s="53">
        <v>1.325</v>
      </c>
      <c r="Z22" s="47">
        <v>0.5</v>
      </c>
      <c r="AA22" s="54">
        <f t="shared" si="5"/>
        <v>106644.716930916</v>
      </c>
      <c r="AC22" s="49">
        <v>5109</v>
      </c>
      <c r="AD22" s="50">
        <v>1.49</v>
      </c>
      <c r="AE22" s="51">
        <v>2.2</v>
      </c>
      <c r="AF22" s="51">
        <v>1</v>
      </c>
      <c r="AG22" s="51">
        <v>0</v>
      </c>
      <c r="AH22" s="42">
        <f t="shared" si="6"/>
        <v>16747.302</v>
      </c>
      <c r="AI22" s="52">
        <f t="shared" si="7"/>
        <v>2.81</v>
      </c>
      <c r="AJ22" s="51">
        <v>0.98</v>
      </c>
      <c r="AK22" s="51">
        <v>2.47</v>
      </c>
      <c r="AL22" s="45">
        <f t="shared" si="8"/>
        <v>3.4206</v>
      </c>
      <c r="AM22" s="53">
        <v>1.325</v>
      </c>
      <c r="AN22" s="47">
        <v>0.5</v>
      </c>
      <c r="AO22" s="54">
        <f t="shared" si="9"/>
        <v>106644.716930916</v>
      </c>
      <c r="AQ22" s="49">
        <f t="shared" si="19"/>
        <v>5349</v>
      </c>
      <c r="AR22" s="50">
        <v>1.49</v>
      </c>
      <c r="AS22" s="51">
        <v>2.2</v>
      </c>
      <c r="AT22" s="51">
        <v>1</v>
      </c>
      <c r="AU22" s="51">
        <v>0</v>
      </c>
      <c r="AV22" s="42">
        <f t="shared" si="10"/>
        <v>17534.022</v>
      </c>
      <c r="AW22" s="52">
        <f t="shared" si="11"/>
        <v>2.81</v>
      </c>
      <c r="AX22" s="51">
        <v>0.98</v>
      </c>
      <c r="AY22" s="51">
        <v>2.47</v>
      </c>
      <c r="AZ22" s="45">
        <f t="shared" si="12"/>
        <v>3.4206</v>
      </c>
      <c r="BA22" s="53">
        <v>1.425</v>
      </c>
      <c r="BB22" s="47">
        <v>0.5</v>
      </c>
      <c r="BC22" s="54">
        <f t="shared" si="13"/>
        <v>120081.202167163</v>
      </c>
      <c r="BE22" s="49">
        <f t="shared" si="20"/>
        <v>5457</v>
      </c>
      <c r="BF22" s="50">
        <v>1.49</v>
      </c>
      <c r="BG22" s="51">
        <v>2.2</v>
      </c>
      <c r="BH22" s="51">
        <v>1</v>
      </c>
      <c r="BI22" s="51">
        <v>0</v>
      </c>
      <c r="BJ22" s="42">
        <f t="shared" si="14"/>
        <v>17888.046</v>
      </c>
      <c r="BK22" s="52">
        <f t="shared" si="15"/>
        <v>2.81</v>
      </c>
      <c r="BL22" s="51">
        <v>0.98</v>
      </c>
      <c r="BM22" s="51">
        <v>2.47</v>
      </c>
      <c r="BN22" s="45">
        <f t="shared" si="16"/>
        <v>3.4206</v>
      </c>
      <c r="BO22" s="53">
        <v>1.425</v>
      </c>
      <c r="BP22" s="47">
        <v>0.625</v>
      </c>
      <c r="BQ22" s="54">
        <f t="shared" si="17"/>
        <v>153132.155595955</v>
      </c>
    </row>
    <row r="23" customHeight="1" spans="1:69">
      <c r="A23" s="49">
        <v>5109</v>
      </c>
      <c r="B23" s="50">
        <v>1.37</v>
      </c>
      <c r="C23" s="51">
        <v>2.2</v>
      </c>
      <c r="D23" s="51">
        <v>1</v>
      </c>
      <c r="E23" s="51">
        <v>0</v>
      </c>
      <c r="F23" s="42">
        <f t="shared" si="0"/>
        <v>15398.526</v>
      </c>
      <c r="G23" s="52">
        <v>2.55</v>
      </c>
      <c r="H23" s="51">
        <v>0.98</v>
      </c>
      <c r="I23" s="51">
        <v>2.47</v>
      </c>
      <c r="J23" s="45">
        <f t="shared" si="1"/>
        <v>3.4206</v>
      </c>
      <c r="K23" s="53">
        <v>1.325</v>
      </c>
      <c r="L23" s="47">
        <v>0.5</v>
      </c>
      <c r="M23" s="54">
        <f t="shared" si="2"/>
        <v>88983.0945563918</v>
      </c>
      <c r="O23" s="49">
        <v>5109</v>
      </c>
      <c r="P23" s="50">
        <v>1.37</v>
      </c>
      <c r="Q23" s="51">
        <v>2.2</v>
      </c>
      <c r="R23" s="51">
        <v>1</v>
      </c>
      <c r="S23" s="51">
        <v>0</v>
      </c>
      <c r="T23" s="42">
        <f t="shared" si="3"/>
        <v>15398.526</v>
      </c>
      <c r="U23" s="52">
        <f t="shared" si="18"/>
        <v>2.81</v>
      </c>
      <c r="V23" s="51">
        <v>0.98</v>
      </c>
      <c r="W23" s="51">
        <v>2.47</v>
      </c>
      <c r="X23" s="45">
        <f t="shared" si="4"/>
        <v>3.4206</v>
      </c>
      <c r="Y23" s="53">
        <v>1.325</v>
      </c>
      <c r="Z23" s="47">
        <v>0.5</v>
      </c>
      <c r="AA23" s="54">
        <f t="shared" si="5"/>
        <v>98055.8806680239</v>
      </c>
      <c r="AC23" s="49">
        <v>5109</v>
      </c>
      <c r="AD23" s="50">
        <v>1.37</v>
      </c>
      <c r="AE23" s="51">
        <v>2.2</v>
      </c>
      <c r="AF23" s="51">
        <v>1</v>
      </c>
      <c r="AG23" s="51">
        <v>0</v>
      </c>
      <c r="AH23" s="42">
        <f t="shared" si="6"/>
        <v>15398.526</v>
      </c>
      <c r="AI23" s="52">
        <f t="shared" si="7"/>
        <v>2.81</v>
      </c>
      <c r="AJ23" s="51">
        <v>0.98</v>
      </c>
      <c r="AK23" s="51">
        <v>2.47</v>
      </c>
      <c r="AL23" s="45">
        <f t="shared" si="8"/>
        <v>3.4206</v>
      </c>
      <c r="AM23" s="53">
        <v>1.325</v>
      </c>
      <c r="AN23" s="47">
        <v>0.5</v>
      </c>
      <c r="AO23" s="54">
        <f t="shared" si="9"/>
        <v>98055.8806680239</v>
      </c>
      <c r="AQ23" s="49">
        <f t="shared" si="19"/>
        <v>5349</v>
      </c>
      <c r="AR23" s="50">
        <v>1.37</v>
      </c>
      <c r="AS23" s="51">
        <v>2.2</v>
      </c>
      <c r="AT23" s="51">
        <v>1</v>
      </c>
      <c r="AU23" s="51">
        <v>0</v>
      </c>
      <c r="AV23" s="42">
        <f t="shared" si="10"/>
        <v>16121.886</v>
      </c>
      <c r="AW23" s="52">
        <f t="shared" si="11"/>
        <v>2.81</v>
      </c>
      <c r="AX23" s="51">
        <v>0.98</v>
      </c>
      <c r="AY23" s="51">
        <v>2.47</v>
      </c>
      <c r="AZ23" s="45">
        <f t="shared" si="12"/>
        <v>3.4206</v>
      </c>
      <c r="BA23" s="53">
        <v>1.425</v>
      </c>
      <c r="BB23" s="47">
        <v>0.5</v>
      </c>
      <c r="BC23" s="54">
        <f t="shared" si="13"/>
        <v>110410.23286511</v>
      </c>
      <c r="BE23" s="49">
        <f t="shared" si="20"/>
        <v>5457</v>
      </c>
      <c r="BF23" s="50">
        <v>1.37</v>
      </c>
      <c r="BG23" s="51">
        <v>2.2</v>
      </c>
      <c r="BH23" s="51">
        <v>1</v>
      </c>
      <c r="BI23" s="51">
        <v>0</v>
      </c>
      <c r="BJ23" s="42">
        <f t="shared" si="14"/>
        <v>16447.398</v>
      </c>
      <c r="BK23" s="52">
        <f t="shared" si="15"/>
        <v>2.81</v>
      </c>
      <c r="BL23" s="51">
        <v>0.98</v>
      </c>
      <c r="BM23" s="51">
        <v>2.47</v>
      </c>
      <c r="BN23" s="45">
        <f t="shared" si="16"/>
        <v>3.4206</v>
      </c>
      <c r="BO23" s="53">
        <v>1.425</v>
      </c>
      <c r="BP23" s="47">
        <v>0.625</v>
      </c>
      <c r="BQ23" s="54">
        <f t="shared" si="17"/>
        <v>140799.364541247</v>
      </c>
    </row>
    <row r="24" customHeight="1" spans="1:69">
      <c r="A24" s="49">
        <v>5109</v>
      </c>
      <c r="B24" s="50">
        <v>1.72</v>
      </c>
      <c r="C24" s="51">
        <v>2.2</v>
      </c>
      <c r="D24" s="51">
        <v>1</v>
      </c>
      <c r="E24" s="51">
        <v>0</v>
      </c>
      <c r="F24" s="42">
        <f t="shared" si="0"/>
        <v>19332.456</v>
      </c>
      <c r="G24" s="52">
        <v>2.55</v>
      </c>
      <c r="H24" s="51">
        <v>0.98</v>
      </c>
      <c r="I24" s="51">
        <v>2.47</v>
      </c>
      <c r="J24" s="45">
        <f t="shared" si="1"/>
        <v>3.4206</v>
      </c>
      <c r="K24" s="53">
        <v>1.325</v>
      </c>
      <c r="L24" s="47">
        <v>0.5</v>
      </c>
      <c r="M24" s="54">
        <f t="shared" si="2"/>
        <v>111716.001924813</v>
      </c>
      <c r="O24" s="49">
        <v>5109</v>
      </c>
      <c r="P24" s="50">
        <v>1.72</v>
      </c>
      <c r="Q24" s="51">
        <v>2.2</v>
      </c>
      <c r="R24" s="51">
        <v>1</v>
      </c>
      <c r="S24" s="51">
        <v>0</v>
      </c>
      <c r="T24" s="42">
        <f t="shared" si="3"/>
        <v>19332.456</v>
      </c>
      <c r="U24" s="52">
        <f t="shared" si="18"/>
        <v>2.81</v>
      </c>
      <c r="V24" s="51">
        <v>0.98</v>
      </c>
      <c r="W24" s="51">
        <v>2.47</v>
      </c>
      <c r="X24" s="45">
        <f t="shared" si="4"/>
        <v>3.4206</v>
      </c>
      <c r="Y24" s="53">
        <v>1.325</v>
      </c>
      <c r="Z24" s="47">
        <v>0.5</v>
      </c>
      <c r="AA24" s="54">
        <f t="shared" si="5"/>
        <v>123106.653101461</v>
      </c>
      <c r="AC24" s="49">
        <v>5109</v>
      </c>
      <c r="AD24" s="50">
        <v>1.72</v>
      </c>
      <c r="AE24" s="51">
        <v>2.2</v>
      </c>
      <c r="AF24" s="51">
        <v>1</v>
      </c>
      <c r="AG24" s="51">
        <v>0</v>
      </c>
      <c r="AH24" s="42">
        <f t="shared" si="6"/>
        <v>19332.456</v>
      </c>
      <c r="AI24" s="52">
        <f t="shared" si="7"/>
        <v>2.81</v>
      </c>
      <c r="AJ24" s="51">
        <v>0.98</v>
      </c>
      <c r="AK24" s="51">
        <v>2.47</v>
      </c>
      <c r="AL24" s="45">
        <f t="shared" si="8"/>
        <v>3.4206</v>
      </c>
      <c r="AM24" s="53">
        <v>1.325</v>
      </c>
      <c r="AN24" s="47">
        <v>0.5</v>
      </c>
      <c r="AO24" s="54">
        <f t="shared" si="9"/>
        <v>123106.653101461</v>
      </c>
      <c r="AQ24" s="49">
        <f t="shared" si="19"/>
        <v>5349</v>
      </c>
      <c r="AR24" s="50">
        <v>1.72</v>
      </c>
      <c r="AS24" s="51">
        <v>2.2</v>
      </c>
      <c r="AT24" s="51">
        <v>1</v>
      </c>
      <c r="AU24" s="51">
        <v>0</v>
      </c>
      <c r="AV24" s="42">
        <f t="shared" si="10"/>
        <v>20240.616</v>
      </c>
      <c r="AW24" s="52">
        <f t="shared" si="11"/>
        <v>2.81</v>
      </c>
      <c r="AX24" s="51">
        <v>0.98</v>
      </c>
      <c r="AY24" s="51">
        <v>2.47</v>
      </c>
      <c r="AZ24" s="45">
        <f t="shared" si="12"/>
        <v>3.4206</v>
      </c>
      <c r="BA24" s="53">
        <v>1.425</v>
      </c>
      <c r="BB24" s="47">
        <v>0.5</v>
      </c>
      <c r="BC24" s="54">
        <f t="shared" si="13"/>
        <v>138617.226662765</v>
      </c>
      <c r="BE24" s="49">
        <f t="shared" si="20"/>
        <v>5457</v>
      </c>
      <c r="BF24" s="50">
        <v>1.72</v>
      </c>
      <c r="BG24" s="51">
        <v>2.2</v>
      </c>
      <c r="BH24" s="51">
        <v>1</v>
      </c>
      <c r="BI24" s="51">
        <v>0</v>
      </c>
      <c r="BJ24" s="42">
        <f t="shared" si="14"/>
        <v>20649.288</v>
      </c>
      <c r="BK24" s="52">
        <f t="shared" si="15"/>
        <v>2.81</v>
      </c>
      <c r="BL24" s="51">
        <v>0.98</v>
      </c>
      <c r="BM24" s="51">
        <v>2.47</v>
      </c>
      <c r="BN24" s="45">
        <f t="shared" si="16"/>
        <v>3.4206</v>
      </c>
      <c r="BO24" s="53">
        <v>1.425</v>
      </c>
      <c r="BP24" s="47">
        <v>0.625</v>
      </c>
      <c r="BQ24" s="54">
        <f t="shared" si="17"/>
        <v>176770.005117478</v>
      </c>
    </row>
    <row r="25" customHeight="1" spans="1:69">
      <c r="A25" s="49">
        <v>5109</v>
      </c>
      <c r="B25" s="55">
        <v>3.16</v>
      </c>
      <c r="C25" s="51">
        <v>2.2</v>
      </c>
      <c r="D25" s="51">
        <v>1</v>
      </c>
      <c r="E25" s="51">
        <v>0</v>
      </c>
      <c r="F25" s="42">
        <f t="shared" si="0"/>
        <v>35517.768</v>
      </c>
      <c r="G25" s="52">
        <v>2.55</v>
      </c>
      <c r="H25" s="51">
        <v>0.98</v>
      </c>
      <c r="I25" s="51">
        <v>2.47</v>
      </c>
      <c r="J25" s="45">
        <f t="shared" si="1"/>
        <v>3.4206</v>
      </c>
      <c r="K25" s="53">
        <v>1.325</v>
      </c>
      <c r="L25" s="47">
        <v>0.5</v>
      </c>
      <c r="M25" s="54">
        <f t="shared" si="2"/>
        <v>205245.677954889</v>
      </c>
      <c r="O25" s="49">
        <v>5109</v>
      </c>
      <c r="P25" s="55">
        <v>3.16</v>
      </c>
      <c r="Q25" s="51">
        <v>2.2</v>
      </c>
      <c r="R25" s="51">
        <v>1</v>
      </c>
      <c r="S25" s="51">
        <v>0</v>
      </c>
      <c r="T25" s="42">
        <f t="shared" si="3"/>
        <v>35517.768</v>
      </c>
      <c r="U25" s="52">
        <f t="shared" ref="U25:U30" si="21">2.55+0.26</f>
        <v>2.81</v>
      </c>
      <c r="V25" s="51">
        <v>0.98</v>
      </c>
      <c r="W25" s="51">
        <v>2.47</v>
      </c>
      <c r="X25" s="45">
        <f t="shared" si="4"/>
        <v>3.4206</v>
      </c>
      <c r="Y25" s="53">
        <v>1.325</v>
      </c>
      <c r="Z25" s="47">
        <v>0.5</v>
      </c>
      <c r="AA25" s="54">
        <f t="shared" si="5"/>
        <v>226172.688256172</v>
      </c>
      <c r="AC25" s="49">
        <v>5109</v>
      </c>
      <c r="AD25" s="55">
        <v>3.16</v>
      </c>
      <c r="AE25" s="51">
        <v>2.2</v>
      </c>
      <c r="AF25" s="51">
        <v>1</v>
      </c>
      <c r="AG25" s="51">
        <v>0</v>
      </c>
      <c r="AH25" s="42">
        <f t="shared" si="6"/>
        <v>35517.768</v>
      </c>
      <c r="AI25" s="52">
        <f t="shared" si="7"/>
        <v>2.81</v>
      </c>
      <c r="AJ25" s="51">
        <v>0.98</v>
      </c>
      <c r="AK25" s="51">
        <v>2.47</v>
      </c>
      <c r="AL25" s="45">
        <f t="shared" si="8"/>
        <v>3.4206</v>
      </c>
      <c r="AM25" s="53">
        <v>1.325</v>
      </c>
      <c r="AN25" s="47">
        <v>0.5</v>
      </c>
      <c r="AO25" s="54">
        <f t="shared" si="9"/>
        <v>226172.688256172</v>
      </c>
      <c r="AQ25" s="49">
        <f t="shared" si="19"/>
        <v>5349</v>
      </c>
      <c r="AR25" s="55">
        <v>3.16</v>
      </c>
      <c r="AS25" s="51">
        <v>2.2</v>
      </c>
      <c r="AT25" s="51">
        <v>1</v>
      </c>
      <c r="AU25" s="51">
        <v>0</v>
      </c>
      <c r="AV25" s="42">
        <f t="shared" si="10"/>
        <v>37186.248</v>
      </c>
      <c r="AW25" s="52">
        <f t="shared" si="11"/>
        <v>2.81</v>
      </c>
      <c r="AX25" s="51">
        <v>0.98</v>
      </c>
      <c r="AY25" s="51">
        <v>2.47</v>
      </c>
      <c r="AZ25" s="45">
        <f t="shared" si="12"/>
        <v>3.4206</v>
      </c>
      <c r="BA25" s="53">
        <v>1.425</v>
      </c>
      <c r="BB25" s="47">
        <v>0.5</v>
      </c>
      <c r="BC25" s="54">
        <f t="shared" si="13"/>
        <v>254668.858287406</v>
      </c>
      <c r="BE25" s="49">
        <f t="shared" si="20"/>
        <v>5457</v>
      </c>
      <c r="BF25" s="55">
        <v>3.16</v>
      </c>
      <c r="BG25" s="51">
        <v>2.2</v>
      </c>
      <c r="BH25" s="51">
        <v>1</v>
      </c>
      <c r="BI25" s="51">
        <v>0</v>
      </c>
      <c r="BJ25" s="42">
        <f t="shared" si="14"/>
        <v>37937.064</v>
      </c>
      <c r="BK25" s="52">
        <f t="shared" si="15"/>
        <v>2.81</v>
      </c>
      <c r="BL25" s="51">
        <v>0.98</v>
      </c>
      <c r="BM25" s="51">
        <v>2.47</v>
      </c>
      <c r="BN25" s="45">
        <f t="shared" si="16"/>
        <v>3.4206</v>
      </c>
      <c r="BO25" s="53">
        <v>1.425</v>
      </c>
      <c r="BP25" s="47">
        <v>0.625</v>
      </c>
      <c r="BQ25" s="54">
        <f t="shared" si="17"/>
        <v>324763.497773971</v>
      </c>
    </row>
    <row r="26" customHeight="1" spans="1:69">
      <c r="A26" s="56">
        <v>4648</v>
      </c>
      <c r="B26" s="50">
        <v>1.62</v>
      </c>
      <c r="C26" s="51">
        <v>2.2</v>
      </c>
      <c r="D26" s="51">
        <v>1</v>
      </c>
      <c r="E26" s="51">
        <v>0</v>
      </c>
      <c r="F26" s="42">
        <f t="shared" si="0"/>
        <v>16565.472</v>
      </c>
      <c r="G26" s="52">
        <v>2.55</v>
      </c>
      <c r="H26" s="51">
        <v>0.98</v>
      </c>
      <c r="I26" s="51">
        <v>2.47</v>
      </c>
      <c r="J26" s="45">
        <f t="shared" si="1"/>
        <v>3.4206</v>
      </c>
      <c r="K26" s="52">
        <v>1.125</v>
      </c>
      <c r="L26" s="47">
        <v>0.5</v>
      </c>
      <c r="M26" s="54">
        <f t="shared" si="2"/>
        <v>81277.21489734</v>
      </c>
      <c r="O26" s="56">
        <v>4648</v>
      </c>
      <c r="P26" s="50">
        <v>1.62</v>
      </c>
      <c r="Q26" s="51">
        <v>2.2</v>
      </c>
      <c r="R26" s="51">
        <v>1</v>
      </c>
      <c r="S26" s="51">
        <v>0</v>
      </c>
      <c r="T26" s="42">
        <f t="shared" si="3"/>
        <v>16565.472</v>
      </c>
      <c r="U26" s="52">
        <f t="shared" si="21"/>
        <v>2.81</v>
      </c>
      <c r="V26" s="51">
        <v>0.98</v>
      </c>
      <c r="W26" s="51">
        <v>2.47</v>
      </c>
      <c r="X26" s="45">
        <f t="shared" si="4"/>
        <v>3.4206</v>
      </c>
      <c r="Y26" s="52">
        <v>1.125</v>
      </c>
      <c r="Z26" s="47">
        <v>0.5</v>
      </c>
      <c r="AA26" s="54">
        <f t="shared" si="5"/>
        <v>89564.303475108</v>
      </c>
      <c r="AC26" s="56">
        <v>4648</v>
      </c>
      <c r="AD26" s="50">
        <v>1.62</v>
      </c>
      <c r="AE26" s="51">
        <v>2.2</v>
      </c>
      <c r="AF26" s="51">
        <v>1</v>
      </c>
      <c r="AG26" s="51">
        <v>0</v>
      </c>
      <c r="AH26" s="42">
        <f t="shared" si="6"/>
        <v>16565.472</v>
      </c>
      <c r="AI26" s="52">
        <f t="shared" si="7"/>
        <v>2.81</v>
      </c>
      <c r="AJ26" s="51">
        <v>0.98</v>
      </c>
      <c r="AK26" s="51">
        <v>2.47</v>
      </c>
      <c r="AL26" s="45">
        <f t="shared" si="8"/>
        <v>3.4206</v>
      </c>
      <c r="AM26" s="52">
        <v>1.125</v>
      </c>
      <c r="AN26" s="47">
        <v>0.5</v>
      </c>
      <c r="AO26" s="54">
        <f t="shared" si="9"/>
        <v>89564.303475108</v>
      </c>
      <c r="AQ26" s="56">
        <f>4648+240</f>
        <v>4888</v>
      </c>
      <c r="AR26" s="50">
        <v>1.62</v>
      </c>
      <c r="AS26" s="51">
        <v>2.2</v>
      </c>
      <c r="AT26" s="51">
        <v>1</v>
      </c>
      <c r="AU26" s="51">
        <v>0</v>
      </c>
      <c r="AV26" s="42">
        <f t="shared" si="10"/>
        <v>17420.832</v>
      </c>
      <c r="AW26" s="52">
        <f t="shared" si="11"/>
        <v>2.81</v>
      </c>
      <c r="AX26" s="51">
        <v>0.98</v>
      </c>
      <c r="AY26" s="51">
        <v>2.47</v>
      </c>
      <c r="AZ26" s="45">
        <f t="shared" si="12"/>
        <v>3.4206</v>
      </c>
      <c r="BA26" s="52">
        <v>1.225</v>
      </c>
      <c r="BB26" s="47">
        <v>0.5</v>
      </c>
      <c r="BC26" s="54">
        <f t="shared" si="13"/>
        <v>102561.318865606</v>
      </c>
      <c r="BE26" s="56">
        <f>4648+240+108</f>
        <v>4996</v>
      </c>
      <c r="BF26" s="50">
        <v>1.62</v>
      </c>
      <c r="BG26" s="51">
        <v>2.2</v>
      </c>
      <c r="BH26" s="51">
        <v>1</v>
      </c>
      <c r="BI26" s="51">
        <v>0</v>
      </c>
      <c r="BJ26" s="42">
        <f t="shared" si="14"/>
        <v>17805.744</v>
      </c>
      <c r="BK26" s="52">
        <f t="shared" si="15"/>
        <v>2.81</v>
      </c>
      <c r="BL26" s="51">
        <v>0.98</v>
      </c>
      <c r="BM26" s="51">
        <v>2.47</v>
      </c>
      <c r="BN26" s="45">
        <f t="shared" si="16"/>
        <v>3.4206</v>
      </c>
      <c r="BO26" s="52">
        <v>1.225</v>
      </c>
      <c r="BP26" s="47">
        <v>0.625</v>
      </c>
      <c r="BQ26" s="54">
        <f t="shared" si="17"/>
        <v>131034.254565407</v>
      </c>
    </row>
    <row r="27" customHeight="1" spans="1:69">
      <c r="A27" s="56">
        <v>4648</v>
      </c>
      <c r="B27" s="50">
        <v>1.1</v>
      </c>
      <c r="C27" s="51">
        <v>2.2</v>
      </c>
      <c r="D27" s="51">
        <v>1</v>
      </c>
      <c r="E27" s="51">
        <v>0</v>
      </c>
      <c r="F27" s="42">
        <f t="shared" si="0"/>
        <v>11248.16</v>
      </c>
      <c r="G27" s="52">
        <v>2.55</v>
      </c>
      <c r="H27" s="51">
        <v>0.98</v>
      </c>
      <c r="I27" s="51">
        <v>2.47</v>
      </c>
      <c r="J27" s="45">
        <f t="shared" si="1"/>
        <v>3.4206</v>
      </c>
      <c r="K27" s="52">
        <v>1.125</v>
      </c>
      <c r="L27" s="47">
        <v>0.5</v>
      </c>
      <c r="M27" s="54">
        <f t="shared" si="2"/>
        <v>55188.2323377</v>
      </c>
      <c r="O27" s="56">
        <v>4648</v>
      </c>
      <c r="P27" s="50">
        <v>1.1</v>
      </c>
      <c r="Q27" s="51">
        <v>2.2</v>
      </c>
      <c r="R27" s="51">
        <v>1</v>
      </c>
      <c r="S27" s="51">
        <v>0</v>
      </c>
      <c r="T27" s="42">
        <f t="shared" si="3"/>
        <v>11248.16</v>
      </c>
      <c r="U27" s="52">
        <f t="shared" si="21"/>
        <v>2.81</v>
      </c>
      <c r="V27" s="51">
        <v>0.98</v>
      </c>
      <c r="W27" s="51">
        <v>2.47</v>
      </c>
      <c r="X27" s="45">
        <f t="shared" si="4"/>
        <v>3.4206</v>
      </c>
      <c r="Y27" s="52">
        <v>1.125</v>
      </c>
      <c r="Z27" s="47">
        <v>0.5</v>
      </c>
      <c r="AA27" s="54">
        <f t="shared" si="5"/>
        <v>60815.26779174</v>
      </c>
      <c r="AC27" s="56">
        <v>4648</v>
      </c>
      <c r="AD27" s="50">
        <v>1.1</v>
      </c>
      <c r="AE27" s="51">
        <v>2.2</v>
      </c>
      <c r="AF27" s="51">
        <v>1</v>
      </c>
      <c r="AG27" s="51">
        <v>0</v>
      </c>
      <c r="AH27" s="42">
        <f t="shared" si="6"/>
        <v>11248.16</v>
      </c>
      <c r="AI27" s="52">
        <f t="shared" si="7"/>
        <v>2.81</v>
      </c>
      <c r="AJ27" s="51">
        <v>0.98</v>
      </c>
      <c r="AK27" s="51">
        <v>2.47</v>
      </c>
      <c r="AL27" s="45">
        <f t="shared" si="8"/>
        <v>3.4206</v>
      </c>
      <c r="AM27" s="52">
        <v>1.125</v>
      </c>
      <c r="AN27" s="47">
        <v>0.5</v>
      </c>
      <c r="AO27" s="54">
        <f t="shared" si="9"/>
        <v>60815.26779174</v>
      </c>
      <c r="AQ27" s="56">
        <f>4648+240</f>
        <v>4888</v>
      </c>
      <c r="AR27" s="50">
        <v>1.1</v>
      </c>
      <c r="AS27" s="51">
        <v>2.2</v>
      </c>
      <c r="AT27" s="51">
        <v>1</v>
      </c>
      <c r="AU27" s="51">
        <v>0</v>
      </c>
      <c r="AV27" s="42">
        <f t="shared" si="10"/>
        <v>11828.96</v>
      </c>
      <c r="AW27" s="52">
        <f t="shared" si="11"/>
        <v>2.81</v>
      </c>
      <c r="AX27" s="51">
        <v>0.98</v>
      </c>
      <c r="AY27" s="51">
        <v>2.47</v>
      </c>
      <c r="AZ27" s="45">
        <f t="shared" si="12"/>
        <v>3.4206</v>
      </c>
      <c r="BA27" s="52">
        <v>1.225</v>
      </c>
      <c r="BB27" s="47">
        <v>0.5</v>
      </c>
      <c r="BC27" s="54">
        <f t="shared" si="13"/>
        <v>69640.401698868</v>
      </c>
      <c r="BE27" s="56">
        <f>4648+240+108</f>
        <v>4996</v>
      </c>
      <c r="BF27" s="50">
        <v>1.1</v>
      </c>
      <c r="BG27" s="51">
        <v>2.2</v>
      </c>
      <c r="BH27" s="51">
        <v>1</v>
      </c>
      <c r="BI27" s="51">
        <v>0</v>
      </c>
      <c r="BJ27" s="42">
        <f t="shared" si="14"/>
        <v>12090.32</v>
      </c>
      <c r="BK27" s="52">
        <f t="shared" si="15"/>
        <v>2.81</v>
      </c>
      <c r="BL27" s="51">
        <v>0.98</v>
      </c>
      <c r="BM27" s="51">
        <v>2.47</v>
      </c>
      <c r="BN27" s="45">
        <f t="shared" si="16"/>
        <v>3.4206</v>
      </c>
      <c r="BO27" s="52">
        <v>1.225</v>
      </c>
      <c r="BP27" s="47">
        <v>0.625</v>
      </c>
      <c r="BQ27" s="54">
        <f t="shared" si="17"/>
        <v>88973.8765567575</v>
      </c>
    </row>
    <row r="28" customHeight="1" spans="1:69">
      <c r="A28" s="56">
        <v>4648</v>
      </c>
      <c r="B28" s="50">
        <v>1.49</v>
      </c>
      <c r="C28" s="51">
        <v>2.2</v>
      </c>
      <c r="D28" s="51">
        <v>1</v>
      </c>
      <c r="E28" s="51">
        <v>0</v>
      </c>
      <c r="F28" s="42">
        <f t="shared" si="0"/>
        <v>15236.144</v>
      </c>
      <c r="G28" s="52">
        <v>2.55</v>
      </c>
      <c r="H28" s="51">
        <v>0.98</v>
      </c>
      <c r="I28" s="51">
        <v>2.47</v>
      </c>
      <c r="J28" s="45">
        <f t="shared" si="1"/>
        <v>3.4206</v>
      </c>
      <c r="K28" s="52">
        <v>1.125</v>
      </c>
      <c r="L28" s="47">
        <v>0.5</v>
      </c>
      <c r="M28" s="54">
        <f t="shared" si="2"/>
        <v>74754.96925743</v>
      </c>
      <c r="O28" s="56">
        <v>4648</v>
      </c>
      <c r="P28" s="50">
        <v>1.49</v>
      </c>
      <c r="Q28" s="51">
        <v>2.2</v>
      </c>
      <c r="R28" s="51">
        <v>1</v>
      </c>
      <c r="S28" s="51">
        <v>0</v>
      </c>
      <c r="T28" s="42">
        <f t="shared" si="3"/>
        <v>15236.144</v>
      </c>
      <c r="U28" s="52">
        <f t="shared" si="21"/>
        <v>2.81</v>
      </c>
      <c r="V28" s="51">
        <v>0.98</v>
      </c>
      <c r="W28" s="51">
        <v>2.47</v>
      </c>
      <c r="X28" s="45">
        <f t="shared" si="4"/>
        <v>3.4206</v>
      </c>
      <c r="Y28" s="52">
        <v>1.125</v>
      </c>
      <c r="Z28" s="47">
        <v>0.5</v>
      </c>
      <c r="AA28" s="54">
        <f t="shared" si="5"/>
        <v>82377.044554266</v>
      </c>
      <c r="AC28" s="56">
        <v>4648</v>
      </c>
      <c r="AD28" s="50">
        <v>1.49</v>
      </c>
      <c r="AE28" s="51">
        <v>2.2</v>
      </c>
      <c r="AF28" s="51">
        <v>1</v>
      </c>
      <c r="AG28" s="51">
        <v>0</v>
      </c>
      <c r="AH28" s="42">
        <f t="shared" si="6"/>
        <v>15236.144</v>
      </c>
      <c r="AI28" s="52">
        <f t="shared" si="7"/>
        <v>2.81</v>
      </c>
      <c r="AJ28" s="51">
        <v>0.98</v>
      </c>
      <c r="AK28" s="51">
        <v>2.47</v>
      </c>
      <c r="AL28" s="45">
        <f t="shared" si="8"/>
        <v>3.4206</v>
      </c>
      <c r="AM28" s="52">
        <v>1.125</v>
      </c>
      <c r="AN28" s="47">
        <v>0.5</v>
      </c>
      <c r="AO28" s="54">
        <f t="shared" si="9"/>
        <v>82377.044554266</v>
      </c>
      <c r="AQ28" s="56">
        <f>4648+240</f>
        <v>4888</v>
      </c>
      <c r="AR28" s="50">
        <v>1.49</v>
      </c>
      <c r="AS28" s="51">
        <v>2.2</v>
      </c>
      <c r="AT28" s="51">
        <v>1</v>
      </c>
      <c r="AU28" s="51">
        <v>0</v>
      </c>
      <c r="AV28" s="42">
        <f t="shared" si="10"/>
        <v>16022.864</v>
      </c>
      <c r="AW28" s="52">
        <f t="shared" si="11"/>
        <v>2.81</v>
      </c>
      <c r="AX28" s="51">
        <v>0.98</v>
      </c>
      <c r="AY28" s="51">
        <v>2.47</v>
      </c>
      <c r="AZ28" s="45">
        <f t="shared" si="12"/>
        <v>3.4206</v>
      </c>
      <c r="BA28" s="52">
        <v>1.225</v>
      </c>
      <c r="BB28" s="47">
        <v>0.5</v>
      </c>
      <c r="BC28" s="54">
        <f t="shared" si="13"/>
        <v>94331.0895739212</v>
      </c>
      <c r="BE28" s="56">
        <f>4648+240+108</f>
        <v>4996</v>
      </c>
      <c r="BF28" s="50">
        <v>1.49</v>
      </c>
      <c r="BG28" s="51">
        <v>2.2</v>
      </c>
      <c r="BH28" s="51">
        <v>1</v>
      </c>
      <c r="BI28" s="51">
        <v>0</v>
      </c>
      <c r="BJ28" s="42">
        <f t="shared" si="14"/>
        <v>16376.888</v>
      </c>
      <c r="BK28" s="52">
        <f t="shared" si="15"/>
        <v>2.81</v>
      </c>
      <c r="BL28" s="51">
        <v>0.98</v>
      </c>
      <c r="BM28" s="51">
        <v>2.47</v>
      </c>
      <c r="BN28" s="45">
        <f t="shared" si="16"/>
        <v>3.4206</v>
      </c>
      <c r="BO28" s="52">
        <v>1.225</v>
      </c>
      <c r="BP28" s="47">
        <v>0.625</v>
      </c>
      <c r="BQ28" s="54">
        <f t="shared" si="17"/>
        <v>120519.160063244</v>
      </c>
    </row>
    <row r="29" customHeight="1" spans="1:69">
      <c r="A29" s="56">
        <v>4648</v>
      </c>
      <c r="B29" s="50">
        <v>1.37</v>
      </c>
      <c r="C29" s="51">
        <v>2.2</v>
      </c>
      <c r="D29" s="51">
        <v>1</v>
      </c>
      <c r="E29" s="51">
        <v>0</v>
      </c>
      <c r="F29" s="42">
        <f t="shared" si="0"/>
        <v>14009.072</v>
      </c>
      <c r="G29" s="52">
        <v>2.55</v>
      </c>
      <c r="H29" s="51">
        <v>0.98</v>
      </c>
      <c r="I29" s="51">
        <v>2.47</v>
      </c>
      <c r="J29" s="45">
        <f t="shared" si="1"/>
        <v>3.4206</v>
      </c>
      <c r="K29" s="52">
        <v>1.125</v>
      </c>
      <c r="L29" s="47">
        <v>0.5</v>
      </c>
      <c r="M29" s="54">
        <f t="shared" si="2"/>
        <v>68734.43482059</v>
      </c>
      <c r="O29" s="56">
        <v>4648</v>
      </c>
      <c r="P29" s="50">
        <v>1.37</v>
      </c>
      <c r="Q29" s="51">
        <v>2.2</v>
      </c>
      <c r="R29" s="51">
        <v>1</v>
      </c>
      <c r="S29" s="51">
        <v>0</v>
      </c>
      <c r="T29" s="42">
        <f t="shared" si="3"/>
        <v>14009.072</v>
      </c>
      <c r="U29" s="52">
        <f t="shared" si="21"/>
        <v>2.81</v>
      </c>
      <c r="V29" s="51">
        <v>0.98</v>
      </c>
      <c r="W29" s="51">
        <v>2.47</v>
      </c>
      <c r="X29" s="45">
        <f t="shared" si="4"/>
        <v>3.4206</v>
      </c>
      <c r="Y29" s="52">
        <v>1.125</v>
      </c>
      <c r="Z29" s="47">
        <v>0.5</v>
      </c>
      <c r="AA29" s="54">
        <f t="shared" si="5"/>
        <v>75742.651704258</v>
      </c>
      <c r="AC29" s="56">
        <v>4648</v>
      </c>
      <c r="AD29" s="50">
        <v>1.37</v>
      </c>
      <c r="AE29" s="51">
        <v>2.2</v>
      </c>
      <c r="AF29" s="51">
        <v>1</v>
      </c>
      <c r="AG29" s="51">
        <v>0</v>
      </c>
      <c r="AH29" s="42">
        <f t="shared" si="6"/>
        <v>14009.072</v>
      </c>
      <c r="AI29" s="52">
        <f t="shared" si="7"/>
        <v>2.81</v>
      </c>
      <c r="AJ29" s="51">
        <v>0.98</v>
      </c>
      <c r="AK29" s="51">
        <v>2.47</v>
      </c>
      <c r="AL29" s="45">
        <f t="shared" si="8"/>
        <v>3.4206</v>
      </c>
      <c r="AM29" s="52">
        <v>1.125</v>
      </c>
      <c r="AN29" s="47">
        <v>0.5</v>
      </c>
      <c r="AO29" s="54">
        <f t="shared" si="9"/>
        <v>75742.651704258</v>
      </c>
      <c r="AQ29" s="56">
        <f>4648+240</f>
        <v>4888</v>
      </c>
      <c r="AR29" s="50">
        <v>1.37</v>
      </c>
      <c r="AS29" s="51">
        <v>2.2</v>
      </c>
      <c r="AT29" s="51">
        <v>1</v>
      </c>
      <c r="AU29" s="51">
        <v>0</v>
      </c>
      <c r="AV29" s="42">
        <f t="shared" si="10"/>
        <v>14732.432</v>
      </c>
      <c r="AW29" s="52">
        <f t="shared" si="11"/>
        <v>2.81</v>
      </c>
      <c r="AX29" s="51">
        <v>0.98</v>
      </c>
      <c r="AY29" s="51">
        <v>2.47</v>
      </c>
      <c r="AZ29" s="45">
        <f t="shared" si="12"/>
        <v>3.4206</v>
      </c>
      <c r="BA29" s="52">
        <v>1.225</v>
      </c>
      <c r="BB29" s="47">
        <v>0.5</v>
      </c>
      <c r="BC29" s="54">
        <f t="shared" si="13"/>
        <v>86733.9548431356</v>
      </c>
      <c r="BE29" s="56">
        <f>4648+240+108</f>
        <v>4996</v>
      </c>
      <c r="BF29" s="50">
        <v>1.37</v>
      </c>
      <c r="BG29" s="51">
        <v>2.2</v>
      </c>
      <c r="BH29" s="51">
        <v>1</v>
      </c>
      <c r="BI29" s="51">
        <v>0</v>
      </c>
      <c r="BJ29" s="42">
        <f t="shared" si="14"/>
        <v>15057.944</v>
      </c>
      <c r="BK29" s="52">
        <f t="shared" si="15"/>
        <v>2.81</v>
      </c>
      <c r="BL29" s="51">
        <v>0.98</v>
      </c>
      <c r="BM29" s="51">
        <v>2.47</v>
      </c>
      <c r="BN29" s="45">
        <f t="shared" si="16"/>
        <v>3.4206</v>
      </c>
      <c r="BO29" s="52">
        <v>1.225</v>
      </c>
      <c r="BP29" s="47">
        <v>0.625</v>
      </c>
      <c r="BQ29" s="54">
        <f t="shared" si="17"/>
        <v>110812.918984325</v>
      </c>
    </row>
    <row r="30" customHeight="1" spans="1:69">
      <c r="A30" s="56">
        <v>4648</v>
      </c>
      <c r="B30" s="50">
        <v>1.72</v>
      </c>
      <c r="C30" s="51">
        <v>2.2</v>
      </c>
      <c r="D30" s="51">
        <v>1</v>
      </c>
      <c r="E30" s="51">
        <v>0</v>
      </c>
      <c r="F30" s="42">
        <f t="shared" si="0"/>
        <v>17588.032</v>
      </c>
      <c r="G30" s="52">
        <v>2.55</v>
      </c>
      <c r="H30" s="51">
        <v>0.98</v>
      </c>
      <c r="I30" s="51">
        <v>2.47</v>
      </c>
      <c r="J30" s="45">
        <f t="shared" si="1"/>
        <v>3.4206</v>
      </c>
      <c r="K30" s="52">
        <v>1.125</v>
      </c>
      <c r="L30" s="47">
        <v>0.5</v>
      </c>
      <c r="M30" s="54">
        <f t="shared" si="2"/>
        <v>86294.32692804</v>
      </c>
      <c r="O30" s="56">
        <v>4648</v>
      </c>
      <c r="P30" s="50">
        <v>1.72</v>
      </c>
      <c r="Q30" s="51">
        <v>2.2</v>
      </c>
      <c r="R30" s="51">
        <v>1</v>
      </c>
      <c r="S30" s="51">
        <v>0</v>
      </c>
      <c r="T30" s="42">
        <f t="shared" si="3"/>
        <v>17588.032</v>
      </c>
      <c r="U30" s="52">
        <f t="shared" si="21"/>
        <v>2.81</v>
      </c>
      <c r="V30" s="51">
        <v>0.98</v>
      </c>
      <c r="W30" s="51">
        <v>2.47</v>
      </c>
      <c r="X30" s="45">
        <f t="shared" si="4"/>
        <v>3.4206</v>
      </c>
      <c r="Y30" s="52">
        <v>1.125</v>
      </c>
      <c r="Z30" s="47">
        <v>0.5</v>
      </c>
      <c r="AA30" s="54">
        <f t="shared" si="5"/>
        <v>95092.964183448</v>
      </c>
      <c r="AC30" s="56">
        <v>4648</v>
      </c>
      <c r="AD30" s="50">
        <v>1.72</v>
      </c>
      <c r="AE30" s="51">
        <v>2.2</v>
      </c>
      <c r="AF30" s="51">
        <v>1</v>
      </c>
      <c r="AG30" s="51">
        <v>0</v>
      </c>
      <c r="AH30" s="42">
        <f t="shared" si="6"/>
        <v>17588.032</v>
      </c>
      <c r="AI30" s="52">
        <f t="shared" si="7"/>
        <v>2.81</v>
      </c>
      <c r="AJ30" s="51">
        <v>0.98</v>
      </c>
      <c r="AK30" s="51">
        <v>2.47</v>
      </c>
      <c r="AL30" s="45">
        <f t="shared" si="8"/>
        <v>3.4206</v>
      </c>
      <c r="AM30" s="52">
        <v>1.125</v>
      </c>
      <c r="AN30" s="47">
        <v>0.5</v>
      </c>
      <c r="AO30" s="54">
        <f t="shared" si="9"/>
        <v>95092.964183448</v>
      </c>
      <c r="AQ30" s="56">
        <f>4648+240</f>
        <v>4888</v>
      </c>
      <c r="AR30" s="50">
        <v>1.72</v>
      </c>
      <c r="AS30" s="51">
        <v>2.2</v>
      </c>
      <c r="AT30" s="51">
        <v>1</v>
      </c>
      <c r="AU30" s="51">
        <v>0</v>
      </c>
      <c r="AV30" s="42">
        <f t="shared" si="10"/>
        <v>18496.192</v>
      </c>
      <c r="AW30" s="52">
        <f t="shared" si="11"/>
        <v>2.81</v>
      </c>
      <c r="AX30" s="51">
        <v>0.98</v>
      </c>
      <c r="AY30" s="51">
        <v>2.47</v>
      </c>
      <c r="AZ30" s="45">
        <f t="shared" si="12"/>
        <v>3.4206</v>
      </c>
      <c r="BA30" s="52">
        <v>1.225</v>
      </c>
      <c r="BB30" s="47">
        <v>0.5</v>
      </c>
      <c r="BC30" s="54">
        <f t="shared" si="13"/>
        <v>108892.264474594</v>
      </c>
      <c r="BE30" s="56">
        <f>4648+240+108</f>
        <v>4996</v>
      </c>
      <c r="BF30" s="50">
        <v>1.72</v>
      </c>
      <c r="BG30" s="51">
        <v>2.2</v>
      </c>
      <c r="BH30" s="51">
        <v>1</v>
      </c>
      <c r="BI30" s="51">
        <v>0</v>
      </c>
      <c r="BJ30" s="42">
        <f t="shared" si="14"/>
        <v>18904.864</v>
      </c>
      <c r="BK30" s="52">
        <f t="shared" si="15"/>
        <v>2.81</v>
      </c>
      <c r="BL30" s="51">
        <v>0.98</v>
      </c>
      <c r="BM30" s="51">
        <v>2.47</v>
      </c>
      <c r="BN30" s="45">
        <f t="shared" si="16"/>
        <v>3.4206</v>
      </c>
      <c r="BO30" s="52">
        <v>1.225</v>
      </c>
      <c r="BP30" s="47">
        <v>0.625</v>
      </c>
      <c r="BQ30" s="54">
        <f t="shared" si="17"/>
        <v>139122.788797839</v>
      </c>
    </row>
    <row r="31" customHeight="1" spans="1:69">
      <c r="A31" s="57">
        <f>SUM(M14:M30)</f>
        <v>1725027.52723359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O31" s="57">
        <f>SUM(AA14:AA30)</f>
        <v>1900912.6868731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9"/>
      <c r="AC31" s="57">
        <f>SUM(AO14:AO30)</f>
        <v>1900912.6868731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9"/>
      <c r="AQ31" s="57">
        <f>SUM(BC14:BC30)</f>
        <v>2148131.34444743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E31" s="57">
        <f>SUM(BQ14:BQ30)</f>
        <v>2883530.38861049</v>
      </c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9"/>
    </row>
    <row r="32" customHeight="1" spans="1:69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O32" s="57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9"/>
      <c r="AC32" s="5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57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E32" s="57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</row>
    <row r="33" customHeight="1" spans="1:6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Q33" s="6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2"/>
    </row>
    <row r="34" customHeight="1" spans="1:69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O34" s="25" t="s">
        <v>29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  <c r="AC34" s="25" t="s">
        <v>29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Q34" s="25" t="s">
        <v>29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7"/>
      <c r="BE34" s="25" t="s">
        <v>29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customHeight="1" spans="1:6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C35" s="28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30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E35" s="28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30"/>
    </row>
    <row r="36" customHeight="1" spans="1:69">
      <c r="A36" s="31" t="s">
        <v>14</v>
      </c>
      <c r="B36" s="32"/>
      <c r="C36" s="32"/>
      <c r="D36" s="32"/>
      <c r="E36" s="32"/>
      <c r="F36" s="33"/>
      <c r="G36" s="34" t="s">
        <v>15</v>
      </c>
      <c r="H36" s="35"/>
      <c r="I36" s="35"/>
      <c r="J36" s="36"/>
      <c r="K36" s="37" t="s">
        <v>16</v>
      </c>
      <c r="L36" s="38"/>
      <c r="M36" s="39" t="s">
        <v>17</v>
      </c>
      <c r="O36" s="31" t="s">
        <v>14</v>
      </c>
      <c r="P36" s="32"/>
      <c r="Q36" s="32"/>
      <c r="R36" s="32"/>
      <c r="S36" s="32"/>
      <c r="T36" s="33"/>
      <c r="U36" s="34" t="s">
        <v>15</v>
      </c>
      <c r="V36" s="35"/>
      <c r="W36" s="35"/>
      <c r="X36" s="36"/>
      <c r="Y36" s="37" t="s">
        <v>16</v>
      </c>
      <c r="Z36" s="38"/>
      <c r="AA36" s="39" t="s">
        <v>17</v>
      </c>
      <c r="AC36" s="31" t="s">
        <v>14</v>
      </c>
      <c r="AD36" s="32"/>
      <c r="AE36" s="32"/>
      <c r="AF36" s="32"/>
      <c r="AG36" s="32"/>
      <c r="AH36" s="33"/>
      <c r="AI36" s="34" t="s">
        <v>15</v>
      </c>
      <c r="AJ36" s="35"/>
      <c r="AK36" s="35"/>
      <c r="AL36" s="36"/>
      <c r="AM36" s="37" t="s">
        <v>16</v>
      </c>
      <c r="AN36" s="38"/>
      <c r="AO36" s="39" t="s">
        <v>17</v>
      </c>
      <c r="AQ36" s="31" t="s">
        <v>14</v>
      </c>
      <c r="AR36" s="32"/>
      <c r="AS36" s="32"/>
      <c r="AT36" s="32"/>
      <c r="AU36" s="32"/>
      <c r="AV36" s="33"/>
      <c r="AW36" s="34" t="s">
        <v>15</v>
      </c>
      <c r="AX36" s="35"/>
      <c r="AY36" s="35"/>
      <c r="AZ36" s="36"/>
      <c r="BA36" s="37" t="s">
        <v>16</v>
      </c>
      <c r="BB36" s="38"/>
      <c r="BC36" s="39" t="s">
        <v>17</v>
      </c>
      <c r="BE36" s="31" t="s">
        <v>14</v>
      </c>
      <c r="BF36" s="32"/>
      <c r="BG36" s="32"/>
      <c r="BH36" s="32"/>
      <c r="BI36" s="32"/>
      <c r="BJ36" s="33"/>
      <c r="BK36" s="34" t="s">
        <v>15</v>
      </c>
      <c r="BL36" s="35"/>
      <c r="BM36" s="35"/>
      <c r="BN36" s="36"/>
      <c r="BO36" s="37" t="s">
        <v>16</v>
      </c>
      <c r="BP36" s="38"/>
      <c r="BQ36" s="39" t="s">
        <v>17</v>
      </c>
    </row>
    <row r="37" customHeight="1" spans="1:69">
      <c r="A37" s="40" t="s">
        <v>18</v>
      </c>
      <c r="B37" s="41" t="s">
        <v>19</v>
      </c>
      <c r="C37" s="41" t="s">
        <v>20</v>
      </c>
      <c r="D37" s="41" t="s">
        <v>21</v>
      </c>
      <c r="E37" s="41" t="s">
        <v>22</v>
      </c>
      <c r="F37" s="42" t="s">
        <v>14</v>
      </c>
      <c r="G37" s="43" t="s">
        <v>23</v>
      </c>
      <c r="H37" s="44" t="s">
        <v>24</v>
      </c>
      <c r="I37" s="44" t="s">
        <v>25</v>
      </c>
      <c r="J37" s="45" t="s">
        <v>26</v>
      </c>
      <c r="K37" s="46" t="s">
        <v>27</v>
      </c>
      <c r="L37" s="47" t="s">
        <v>28</v>
      </c>
      <c r="M37" s="48"/>
      <c r="O37" s="40" t="s">
        <v>18</v>
      </c>
      <c r="P37" s="41" t="s">
        <v>19</v>
      </c>
      <c r="Q37" s="41" t="s">
        <v>20</v>
      </c>
      <c r="R37" s="41" t="s">
        <v>21</v>
      </c>
      <c r="S37" s="41" t="s">
        <v>22</v>
      </c>
      <c r="T37" s="42" t="s">
        <v>14</v>
      </c>
      <c r="U37" s="43" t="s">
        <v>23</v>
      </c>
      <c r="V37" s="44" t="s">
        <v>24</v>
      </c>
      <c r="W37" s="44" t="s">
        <v>25</v>
      </c>
      <c r="X37" s="45" t="s">
        <v>26</v>
      </c>
      <c r="Y37" s="46" t="s">
        <v>27</v>
      </c>
      <c r="Z37" s="47" t="s">
        <v>28</v>
      </c>
      <c r="AA37" s="48"/>
      <c r="AC37" s="40" t="s">
        <v>18</v>
      </c>
      <c r="AD37" s="41" t="s">
        <v>19</v>
      </c>
      <c r="AE37" s="41" t="s">
        <v>20</v>
      </c>
      <c r="AF37" s="41" t="s">
        <v>21</v>
      </c>
      <c r="AG37" s="41" t="s">
        <v>22</v>
      </c>
      <c r="AH37" s="42" t="s">
        <v>14</v>
      </c>
      <c r="AI37" s="43" t="s">
        <v>23</v>
      </c>
      <c r="AJ37" s="44" t="s">
        <v>24</v>
      </c>
      <c r="AK37" s="44" t="s">
        <v>25</v>
      </c>
      <c r="AL37" s="45" t="s">
        <v>26</v>
      </c>
      <c r="AM37" s="46" t="s">
        <v>27</v>
      </c>
      <c r="AN37" s="47" t="s">
        <v>28</v>
      </c>
      <c r="AO37" s="48"/>
      <c r="AQ37" s="40" t="s">
        <v>18</v>
      </c>
      <c r="AR37" s="41" t="s">
        <v>19</v>
      </c>
      <c r="AS37" s="41" t="s">
        <v>20</v>
      </c>
      <c r="AT37" s="41" t="s">
        <v>21</v>
      </c>
      <c r="AU37" s="41" t="s">
        <v>22</v>
      </c>
      <c r="AV37" s="42" t="s">
        <v>14</v>
      </c>
      <c r="AW37" s="43" t="s">
        <v>23</v>
      </c>
      <c r="AX37" s="44" t="s">
        <v>24</v>
      </c>
      <c r="AY37" s="44" t="s">
        <v>25</v>
      </c>
      <c r="AZ37" s="45" t="s">
        <v>26</v>
      </c>
      <c r="BA37" s="46" t="s">
        <v>27</v>
      </c>
      <c r="BB37" s="47" t="s">
        <v>28</v>
      </c>
      <c r="BC37" s="48"/>
      <c r="BE37" s="40" t="s">
        <v>18</v>
      </c>
      <c r="BF37" s="41" t="s">
        <v>19</v>
      </c>
      <c r="BG37" s="41" t="s">
        <v>20</v>
      </c>
      <c r="BH37" s="41" t="s">
        <v>21</v>
      </c>
      <c r="BI37" s="41" t="s">
        <v>22</v>
      </c>
      <c r="BJ37" s="42" t="s">
        <v>14</v>
      </c>
      <c r="BK37" s="43" t="s">
        <v>23</v>
      </c>
      <c r="BL37" s="44" t="s">
        <v>24</v>
      </c>
      <c r="BM37" s="44" t="s">
        <v>25</v>
      </c>
      <c r="BN37" s="45" t="s">
        <v>26</v>
      </c>
      <c r="BO37" s="46" t="s">
        <v>27</v>
      </c>
      <c r="BP37" s="47" t="s">
        <v>28</v>
      </c>
      <c r="BQ37" s="48"/>
    </row>
    <row r="38" customHeight="1" spans="1:69">
      <c r="A38" s="49">
        <v>5109</v>
      </c>
      <c r="B38" s="63">
        <v>2</v>
      </c>
      <c r="C38" s="51">
        <v>1</v>
      </c>
      <c r="D38" s="51">
        <v>1</v>
      </c>
      <c r="E38" s="51">
        <f t="shared" ref="E38:E42" si="22">5292*1.5</f>
        <v>7938</v>
      </c>
      <c r="F38" s="42">
        <f>A38*B38*C38*D38+E38</f>
        <v>18156</v>
      </c>
      <c r="G38" s="64">
        <v>1.95</v>
      </c>
      <c r="H38" s="51">
        <v>0.98</v>
      </c>
      <c r="I38" s="51">
        <v>2.47</v>
      </c>
      <c r="J38" s="45">
        <f>H38*I38+1</f>
        <v>3.4206</v>
      </c>
      <c r="K38" s="52">
        <v>1.125</v>
      </c>
      <c r="L38" s="47">
        <v>0.5</v>
      </c>
      <c r="M38" s="54">
        <f>F38*G38*J38*K38*L38</f>
        <v>68120.7786675</v>
      </c>
      <c r="O38" s="49">
        <v>5109</v>
      </c>
      <c r="P38" s="63">
        <v>2</v>
      </c>
      <c r="Q38" s="51">
        <v>1</v>
      </c>
      <c r="R38" s="51">
        <v>1</v>
      </c>
      <c r="S38" s="51">
        <f>5620*1.5</f>
        <v>8430</v>
      </c>
      <c r="T38" s="42">
        <f>O38*P38*Q38*R38+S38</f>
        <v>18648</v>
      </c>
      <c r="U38" s="64">
        <f>1.95+0.26</f>
        <v>2.21</v>
      </c>
      <c r="V38" s="51">
        <v>0.98</v>
      </c>
      <c r="W38" s="51">
        <v>2.47</v>
      </c>
      <c r="X38" s="45">
        <f>V38*W38+1</f>
        <v>3.4206</v>
      </c>
      <c r="Y38" s="52">
        <v>1.125</v>
      </c>
      <c r="Z38" s="47">
        <v>0.5</v>
      </c>
      <c r="AA38" s="54">
        <f>T38*U38*X38*Y38*Z38</f>
        <v>79295.647977</v>
      </c>
      <c r="AC38" s="49">
        <v>5109</v>
      </c>
      <c r="AD38" s="63">
        <v>2</v>
      </c>
      <c r="AE38" s="51">
        <v>1</v>
      </c>
      <c r="AF38" s="51">
        <v>1</v>
      </c>
      <c r="AG38" s="51">
        <f t="shared" ref="AG38:AG45" si="23">5620*1.5</f>
        <v>8430</v>
      </c>
      <c r="AH38" s="42">
        <f t="shared" ref="AH38:AH45" si="24">AC38*AD38*AE38*AF38+AG38</f>
        <v>18648</v>
      </c>
      <c r="AI38" s="64">
        <f t="shared" ref="AI38:AI45" si="25">1.95+0.26</f>
        <v>2.21</v>
      </c>
      <c r="AJ38" s="51">
        <v>0.98</v>
      </c>
      <c r="AK38" s="51">
        <v>2.47</v>
      </c>
      <c r="AL38" s="45">
        <f t="shared" ref="AL38:AL45" si="26">AJ38*AK38+1</f>
        <v>3.4206</v>
      </c>
      <c r="AM38" s="52">
        <v>1.125</v>
      </c>
      <c r="AN38" s="47">
        <v>0.5</v>
      </c>
      <c r="AO38" s="54">
        <f t="shared" ref="AO38:AO45" si="27">AH38*AI38*AL38*AM38*AN38</f>
        <v>79295.647977</v>
      </c>
      <c r="AQ38" s="49">
        <f t="shared" ref="AQ38:AQ41" si="28">5109+240</f>
        <v>5349</v>
      </c>
      <c r="AR38" s="63">
        <v>2</v>
      </c>
      <c r="AS38" s="51">
        <v>1</v>
      </c>
      <c r="AT38" s="51">
        <v>1</v>
      </c>
      <c r="AU38" s="51">
        <f t="shared" ref="AU38:AU44" si="29">5620*1.5</f>
        <v>8430</v>
      </c>
      <c r="AV38" s="42">
        <f t="shared" ref="AV38:AV59" si="30">AQ38*AR38*AS38*AT38+AU38</f>
        <v>19128</v>
      </c>
      <c r="AW38" s="64">
        <f t="shared" ref="AW38:AW44" si="31">1.95+0.26</f>
        <v>2.21</v>
      </c>
      <c r="AX38" s="51">
        <v>0.98</v>
      </c>
      <c r="AY38" s="51">
        <v>2.47</v>
      </c>
      <c r="AZ38" s="45">
        <f t="shared" ref="AZ38:AZ59" si="32">AX38*AY38+1</f>
        <v>3.4206</v>
      </c>
      <c r="BA38" s="52">
        <v>1.225</v>
      </c>
      <c r="BB38" s="47">
        <v>0.5</v>
      </c>
      <c r="BC38" s="54">
        <f t="shared" ref="BC38:BC59" si="33">AV38*AW38*AZ38*BA38*BB38</f>
        <v>88566.6506634</v>
      </c>
      <c r="BE38" s="49">
        <f t="shared" ref="BE38:BE49" si="34">5109+240+108</f>
        <v>5457</v>
      </c>
      <c r="BF38" s="63">
        <v>2.36</v>
      </c>
      <c r="BG38" s="51">
        <v>1</v>
      </c>
      <c r="BH38" s="51">
        <v>1</v>
      </c>
      <c r="BI38" s="51">
        <f>5968*1.5</f>
        <v>8952</v>
      </c>
      <c r="BJ38" s="42">
        <f t="shared" ref="BJ38:BJ59" si="35">BE38*BF38*BG38*BH38+BI38</f>
        <v>21830.52</v>
      </c>
      <c r="BK38" s="64">
        <f t="shared" ref="BK38:BK44" si="36">1.95+0.26</f>
        <v>2.21</v>
      </c>
      <c r="BL38" s="51">
        <v>0.98</v>
      </c>
      <c r="BM38" s="51">
        <v>2.47</v>
      </c>
      <c r="BN38" s="45">
        <f t="shared" ref="BN38:BN59" si="37">BL38*BM38+1</f>
        <v>3.4206</v>
      </c>
      <c r="BO38" s="52">
        <v>1.225</v>
      </c>
      <c r="BP38" s="47">
        <v>0.625</v>
      </c>
      <c r="BQ38" s="54">
        <f t="shared" ref="BQ38:BQ59" si="38">BJ38*BK38*BN38*BO38*BP38</f>
        <v>126349.856142851</v>
      </c>
    </row>
    <row r="39" customHeight="1" spans="1:69">
      <c r="A39" s="49">
        <v>5109</v>
      </c>
      <c r="B39" s="63">
        <v>2</v>
      </c>
      <c r="C39" s="51">
        <v>1</v>
      </c>
      <c r="D39" s="51">
        <v>1</v>
      </c>
      <c r="E39" s="51">
        <f t="shared" si="22"/>
        <v>7938</v>
      </c>
      <c r="F39" s="42">
        <f>A39*B39*C39*D39+E39</f>
        <v>18156</v>
      </c>
      <c r="G39" s="64">
        <v>1.95</v>
      </c>
      <c r="H39" s="51">
        <v>0.98</v>
      </c>
      <c r="I39" s="51">
        <v>2.47</v>
      </c>
      <c r="J39" s="45">
        <f>H39*I39+1</f>
        <v>3.4206</v>
      </c>
      <c r="K39" s="52">
        <v>1.125</v>
      </c>
      <c r="L39" s="47">
        <v>0.5</v>
      </c>
      <c r="M39" s="54">
        <f>F39*G39*J39*K39*L39</f>
        <v>68120.7786675</v>
      </c>
      <c r="O39" s="49">
        <v>5109</v>
      </c>
      <c r="P39" s="63">
        <v>2</v>
      </c>
      <c r="Q39" s="51">
        <v>1</v>
      </c>
      <c r="R39" s="51">
        <v>1</v>
      </c>
      <c r="S39" s="51">
        <f>5620*1.5</f>
        <v>8430</v>
      </c>
      <c r="T39" s="42">
        <f>O39*P39*Q39*R39+S39</f>
        <v>18648</v>
      </c>
      <c r="U39" s="64">
        <f>1.95+0.26</f>
        <v>2.21</v>
      </c>
      <c r="V39" s="51">
        <v>0.98</v>
      </c>
      <c r="W39" s="51">
        <v>2.47</v>
      </c>
      <c r="X39" s="45">
        <f>V39*W39+1</f>
        <v>3.4206</v>
      </c>
      <c r="Y39" s="52">
        <v>1.125</v>
      </c>
      <c r="Z39" s="47">
        <v>0.5</v>
      </c>
      <c r="AA39" s="54">
        <f>T39*U39*X39*Y39*Z39</f>
        <v>79295.647977</v>
      </c>
      <c r="AC39" s="49">
        <v>5109</v>
      </c>
      <c r="AD39" s="63">
        <v>2</v>
      </c>
      <c r="AE39" s="51">
        <v>1</v>
      </c>
      <c r="AF39" s="51">
        <v>1</v>
      </c>
      <c r="AG39" s="51">
        <f t="shared" si="23"/>
        <v>8430</v>
      </c>
      <c r="AH39" s="42">
        <f t="shared" si="24"/>
        <v>18648</v>
      </c>
      <c r="AI39" s="64">
        <f t="shared" si="25"/>
        <v>2.21</v>
      </c>
      <c r="AJ39" s="51">
        <v>0.98</v>
      </c>
      <c r="AK39" s="51">
        <v>2.47</v>
      </c>
      <c r="AL39" s="45">
        <f t="shared" si="26"/>
        <v>3.4206</v>
      </c>
      <c r="AM39" s="52">
        <v>1.125</v>
      </c>
      <c r="AN39" s="47">
        <v>0.5</v>
      </c>
      <c r="AO39" s="54">
        <f t="shared" si="27"/>
        <v>79295.647977</v>
      </c>
      <c r="AQ39" s="49">
        <f t="shared" si="28"/>
        <v>5349</v>
      </c>
      <c r="AR39" s="63">
        <v>2</v>
      </c>
      <c r="AS39" s="51">
        <v>1</v>
      </c>
      <c r="AT39" s="51">
        <v>1</v>
      </c>
      <c r="AU39" s="51">
        <f t="shared" si="29"/>
        <v>8430</v>
      </c>
      <c r="AV39" s="42">
        <f t="shared" si="30"/>
        <v>19128</v>
      </c>
      <c r="AW39" s="64">
        <f t="shared" si="31"/>
        <v>2.21</v>
      </c>
      <c r="AX39" s="51">
        <v>0.98</v>
      </c>
      <c r="AY39" s="51">
        <v>2.47</v>
      </c>
      <c r="AZ39" s="45">
        <f t="shared" si="32"/>
        <v>3.4206</v>
      </c>
      <c r="BA39" s="52">
        <v>1.225</v>
      </c>
      <c r="BB39" s="47">
        <v>0.5</v>
      </c>
      <c r="BC39" s="54">
        <f t="shared" si="33"/>
        <v>88566.6506634</v>
      </c>
      <c r="BE39" s="49">
        <f t="shared" si="34"/>
        <v>5457</v>
      </c>
      <c r="BF39" s="63">
        <v>2.36</v>
      </c>
      <c r="BG39" s="51">
        <v>1</v>
      </c>
      <c r="BH39" s="51">
        <v>1</v>
      </c>
      <c r="BI39" s="51">
        <f t="shared" ref="BI39:BI44" si="39">5968*1.5</f>
        <v>8952</v>
      </c>
      <c r="BJ39" s="42">
        <f t="shared" si="35"/>
        <v>21830.52</v>
      </c>
      <c r="BK39" s="64">
        <f t="shared" si="36"/>
        <v>2.21</v>
      </c>
      <c r="BL39" s="51">
        <v>0.98</v>
      </c>
      <c r="BM39" s="51">
        <v>2.47</v>
      </c>
      <c r="BN39" s="45">
        <f t="shared" si="37"/>
        <v>3.4206</v>
      </c>
      <c r="BO39" s="52">
        <v>1.225</v>
      </c>
      <c r="BP39" s="47">
        <v>0.625</v>
      </c>
      <c r="BQ39" s="54">
        <f t="shared" si="38"/>
        <v>126349.856142851</v>
      </c>
    </row>
    <row r="40" customHeight="1" spans="1:69">
      <c r="A40" s="49">
        <v>5109</v>
      </c>
      <c r="B40" s="63">
        <v>2</v>
      </c>
      <c r="C40" s="51">
        <v>1</v>
      </c>
      <c r="D40" s="51">
        <v>1</v>
      </c>
      <c r="E40" s="51">
        <f t="shared" si="22"/>
        <v>7938</v>
      </c>
      <c r="F40" s="42">
        <f>A40*B40*C40*D40+E40</f>
        <v>18156</v>
      </c>
      <c r="G40" s="64">
        <v>1.95</v>
      </c>
      <c r="H40" s="51">
        <v>0.98</v>
      </c>
      <c r="I40" s="51">
        <v>2.47</v>
      </c>
      <c r="J40" s="45">
        <f>H40*I40+1</f>
        <v>3.4206</v>
      </c>
      <c r="K40" s="52">
        <v>1.125</v>
      </c>
      <c r="L40" s="47">
        <v>0.5</v>
      </c>
      <c r="M40" s="54">
        <f>F40*G40*J40*K40*L40</f>
        <v>68120.7786675</v>
      </c>
      <c r="O40" s="49">
        <v>5109</v>
      </c>
      <c r="P40" s="63">
        <v>2</v>
      </c>
      <c r="Q40" s="51">
        <v>1</v>
      </c>
      <c r="R40" s="51">
        <v>1</v>
      </c>
      <c r="S40" s="51">
        <f>5620*1.5</f>
        <v>8430</v>
      </c>
      <c r="T40" s="42">
        <f>O40*P40*Q40*R40+S40</f>
        <v>18648</v>
      </c>
      <c r="U40" s="64">
        <f>1.95+0.26</f>
        <v>2.21</v>
      </c>
      <c r="V40" s="51">
        <v>0.98</v>
      </c>
      <c r="W40" s="51">
        <v>2.47</v>
      </c>
      <c r="X40" s="45">
        <f>V40*W40+1</f>
        <v>3.4206</v>
      </c>
      <c r="Y40" s="52">
        <v>1.125</v>
      </c>
      <c r="Z40" s="47">
        <v>0.5</v>
      </c>
      <c r="AA40" s="54">
        <f>T40*U40*X40*Y40*Z40</f>
        <v>79295.647977</v>
      </c>
      <c r="AC40" s="49">
        <v>5109</v>
      </c>
      <c r="AD40" s="63">
        <v>2</v>
      </c>
      <c r="AE40" s="51">
        <v>1</v>
      </c>
      <c r="AF40" s="51">
        <v>1</v>
      </c>
      <c r="AG40" s="51">
        <f t="shared" si="23"/>
        <v>8430</v>
      </c>
      <c r="AH40" s="42">
        <f t="shared" si="24"/>
        <v>18648</v>
      </c>
      <c r="AI40" s="64">
        <f t="shared" si="25"/>
        <v>2.21</v>
      </c>
      <c r="AJ40" s="51">
        <v>0.98</v>
      </c>
      <c r="AK40" s="51">
        <v>2.47</v>
      </c>
      <c r="AL40" s="45">
        <f t="shared" si="26"/>
        <v>3.4206</v>
      </c>
      <c r="AM40" s="52">
        <v>1.125</v>
      </c>
      <c r="AN40" s="47">
        <v>0.5</v>
      </c>
      <c r="AO40" s="54">
        <f t="shared" si="27"/>
        <v>79295.647977</v>
      </c>
      <c r="AQ40" s="49">
        <f t="shared" si="28"/>
        <v>5349</v>
      </c>
      <c r="AR40" s="63">
        <v>2</v>
      </c>
      <c r="AS40" s="51">
        <v>1</v>
      </c>
      <c r="AT40" s="51">
        <v>1</v>
      </c>
      <c r="AU40" s="51">
        <f t="shared" si="29"/>
        <v>8430</v>
      </c>
      <c r="AV40" s="42">
        <f t="shared" si="30"/>
        <v>19128</v>
      </c>
      <c r="AW40" s="64">
        <f t="shared" si="31"/>
        <v>2.21</v>
      </c>
      <c r="AX40" s="51">
        <v>0.98</v>
      </c>
      <c r="AY40" s="51">
        <v>2.47</v>
      </c>
      <c r="AZ40" s="45">
        <f t="shared" si="32"/>
        <v>3.4206</v>
      </c>
      <c r="BA40" s="52">
        <v>1.225</v>
      </c>
      <c r="BB40" s="47">
        <v>0.5</v>
      </c>
      <c r="BC40" s="54">
        <f t="shared" si="33"/>
        <v>88566.6506634</v>
      </c>
      <c r="BE40" s="49">
        <f t="shared" si="34"/>
        <v>5457</v>
      </c>
      <c r="BF40" s="63">
        <v>2.36</v>
      </c>
      <c r="BG40" s="51">
        <v>1</v>
      </c>
      <c r="BH40" s="51">
        <v>1</v>
      </c>
      <c r="BI40" s="51">
        <f t="shared" si="39"/>
        <v>8952</v>
      </c>
      <c r="BJ40" s="42">
        <f t="shared" si="35"/>
        <v>21830.52</v>
      </c>
      <c r="BK40" s="64">
        <f t="shared" si="36"/>
        <v>2.21</v>
      </c>
      <c r="BL40" s="51">
        <v>0.98</v>
      </c>
      <c r="BM40" s="51">
        <v>2.47</v>
      </c>
      <c r="BN40" s="45">
        <f t="shared" si="37"/>
        <v>3.4206</v>
      </c>
      <c r="BO40" s="52">
        <v>1.225</v>
      </c>
      <c r="BP40" s="47">
        <v>0.625</v>
      </c>
      <c r="BQ40" s="54">
        <f t="shared" si="38"/>
        <v>126349.856142851</v>
      </c>
    </row>
    <row r="41" customHeight="1" spans="1:69">
      <c r="A41" s="49">
        <v>5109</v>
      </c>
      <c r="B41" s="63">
        <v>2</v>
      </c>
      <c r="C41" s="51">
        <v>1</v>
      </c>
      <c r="D41" s="51">
        <v>1</v>
      </c>
      <c r="E41" s="51">
        <f t="shared" si="22"/>
        <v>7938</v>
      </c>
      <c r="F41" s="42">
        <f>A41*B41*C41*D41+E41</f>
        <v>18156</v>
      </c>
      <c r="G41" s="64">
        <v>1.95</v>
      </c>
      <c r="H41" s="51">
        <v>0.98</v>
      </c>
      <c r="I41" s="51">
        <v>2.47</v>
      </c>
      <c r="J41" s="45">
        <f>H41*I41+1</f>
        <v>3.4206</v>
      </c>
      <c r="K41" s="52">
        <v>1.125</v>
      </c>
      <c r="L41" s="47">
        <v>0.5</v>
      </c>
      <c r="M41" s="54">
        <f>F41*G41*J41*K41*L41</f>
        <v>68120.7786675</v>
      </c>
      <c r="O41" s="49">
        <v>5109</v>
      </c>
      <c r="P41" s="63">
        <v>2</v>
      </c>
      <c r="Q41" s="51">
        <v>1</v>
      </c>
      <c r="R41" s="51">
        <v>1</v>
      </c>
      <c r="S41" s="51">
        <f>5620*1.5</f>
        <v>8430</v>
      </c>
      <c r="T41" s="42">
        <f>O41*P41*Q41*R41+S41</f>
        <v>18648</v>
      </c>
      <c r="U41" s="64">
        <f>1.95+0.26</f>
        <v>2.21</v>
      </c>
      <c r="V41" s="51">
        <v>0.98</v>
      </c>
      <c r="W41" s="51">
        <v>2.47</v>
      </c>
      <c r="X41" s="45">
        <f>V41*W41+1</f>
        <v>3.4206</v>
      </c>
      <c r="Y41" s="52">
        <v>1.125</v>
      </c>
      <c r="Z41" s="47">
        <v>0.5</v>
      </c>
      <c r="AA41" s="54">
        <f>T41*U41*X41*Y41*Z41</f>
        <v>79295.647977</v>
      </c>
      <c r="AC41" s="49">
        <v>5109</v>
      </c>
      <c r="AD41" s="63">
        <v>2</v>
      </c>
      <c r="AE41" s="51">
        <v>1</v>
      </c>
      <c r="AF41" s="51">
        <v>1</v>
      </c>
      <c r="AG41" s="51">
        <f t="shared" si="23"/>
        <v>8430</v>
      </c>
      <c r="AH41" s="42">
        <f t="shared" si="24"/>
        <v>18648</v>
      </c>
      <c r="AI41" s="64">
        <f t="shared" si="25"/>
        <v>2.21</v>
      </c>
      <c r="AJ41" s="51">
        <v>0.98</v>
      </c>
      <c r="AK41" s="51">
        <v>2.47</v>
      </c>
      <c r="AL41" s="45">
        <f t="shared" si="26"/>
        <v>3.4206</v>
      </c>
      <c r="AM41" s="52">
        <v>1.125</v>
      </c>
      <c r="AN41" s="47">
        <v>0.5</v>
      </c>
      <c r="AO41" s="54">
        <f t="shared" si="27"/>
        <v>79295.647977</v>
      </c>
      <c r="AQ41" s="49">
        <f t="shared" si="28"/>
        <v>5349</v>
      </c>
      <c r="AR41" s="63">
        <v>2</v>
      </c>
      <c r="AS41" s="51">
        <v>1</v>
      </c>
      <c r="AT41" s="51">
        <v>1</v>
      </c>
      <c r="AU41" s="51">
        <f t="shared" si="29"/>
        <v>8430</v>
      </c>
      <c r="AV41" s="42">
        <f t="shared" si="30"/>
        <v>19128</v>
      </c>
      <c r="AW41" s="64">
        <f t="shared" si="31"/>
        <v>2.21</v>
      </c>
      <c r="AX41" s="51">
        <v>0.98</v>
      </c>
      <c r="AY41" s="51">
        <v>2.47</v>
      </c>
      <c r="AZ41" s="45">
        <f t="shared" si="32"/>
        <v>3.4206</v>
      </c>
      <c r="BA41" s="52">
        <v>1.225</v>
      </c>
      <c r="BB41" s="47">
        <v>0.5</v>
      </c>
      <c r="BC41" s="54">
        <f t="shared" si="33"/>
        <v>88566.6506634</v>
      </c>
      <c r="BE41" s="49">
        <f t="shared" si="34"/>
        <v>5457</v>
      </c>
      <c r="BF41" s="63">
        <v>2.36</v>
      </c>
      <c r="BG41" s="51">
        <v>1</v>
      </c>
      <c r="BH41" s="51">
        <v>1</v>
      </c>
      <c r="BI41" s="51">
        <f t="shared" si="39"/>
        <v>8952</v>
      </c>
      <c r="BJ41" s="42">
        <f t="shared" si="35"/>
        <v>21830.52</v>
      </c>
      <c r="BK41" s="64">
        <f t="shared" si="36"/>
        <v>2.21</v>
      </c>
      <c r="BL41" s="51">
        <v>0.98</v>
      </c>
      <c r="BM41" s="51">
        <v>2.47</v>
      </c>
      <c r="BN41" s="45">
        <f t="shared" si="37"/>
        <v>3.4206</v>
      </c>
      <c r="BO41" s="52">
        <v>1.225</v>
      </c>
      <c r="BP41" s="47">
        <v>0.625</v>
      </c>
      <c r="BQ41" s="54">
        <f t="shared" si="38"/>
        <v>126349.856142851</v>
      </c>
    </row>
    <row r="42" customHeight="1" spans="1:69">
      <c r="A42" s="49">
        <v>5109</v>
      </c>
      <c r="B42" s="63">
        <v>2</v>
      </c>
      <c r="C42" s="51">
        <v>1</v>
      </c>
      <c r="D42" s="51">
        <v>1</v>
      </c>
      <c r="E42" s="51">
        <f t="shared" si="22"/>
        <v>7938</v>
      </c>
      <c r="F42" s="42">
        <f>A42*B42*C42*D42+E42</f>
        <v>18156</v>
      </c>
      <c r="G42" s="64">
        <v>1.95</v>
      </c>
      <c r="H42" s="51">
        <v>0.98</v>
      </c>
      <c r="I42" s="51">
        <v>2.47</v>
      </c>
      <c r="J42" s="45">
        <f>H42*I42+1</f>
        <v>3.4206</v>
      </c>
      <c r="K42" s="52">
        <v>1.125</v>
      </c>
      <c r="L42" s="47">
        <v>0.5</v>
      </c>
      <c r="M42" s="54">
        <f>F42*G42*J42*K42*L42</f>
        <v>68120.7786675</v>
      </c>
      <c r="O42" s="49">
        <v>5109</v>
      </c>
      <c r="P42" s="63">
        <v>2</v>
      </c>
      <c r="Q42" s="51">
        <v>1</v>
      </c>
      <c r="R42" s="51">
        <v>1</v>
      </c>
      <c r="S42" s="51">
        <f>5620*1.5</f>
        <v>8430</v>
      </c>
      <c r="T42" s="42">
        <f>O42*P42*Q42*R42+S42</f>
        <v>18648</v>
      </c>
      <c r="U42" s="64">
        <f>1.95+0.26</f>
        <v>2.21</v>
      </c>
      <c r="V42" s="51">
        <v>0.98</v>
      </c>
      <c r="W42" s="51">
        <v>2.47</v>
      </c>
      <c r="X42" s="45">
        <f>V42*W42+1</f>
        <v>3.4206</v>
      </c>
      <c r="Y42" s="52">
        <v>1.125</v>
      </c>
      <c r="Z42" s="47">
        <v>0.5</v>
      </c>
      <c r="AA42" s="54">
        <f>T42*U42*X42*Y42*Z42</f>
        <v>79295.647977</v>
      </c>
      <c r="AC42" s="49">
        <v>5109</v>
      </c>
      <c r="AD42" s="63">
        <v>2</v>
      </c>
      <c r="AE42" s="51">
        <v>1</v>
      </c>
      <c r="AF42" s="51">
        <v>1</v>
      </c>
      <c r="AG42" s="51">
        <f t="shared" si="23"/>
        <v>8430</v>
      </c>
      <c r="AH42" s="42">
        <f t="shared" si="24"/>
        <v>18648</v>
      </c>
      <c r="AI42" s="64">
        <f t="shared" si="25"/>
        <v>2.21</v>
      </c>
      <c r="AJ42" s="51">
        <v>0.98</v>
      </c>
      <c r="AK42" s="51">
        <v>2.47</v>
      </c>
      <c r="AL42" s="45">
        <f t="shared" si="26"/>
        <v>3.4206</v>
      </c>
      <c r="AM42" s="52">
        <v>1.125</v>
      </c>
      <c r="AN42" s="47">
        <v>0.5</v>
      </c>
      <c r="AO42" s="54">
        <f t="shared" si="27"/>
        <v>79295.647977</v>
      </c>
      <c r="AQ42" s="49">
        <f t="shared" ref="AQ42:AQ55" si="40">5109+240</f>
        <v>5349</v>
      </c>
      <c r="AR42" s="63">
        <v>2</v>
      </c>
      <c r="AS42" s="51">
        <v>1</v>
      </c>
      <c r="AT42" s="51">
        <v>1</v>
      </c>
      <c r="AU42" s="51">
        <f t="shared" si="29"/>
        <v>8430</v>
      </c>
      <c r="AV42" s="42">
        <f t="shared" si="30"/>
        <v>19128</v>
      </c>
      <c r="AW42" s="64">
        <f t="shared" si="31"/>
        <v>2.21</v>
      </c>
      <c r="AX42" s="51">
        <v>0.98</v>
      </c>
      <c r="AY42" s="51">
        <v>2.47</v>
      </c>
      <c r="AZ42" s="45">
        <f t="shared" si="32"/>
        <v>3.4206</v>
      </c>
      <c r="BA42" s="52">
        <v>1.225</v>
      </c>
      <c r="BB42" s="47">
        <v>0.5</v>
      </c>
      <c r="BC42" s="54">
        <f t="shared" si="33"/>
        <v>88566.6506634</v>
      </c>
      <c r="BE42" s="49">
        <f t="shared" si="34"/>
        <v>5457</v>
      </c>
      <c r="BF42" s="63">
        <v>2.36</v>
      </c>
      <c r="BG42" s="51">
        <v>1</v>
      </c>
      <c r="BH42" s="51">
        <v>1</v>
      </c>
      <c r="BI42" s="51">
        <f t="shared" si="39"/>
        <v>8952</v>
      </c>
      <c r="BJ42" s="42">
        <f t="shared" si="35"/>
        <v>21830.52</v>
      </c>
      <c r="BK42" s="64">
        <f t="shared" si="36"/>
        <v>2.21</v>
      </c>
      <c r="BL42" s="51">
        <v>0.98</v>
      </c>
      <c r="BM42" s="51">
        <v>2.47</v>
      </c>
      <c r="BN42" s="45">
        <f t="shared" si="37"/>
        <v>3.4206</v>
      </c>
      <c r="BO42" s="52">
        <v>1.225</v>
      </c>
      <c r="BP42" s="47">
        <v>0.625</v>
      </c>
      <c r="BQ42" s="54">
        <f t="shared" si="38"/>
        <v>126349.856142851</v>
      </c>
    </row>
    <row r="43" customHeight="1" spans="1:69">
      <c r="A43" s="49"/>
      <c r="B43" s="41">
        <v>0</v>
      </c>
      <c r="C43" s="51"/>
      <c r="D43" s="51"/>
      <c r="E43" s="51"/>
      <c r="F43" s="42"/>
      <c r="G43" s="52"/>
      <c r="H43" s="51"/>
      <c r="I43" s="51"/>
      <c r="J43" s="45"/>
      <c r="K43" s="52"/>
      <c r="L43" s="47"/>
      <c r="M43" s="54"/>
      <c r="O43" s="49"/>
      <c r="P43" s="41">
        <v>0</v>
      </c>
      <c r="Q43" s="51"/>
      <c r="R43" s="51"/>
      <c r="S43" s="51"/>
      <c r="T43" s="42"/>
      <c r="U43" s="52"/>
      <c r="V43" s="51"/>
      <c r="W43" s="51"/>
      <c r="X43" s="45"/>
      <c r="Y43" s="52"/>
      <c r="Z43" s="47"/>
      <c r="AA43" s="54"/>
      <c r="AC43" s="49">
        <v>5109</v>
      </c>
      <c r="AD43" s="41">
        <v>6</v>
      </c>
      <c r="AE43" s="51">
        <v>1</v>
      </c>
      <c r="AF43" s="51">
        <v>1</v>
      </c>
      <c r="AG43" s="51">
        <f t="shared" si="23"/>
        <v>8430</v>
      </c>
      <c r="AH43" s="42">
        <f t="shared" si="24"/>
        <v>39084</v>
      </c>
      <c r="AI43" s="64">
        <f t="shared" si="25"/>
        <v>2.21</v>
      </c>
      <c r="AJ43" s="51">
        <v>0.98</v>
      </c>
      <c r="AK43" s="51">
        <v>2.47</v>
      </c>
      <c r="AL43" s="45">
        <f t="shared" si="26"/>
        <v>3.4206</v>
      </c>
      <c r="AM43" s="52">
        <v>1.125</v>
      </c>
      <c r="AN43" s="47">
        <v>0.5</v>
      </c>
      <c r="AO43" s="54">
        <f t="shared" si="27"/>
        <v>166194.2892285</v>
      </c>
      <c r="AQ43" s="49">
        <f t="shared" si="40"/>
        <v>5349</v>
      </c>
      <c r="AR43" s="41">
        <v>6</v>
      </c>
      <c r="AS43" s="51">
        <v>1</v>
      </c>
      <c r="AT43" s="51">
        <v>1</v>
      </c>
      <c r="AU43" s="51">
        <f t="shared" si="29"/>
        <v>8430</v>
      </c>
      <c r="AV43" s="42">
        <f t="shared" si="30"/>
        <v>40524</v>
      </c>
      <c r="AW43" s="64">
        <f t="shared" si="31"/>
        <v>2.21</v>
      </c>
      <c r="AX43" s="51">
        <v>0.98</v>
      </c>
      <c r="AY43" s="51">
        <v>2.47</v>
      </c>
      <c r="AZ43" s="45">
        <f t="shared" si="32"/>
        <v>3.4206</v>
      </c>
      <c r="BA43" s="52">
        <v>1.225</v>
      </c>
      <c r="BB43" s="47">
        <v>0.5</v>
      </c>
      <c r="BC43" s="54">
        <f t="shared" si="33"/>
        <v>187634.6168697</v>
      </c>
      <c r="BE43" s="49">
        <f t="shared" si="34"/>
        <v>5457</v>
      </c>
      <c r="BF43" s="41">
        <v>6</v>
      </c>
      <c r="BG43" s="51">
        <v>1</v>
      </c>
      <c r="BH43" s="51">
        <v>1</v>
      </c>
      <c r="BI43" s="51">
        <f t="shared" si="39"/>
        <v>8952</v>
      </c>
      <c r="BJ43" s="42">
        <f t="shared" si="35"/>
        <v>41694</v>
      </c>
      <c r="BK43" s="64">
        <f t="shared" si="36"/>
        <v>2.21</v>
      </c>
      <c r="BL43" s="51">
        <v>0.98</v>
      </c>
      <c r="BM43" s="51">
        <v>2.47</v>
      </c>
      <c r="BN43" s="45">
        <f t="shared" si="37"/>
        <v>3.4206</v>
      </c>
      <c r="BO43" s="52">
        <v>1.225</v>
      </c>
      <c r="BP43" s="47">
        <v>0.625</v>
      </c>
      <c r="BQ43" s="54">
        <f t="shared" si="38"/>
        <v>241314.952736813</v>
      </c>
    </row>
    <row r="44" customHeight="1" spans="1:69">
      <c r="A44" s="49"/>
      <c r="B44" s="41">
        <v>0</v>
      </c>
      <c r="C44" s="51"/>
      <c r="D44" s="51"/>
      <c r="E44" s="51"/>
      <c r="F44" s="42"/>
      <c r="G44" s="52"/>
      <c r="H44" s="51"/>
      <c r="I44" s="51"/>
      <c r="J44" s="45"/>
      <c r="K44" s="52"/>
      <c r="L44" s="47"/>
      <c r="M44" s="54"/>
      <c r="O44" s="49"/>
      <c r="P44" s="41">
        <v>0</v>
      </c>
      <c r="Q44" s="51"/>
      <c r="R44" s="51"/>
      <c r="S44" s="51"/>
      <c r="T44" s="42"/>
      <c r="U44" s="52"/>
      <c r="V44" s="51"/>
      <c r="W44" s="51"/>
      <c r="X44" s="45"/>
      <c r="Y44" s="52"/>
      <c r="Z44" s="47"/>
      <c r="AA44" s="54"/>
      <c r="AC44" s="49">
        <v>5109</v>
      </c>
      <c r="AD44" s="41">
        <v>6</v>
      </c>
      <c r="AE44" s="51">
        <v>1</v>
      </c>
      <c r="AF44" s="51">
        <v>1</v>
      </c>
      <c r="AG44" s="51">
        <f t="shared" si="23"/>
        <v>8430</v>
      </c>
      <c r="AH44" s="42">
        <f t="shared" si="24"/>
        <v>39084</v>
      </c>
      <c r="AI44" s="64">
        <f t="shared" si="25"/>
        <v>2.21</v>
      </c>
      <c r="AJ44" s="51">
        <v>0.98</v>
      </c>
      <c r="AK44" s="51">
        <v>2.47</v>
      </c>
      <c r="AL44" s="45">
        <f t="shared" si="26"/>
        <v>3.4206</v>
      </c>
      <c r="AM44" s="52">
        <v>1.125</v>
      </c>
      <c r="AN44" s="47">
        <v>0.5</v>
      </c>
      <c r="AO44" s="54">
        <f t="shared" si="27"/>
        <v>166194.2892285</v>
      </c>
      <c r="AQ44" s="49">
        <f t="shared" si="40"/>
        <v>5349</v>
      </c>
      <c r="AR44" s="41">
        <v>6</v>
      </c>
      <c r="AS44" s="51">
        <v>1</v>
      </c>
      <c r="AT44" s="51">
        <v>1</v>
      </c>
      <c r="AU44" s="51">
        <f t="shared" si="29"/>
        <v>8430</v>
      </c>
      <c r="AV44" s="42">
        <f t="shared" si="30"/>
        <v>40524</v>
      </c>
      <c r="AW44" s="64">
        <f t="shared" si="31"/>
        <v>2.21</v>
      </c>
      <c r="AX44" s="51">
        <v>0.98</v>
      </c>
      <c r="AY44" s="51">
        <v>2.47</v>
      </c>
      <c r="AZ44" s="45">
        <f t="shared" si="32"/>
        <v>3.4206</v>
      </c>
      <c r="BA44" s="52">
        <v>1.225</v>
      </c>
      <c r="BB44" s="47">
        <v>0.5</v>
      </c>
      <c r="BC44" s="54">
        <f t="shared" si="33"/>
        <v>187634.6168697</v>
      </c>
      <c r="BE44" s="49">
        <f t="shared" si="34"/>
        <v>5457</v>
      </c>
      <c r="BF44" s="41">
        <v>6</v>
      </c>
      <c r="BG44" s="51">
        <v>1</v>
      </c>
      <c r="BH44" s="51">
        <v>1</v>
      </c>
      <c r="BI44" s="51">
        <f t="shared" si="39"/>
        <v>8952</v>
      </c>
      <c r="BJ44" s="42">
        <f t="shared" si="35"/>
        <v>41694</v>
      </c>
      <c r="BK44" s="64">
        <f t="shared" si="36"/>
        <v>2.21</v>
      </c>
      <c r="BL44" s="51">
        <v>0.98</v>
      </c>
      <c r="BM44" s="51">
        <v>2.47</v>
      </c>
      <c r="BN44" s="45">
        <f t="shared" si="37"/>
        <v>3.4206</v>
      </c>
      <c r="BO44" s="52">
        <v>1.225</v>
      </c>
      <c r="BP44" s="47">
        <v>0.625</v>
      </c>
      <c r="BQ44" s="54">
        <f t="shared" si="38"/>
        <v>241314.952736813</v>
      </c>
    </row>
    <row r="45" customHeight="1" spans="1:69">
      <c r="A45" s="49">
        <v>5109</v>
      </c>
      <c r="B45" s="44">
        <v>5.01</v>
      </c>
      <c r="C45" s="51">
        <v>1</v>
      </c>
      <c r="D45" s="51">
        <v>1</v>
      </c>
      <c r="E45" s="51">
        <v>0</v>
      </c>
      <c r="F45" s="42">
        <f t="shared" ref="F45:F59" si="41">A45*B45*C45*D45+E45</f>
        <v>25596.09</v>
      </c>
      <c r="G45" s="52">
        <v>2.55</v>
      </c>
      <c r="H45" s="51">
        <v>0.98</v>
      </c>
      <c r="I45" s="51">
        <v>2.47</v>
      </c>
      <c r="J45" s="45">
        <f t="shared" ref="J45:J59" si="42">H45*I45+1</f>
        <v>3.4206</v>
      </c>
      <c r="K45" s="52">
        <v>1.125</v>
      </c>
      <c r="L45" s="47">
        <v>0.5</v>
      </c>
      <c r="M45" s="54">
        <f t="shared" ref="M45:M59" si="43">F45*G45*J45*K45*L45</f>
        <v>125585.247885581</v>
      </c>
      <c r="O45" s="49">
        <v>5109</v>
      </c>
      <c r="P45" s="44">
        <v>5.01</v>
      </c>
      <c r="Q45" s="51">
        <v>1</v>
      </c>
      <c r="R45" s="51">
        <v>1</v>
      </c>
      <c r="S45" s="51">
        <v>0</v>
      </c>
      <c r="T45" s="42">
        <f t="shared" ref="T45:T59" si="44">O45*P45*Q45*R45+S45</f>
        <v>25596.09</v>
      </c>
      <c r="U45" s="52">
        <f t="shared" ref="U45:U47" si="45">2.55+0.26</f>
        <v>2.81</v>
      </c>
      <c r="V45" s="51">
        <v>0.98</v>
      </c>
      <c r="W45" s="51">
        <v>2.47</v>
      </c>
      <c r="X45" s="45">
        <f t="shared" ref="X45:X59" si="46">V45*W45+1</f>
        <v>3.4206</v>
      </c>
      <c r="Y45" s="52">
        <v>1.125</v>
      </c>
      <c r="Z45" s="47">
        <v>0.5</v>
      </c>
      <c r="AA45" s="54">
        <f t="shared" ref="AA45:AA59" si="47">T45*U45*X45*Y45*Z45</f>
        <v>138390.018258229</v>
      </c>
      <c r="AC45" s="49">
        <v>5109</v>
      </c>
      <c r="AD45" s="44">
        <v>5.01</v>
      </c>
      <c r="AE45" s="51">
        <v>1</v>
      </c>
      <c r="AF45" s="51">
        <v>1</v>
      </c>
      <c r="AG45" s="51">
        <v>0</v>
      </c>
      <c r="AH45" s="42">
        <f t="shared" ref="AH45:AH59" si="48">AC45*AD45*AE45*AF45+AG45</f>
        <v>25596.09</v>
      </c>
      <c r="AI45" s="52">
        <f t="shared" ref="AI45:AI59" si="49">2.55+0.26</f>
        <v>2.81</v>
      </c>
      <c r="AJ45" s="51">
        <v>0.98</v>
      </c>
      <c r="AK45" s="51">
        <v>2.47</v>
      </c>
      <c r="AL45" s="45">
        <f t="shared" ref="AL45:AL59" si="50">AJ45*AK45+1</f>
        <v>3.4206</v>
      </c>
      <c r="AM45" s="52">
        <v>1.125</v>
      </c>
      <c r="AN45" s="47">
        <v>0.5</v>
      </c>
      <c r="AO45" s="54">
        <f t="shared" ref="AO45:AO59" si="51">AH45*AI45*AL45*AM45*AN45</f>
        <v>138390.018258229</v>
      </c>
      <c r="AQ45" s="49">
        <f t="shared" si="40"/>
        <v>5349</v>
      </c>
      <c r="AR45" s="44">
        <v>5.01</v>
      </c>
      <c r="AS45" s="51">
        <v>1</v>
      </c>
      <c r="AT45" s="51">
        <v>1</v>
      </c>
      <c r="AU45" s="51">
        <v>0</v>
      </c>
      <c r="AV45" s="42">
        <f t="shared" si="30"/>
        <v>26798.49</v>
      </c>
      <c r="AW45" s="52">
        <f t="shared" ref="AW45:AW59" si="52">2.55+0.26</f>
        <v>2.81</v>
      </c>
      <c r="AX45" s="51">
        <v>0.98</v>
      </c>
      <c r="AY45" s="51">
        <v>2.47</v>
      </c>
      <c r="AZ45" s="45">
        <f t="shared" si="32"/>
        <v>3.4206</v>
      </c>
      <c r="BA45" s="52">
        <v>1.225</v>
      </c>
      <c r="BB45" s="47">
        <v>0.5</v>
      </c>
      <c r="BC45" s="54">
        <f t="shared" si="33"/>
        <v>157770.218896936</v>
      </c>
      <c r="BE45" s="49">
        <f t="shared" si="34"/>
        <v>5457</v>
      </c>
      <c r="BF45" s="44">
        <v>5.01</v>
      </c>
      <c r="BG45" s="51">
        <v>1</v>
      </c>
      <c r="BH45" s="51">
        <v>1</v>
      </c>
      <c r="BI45" s="51">
        <f t="shared" ref="BI45:BI48" si="53">5968*0.7</f>
        <v>4177.6</v>
      </c>
      <c r="BJ45" s="42">
        <f t="shared" si="35"/>
        <v>31517.17</v>
      </c>
      <c r="BK45" s="52">
        <f t="shared" ref="BK45:BK59" si="54">2.55+0.26</f>
        <v>2.81</v>
      </c>
      <c r="BL45" s="51">
        <v>0.98</v>
      </c>
      <c r="BM45" s="51">
        <v>2.47</v>
      </c>
      <c r="BN45" s="45">
        <f t="shared" si="37"/>
        <v>3.4206</v>
      </c>
      <c r="BO45" s="52">
        <v>1.225</v>
      </c>
      <c r="BP45" s="47">
        <v>0.625</v>
      </c>
      <c r="BQ45" s="54">
        <f t="shared" si="38"/>
        <v>231938.012641381</v>
      </c>
    </row>
    <row r="46" customHeight="1" spans="1:69">
      <c r="A46" s="49">
        <v>5109</v>
      </c>
      <c r="B46" s="50">
        <v>0.59</v>
      </c>
      <c r="C46" s="51">
        <v>2.2</v>
      </c>
      <c r="D46" s="51">
        <v>1</v>
      </c>
      <c r="E46" s="51">
        <v>0</v>
      </c>
      <c r="F46" s="42">
        <f t="shared" si="41"/>
        <v>6631.482</v>
      </c>
      <c r="G46" s="52">
        <v>2.55</v>
      </c>
      <c r="H46" s="51">
        <v>0.98</v>
      </c>
      <c r="I46" s="51">
        <v>2.47</v>
      </c>
      <c r="J46" s="45">
        <f t="shared" si="42"/>
        <v>3.4206</v>
      </c>
      <c r="K46" s="52">
        <v>1.125</v>
      </c>
      <c r="L46" s="47">
        <v>0.5</v>
      </c>
      <c r="M46" s="54">
        <f t="shared" si="43"/>
        <v>32536.8566378213</v>
      </c>
      <c r="O46" s="49">
        <v>5109</v>
      </c>
      <c r="P46" s="50">
        <v>0.59</v>
      </c>
      <c r="Q46" s="51">
        <v>2.2</v>
      </c>
      <c r="R46" s="51">
        <v>1</v>
      </c>
      <c r="S46" s="51">
        <v>0</v>
      </c>
      <c r="T46" s="42">
        <f t="shared" si="44"/>
        <v>6631.482</v>
      </c>
      <c r="U46" s="52">
        <f t="shared" si="45"/>
        <v>2.81</v>
      </c>
      <c r="V46" s="51">
        <v>0.98</v>
      </c>
      <c r="W46" s="51">
        <v>2.47</v>
      </c>
      <c r="X46" s="45">
        <f t="shared" si="46"/>
        <v>3.4206</v>
      </c>
      <c r="Y46" s="52">
        <v>1.125</v>
      </c>
      <c r="Z46" s="47">
        <v>0.5</v>
      </c>
      <c r="AA46" s="54">
        <f t="shared" si="47"/>
        <v>35854.3400597167</v>
      </c>
      <c r="AC46" s="49">
        <v>5109</v>
      </c>
      <c r="AD46" s="50">
        <v>0.59</v>
      </c>
      <c r="AE46" s="51">
        <v>2.2</v>
      </c>
      <c r="AF46" s="51">
        <v>1</v>
      </c>
      <c r="AG46" s="51">
        <v>0</v>
      </c>
      <c r="AH46" s="42">
        <f t="shared" si="48"/>
        <v>6631.482</v>
      </c>
      <c r="AI46" s="52">
        <f t="shared" si="49"/>
        <v>2.81</v>
      </c>
      <c r="AJ46" s="51">
        <v>0.98</v>
      </c>
      <c r="AK46" s="51">
        <v>2.47</v>
      </c>
      <c r="AL46" s="45">
        <f t="shared" si="50"/>
        <v>3.4206</v>
      </c>
      <c r="AM46" s="52">
        <v>1.125</v>
      </c>
      <c r="AN46" s="47">
        <v>0.5</v>
      </c>
      <c r="AO46" s="54">
        <f t="shared" si="51"/>
        <v>35854.3400597167</v>
      </c>
      <c r="AQ46" s="49">
        <f t="shared" si="40"/>
        <v>5349</v>
      </c>
      <c r="AR46" s="50">
        <v>0.59</v>
      </c>
      <c r="AS46" s="51">
        <v>2.2</v>
      </c>
      <c r="AT46" s="51">
        <v>1</v>
      </c>
      <c r="AU46" s="51">
        <v>0</v>
      </c>
      <c r="AV46" s="42">
        <f t="shared" si="30"/>
        <v>6943.002</v>
      </c>
      <c r="AW46" s="52">
        <f t="shared" si="52"/>
        <v>2.81</v>
      </c>
      <c r="AX46" s="51">
        <v>0.98</v>
      </c>
      <c r="AY46" s="51">
        <v>2.47</v>
      </c>
      <c r="AZ46" s="45">
        <f t="shared" si="32"/>
        <v>3.4206</v>
      </c>
      <c r="BA46" s="52">
        <v>1.225</v>
      </c>
      <c r="BB46" s="47">
        <v>0.5</v>
      </c>
      <c r="BC46" s="54">
        <f t="shared" si="33"/>
        <v>40875.3980295854</v>
      </c>
      <c r="BE46" s="49">
        <f t="shared" si="34"/>
        <v>5457</v>
      </c>
      <c r="BF46" s="50">
        <v>0.59</v>
      </c>
      <c r="BG46" s="51">
        <v>2.2</v>
      </c>
      <c r="BH46" s="51">
        <v>1</v>
      </c>
      <c r="BI46" s="51">
        <f t="shared" si="53"/>
        <v>4177.6</v>
      </c>
      <c r="BJ46" s="42">
        <f t="shared" si="35"/>
        <v>11260.786</v>
      </c>
      <c r="BK46" s="52">
        <f t="shared" si="54"/>
        <v>2.81</v>
      </c>
      <c r="BL46" s="51">
        <v>0.98</v>
      </c>
      <c r="BM46" s="51">
        <v>2.47</v>
      </c>
      <c r="BN46" s="45">
        <f t="shared" si="37"/>
        <v>3.4206</v>
      </c>
      <c r="BO46" s="52">
        <v>1.225</v>
      </c>
      <c r="BP46" s="47">
        <v>0.625</v>
      </c>
      <c r="BQ46" s="54">
        <f t="shared" si="38"/>
        <v>82869.2527158969</v>
      </c>
    </row>
    <row r="47" customHeight="1" spans="1:69">
      <c r="A47" s="49">
        <v>5109</v>
      </c>
      <c r="B47" s="50">
        <v>0.8</v>
      </c>
      <c r="C47" s="51">
        <v>2.2</v>
      </c>
      <c r="D47" s="51">
        <v>1</v>
      </c>
      <c r="E47" s="51">
        <v>0</v>
      </c>
      <c r="F47" s="42">
        <f t="shared" si="41"/>
        <v>8991.84</v>
      </c>
      <c r="G47" s="52">
        <v>2.55</v>
      </c>
      <c r="H47" s="51">
        <v>0.98</v>
      </c>
      <c r="I47" s="51">
        <v>2.47</v>
      </c>
      <c r="J47" s="45">
        <f t="shared" si="42"/>
        <v>3.4206</v>
      </c>
      <c r="K47" s="52">
        <v>1.125</v>
      </c>
      <c r="L47" s="47">
        <v>0.5</v>
      </c>
      <c r="M47" s="54">
        <f t="shared" si="43"/>
        <v>44117.7717123</v>
      </c>
      <c r="O47" s="49">
        <v>5109</v>
      </c>
      <c r="P47" s="50">
        <v>0.8</v>
      </c>
      <c r="Q47" s="51">
        <v>2.2</v>
      </c>
      <c r="R47" s="51">
        <v>1</v>
      </c>
      <c r="S47" s="51">
        <v>0</v>
      </c>
      <c r="T47" s="42">
        <f t="shared" si="44"/>
        <v>8991.84</v>
      </c>
      <c r="U47" s="52">
        <f t="shared" si="45"/>
        <v>2.81</v>
      </c>
      <c r="V47" s="51">
        <v>0.98</v>
      </c>
      <c r="W47" s="51">
        <v>2.47</v>
      </c>
      <c r="X47" s="45">
        <f t="shared" si="46"/>
        <v>3.4206</v>
      </c>
      <c r="Y47" s="52">
        <v>1.125</v>
      </c>
      <c r="Z47" s="47">
        <v>0.5</v>
      </c>
      <c r="AA47" s="54">
        <f t="shared" si="47"/>
        <v>48616.05431826</v>
      </c>
      <c r="AC47" s="49">
        <v>5109</v>
      </c>
      <c r="AD47" s="50">
        <v>0.8</v>
      </c>
      <c r="AE47" s="51">
        <v>2.2</v>
      </c>
      <c r="AF47" s="51">
        <v>1</v>
      </c>
      <c r="AG47" s="51">
        <v>0</v>
      </c>
      <c r="AH47" s="42">
        <f t="shared" si="48"/>
        <v>8991.84</v>
      </c>
      <c r="AI47" s="52">
        <f t="shared" si="49"/>
        <v>2.81</v>
      </c>
      <c r="AJ47" s="51">
        <v>0.98</v>
      </c>
      <c r="AK47" s="51">
        <v>2.47</v>
      </c>
      <c r="AL47" s="45">
        <f t="shared" si="50"/>
        <v>3.4206</v>
      </c>
      <c r="AM47" s="52">
        <v>1.125</v>
      </c>
      <c r="AN47" s="47">
        <v>0.5</v>
      </c>
      <c r="AO47" s="54">
        <f t="shared" si="51"/>
        <v>48616.05431826</v>
      </c>
      <c r="AQ47" s="49">
        <f t="shared" si="40"/>
        <v>5349</v>
      </c>
      <c r="AR47" s="50">
        <v>0.8</v>
      </c>
      <c r="AS47" s="51">
        <v>2.2</v>
      </c>
      <c r="AT47" s="51">
        <v>1</v>
      </c>
      <c r="AU47" s="51">
        <v>0</v>
      </c>
      <c r="AV47" s="42">
        <f t="shared" si="30"/>
        <v>9414.24</v>
      </c>
      <c r="AW47" s="52">
        <f t="shared" si="52"/>
        <v>2.81</v>
      </c>
      <c r="AX47" s="51">
        <v>0.98</v>
      </c>
      <c r="AY47" s="51">
        <v>2.47</v>
      </c>
      <c r="AZ47" s="45">
        <f t="shared" si="32"/>
        <v>3.4206</v>
      </c>
      <c r="BA47" s="52">
        <v>1.225</v>
      </c>
      <c r="BB47" s="47">
        <v>0.5</v>
      </c>
      <c r="BC47" s="54">
        <f t="shared" si="33"/>
        <v>55424.268514692</v>
      </c>
      <c r="BE47" s="49">
        <f t="shared" si="34"/>
        <v>5457</v>
      </c>
      <c r="BF47" s="50">
        <v>0.8</v>
      </c>
      <c r="BG47" s="51">
        <v>2.2</v>
      </c>
      <c r="BH47" s="51">
        <v>1</v>
      </c>
      <c r="BI47" s="51">
        <f t="shared" si="53"/>
        <v>4177.6</v>
      </c>
      <c r="BJ47" s="42">
        <f t="shared" si="35"/>
        <v>13781.92</v>
      </c>
      <c r="BK47" s="52">
        <f t="shared" si="54"/>
        <v>2.81</v>
      </c>
      <c r="BL47" s="51">
        <v>0.98</v>
      </c>
      <c r="BM47" s="51">
        <v>2.47</v>
      </c>
      <c r="BN47" s="45">
        <f t="shared" si="37"/>
        <v>3.4206</v>
      </c>
      <c r="BO47" s="52">
        <v>1.225</v>
      </c>
      <c r="BP47" s="47">
        <v>0.625</v>
      </c>
      <c r="BQ47" s="54">
        <f t="shared" si="38"/>
        <v>101422.530486795</v>
      </c>
    </row>
    <row r="48" customHeight="1" spans="1:69">
      <c r="A48" s="49">
        <v>5109</v>
      </c>
      <c r="B48" s="50">
        <v>0.74</v>
      </c>
      <c r="C48" s="51">
        <v>2.2</v>
      </c>
      <c r="D48" s="51">
        <v>1</v>
      </c>
      <c r="E48" s="51">
        <v>0</v>
      </c>
      <c r="F48" s="42">
        <f t="shared" si="41"/>
        <v>8317.452</v>
      </c>
      <c r="G48" s="52">
        <v>2.55</v>
      </c>
      <c r="H48" s="51">
        <v>0.98</v>
      </c>
      <c r="I48" s="51">
        <v>2.47</v>
      </c>
      <c r="J48" s="45">
        <f t="shared" si="42"/>
        <v>3.4206</v>
      </c>
      <c r="K48" s="52">
        <v>1.125</v>
      </c>
      <c r="L48" s="47">
        <v>0.5</v>
      </c>
      <c r="M48" s="54">
        <f t="shared" si="43"/>
        <v>40808.9388338775</v>
      </c>
      <c r="O48" s="49">
        <v>5109</v>
      </c>
      <c r="P48" s="50">
        <v>0.74</v>
      </c>
      <c r="Q48" s="51">
        <v>2.2</v>
      </c>
      <c r="R48" s="51">
        <v>1</v>
      </c>
      <c r="S48" s="51">
        <v>0</v>
      </c>
      <c r="T48" s="42">
        <f t="shared" si="44"/>
        <v>8317.452</v>
      </c>
      <c r="U48" s="52">
        <f t="shared" ref="U48:U59" si="55">2.55+0.26</f>
        <v>2.81</v>
      </c>
      <c r="V48" s="51">
        <v>0.98</v>
      </c>
      <c r="W48" s="51">
        <v>2.47</v>
      </c>
      <c r="X48" s="45">
        <f t="shared" si="46"/>
        <v>3.4206</v>
      </c>
      <c r="Y48" s="52">
        <v>1.125</v>
      </c>
      <c r="Z48" s="47">
        <v>0.5</v>
      </c>
      <c r="AA48" s="54">
        <f t="shared" si="47"/>
        <v>44969.8502443905</v>
      </c>
      <c r="AC48" s="49">
        <v>5109</v>
      </c>
      <c r="AD48" s="50">
        <v>0.74</v>
      </c>
      <c r="AE48" s="51">
        <v>2.2</v>
      </c>
      <c r="AF48" s="51">
        <v>1</v>
      </c>
      <c r="AG48" s="51">
        <v>0</v>
      </c>
      <c r="AH48" s="42">
        <f t="shared" si="48"/>
        <v>8317.452</v>
      </c>
      <c r="AI48" s="52">
        <f t="shared" si="49"/>
        <v>2.81</v>
      </c>
      <c r="AJ48" s="51">
        <v>0.98</v>
      </c>
      <c r="AK48" s="51">
        <v>2.47</v>
      </c>
      <c r="AL48" s="45">
        <f t="shared" si="50"/>
        <v>3.4206</v>
      </c>
      <c r="AM48" s="52">
        <v>1.125</v>
      </c>
      <c r="AN48" s="47">
        <v>0.5</v>
      </c>
      <c r="AO48" s="54">
        <f t="shared" si="51"/>
        <v>44969.8502443905</v>
      </c>
      <c r="AQ48" s="49">
        <f t="shared" si="40"/>
        <v>5349</v>
      </c>
      <c r="AR48" s="50">
        <v>0.74</v>
      </c>
      <c r="AS48" s="51">
        <v>2.2</v>
      </c>
      <c r="AT48" s="51">
        <v>1</v>
      </c>
      <c r="AU48" s="51">
        <v>0</v>
      </c>
      <c r="AV48" s="42">
        <f t="shared" si="30"/>
        <v>8708.172</v>
      </c>
      <c r="AW48" s="52">
        <f t="shared" si="52"/>
        <v>2.81</v>
      </c>
      <c r="AX48" s="51">
        <v>0.98</v>
      </c>
      <c r="AY48" s="51">
        <v>2.47</v>
      </c>
      <c r="AZ48" s="45">
        <f t="shared" si="32"/>
        <v>3.4206</v>
      </c>
      <c r="BA48" s="52">
        <v>1.225</v>
      </c>
      <c r="BB48" s="47">
        <v>0.5</v>
      </c>
      <c r="BC48" s="54">
        <f t="shared" si="33"/>
        <v>51267.4483760901</v>
      </c>
      <c r="BE48" s="49">
        <f t="shared" si="34"/>
        <v>5457</v>
      </c>
      <c r="BF48" s="50">
        <v>0.74</v>
      </c>
      <c r="BG48" s="51">
        <v>2.2</v>
      </c>
      <c r="BH48" s="51">
        <v>1</v>
      </c>
      <c r="BI48" s="51">
        <f t="shared" si="53"/>
        <v>4177.6</v>
      </c>
      <c r="BJ48" s="42">
        <f t="shared" si="35"/>
        <v>13061.596</v>
      </c>
      <c r="BK48" s="52">
        <f t="shared" si="54"/>
        <v>2.81</v>
      </c>
      <c r="BL48" s="51">
        <v>0.98</v>
      </c>
      <c r="BM48" s="51">
        <v>2.47</v>
      </c>
      <c r="BN48" s="45">
        <f t="shared" si="37"/>
        <v>3.4206</v>
      </c>
      <c r="BO48" s="52">
        <v>1.225</v>
      </c>
      <c r="BP48" s="47">
        <v>0.625</v>
      </c>
      <c r="BQ48" s="54">
        <f t="shared" si="38"/>
        <v>96121.5939808241</v>
      </c>
    </row>
    <row r="49" customHeight="1" spans="1:69">
      <c r="A49" s="49">
        <v>5109</v>
      </c>
      <c r="B49" s="50">
        <v>0.92</v>
      </c>
      <c r="C49" s="51">
        <v>2.2</v>
      </c>
      <c r="D49" s="51">
        <v>1</v>
      </c>
      <c r="E49" s="51">
        <v>0</v>
      </c>
      <c r="F49" s="42">
        <f t="shared" si="41"/>
        <v>10340.616</v>
      </c>
      <c r="G49" s="52">
        <v>2.55</v>
      </c>
      <c r="H49" s="51">
        <v>0.98</v>
      </c>
      <c r="I49" s="51">
        <v>2.47</v>
      </c>
      <c r="J49" s="45">
        <f t="shared" si="42"/>
        <v>3.4206</v>
      </c>
      <c r="K49" s="52">
        <v>1.125</v>
      </c>
      <c r="L49" s="47">
        <v>0.5</v>
      </c>
      <c r="M49" s="54">
        <f t="shared" si="43"/>
        <v>50735.437469145</v>
      </c>
      <c r="O49" s="49">
        <v>5109</v>
      </c>
      <c r="P49" s="50">
        <v>0.92</v>
      </c>
      <c r="Q49" s="51">
        <v>2.2</v>
      </c>
      <c r="R49" s="51">
        <v>1</v>
      </c>
      <c r="S49" s="51">
        <v>0</v>
      </c>
      <c r="T49" s="42">
        <f t="shared" si="44"/>
        <v>10340.616</v>
      </c>
      <c r="U49" s="52">
        <f t="shared" si="55"/>
        <v>2.81</v>
      </c>
      <c r="V49" s="51">
        <v>0.98</v>
      </c>
      <c r="W49" s="51">
        <v>2.47</v>
      </c>
      <c r="X49" s="45">
        <f t="shared" si="46"/>
        <v>3.4206</v>
      </c>
      <c r="Y49" s="52">
        <v>1.125</v>
      </c>
      <c r="Z49" s="47">
        <v>0.5</v>
      </c>
      <c r="AA49" s="54">
        <f t="shared" si="47"/>
        <v>55908.462465999</v>
      </c>
      <c r="AC49" s="49">
        <v>5109</v>
      </c>
      <c r="AD49" s="50">
        <v>0.92</v>
      </c>
      <c r="AE49" s="51">
        <v>2.2</v>
      </c>
      <c r="AF49" s="51">
        <v>1</v>
      </c>
      <c r="AG49" s="51">
        <v>0</v>
      </c>
      <c r="AH49" s="42">
        <f t="shared" si="48"/>
        <v>10340.616</v>
      </c>
      <c r="AI49" s="52">
        <f t="shared" si="49"/>
        <v>2.81</v>
      </c>
      <c r="AJ49" s="51">
        <v>0.98</v>
      </c>
      <c r="AK49" s="51">
        <v>2.47</v>
      </c>
      <c r="AL49" s="45">
        <f t="shared" si="50"/>
        <v>3.4206</v>
      </c>
      <c r="AM49" s="52">
        <v>1.125</v>
      </c>
      <c r="AN49" s="47">
        <v>0.5</v>
      </c>
      <c r="AO49" s="54">
        <f t="shared" si="51"/>
        <v>55908.462465999</v>
      </c>
      <c r="AQ49" s="49">
        <f t="shared" si="40"/>
        <v>5349</v>
      </c>
      <c r="AR49" s="50">
        <v>0.92</v>
      </c>
      <c r="AS49" s="51">
        <v>2.2</v>
      </c>
      <c r="AT49" s="51">
        <v>1</v>
      </c>
      <c r="AU49" s="51">
        <v>0</v>
      </c>
      <c r="AV49" s="42">
        <f t="shared" si="30"/>
        <v>10826.376</v>
      </c>
      <c r="AW49" s="52">
        <f t="shared" si="52"/>
        <v>2.81</v>
      </c>
      <c r="AX49" s="51">
        <v>0.98</v>
      </c>
      <c r="AY49" s="51">
        <v>2.47</v>
      </c>
      <c r="AZ49" s="45">
        <f t="shared" si="32"/>
        <v>3.4206</v>
      </c>
      <c r="BA49" s="52">
        <v>1.225</v>
      </c>
      <c r="BB49" s="47">
        <v>0.5</v>
      </c>
      <c r="BC49" s="54">
        <f t="shared" si="33"/>
        <v>63737.9087918958</v>
      </c>
      <c r="BE49" s="49">
        <f t="shared" si="34"/>
        <v>5457</v>
      </c>
      <c r="BF49" s="50">
        <v>0.92</v>
      </c>
      <c r="BG49" s="51">
        <v>2.2</v>
      </c>
      <c r="BH49" s="51">
        <v>1</v>
      </c>
      <c r="BI49" s="51">
        <v>0</v>
      </c>
      <c r="BJ49" s="42">
        <f t="shared" si="35"/>
        <v>11044.968</v>
      </c>
      <c r="BK49" s="52">
        <f t="shared" si="54"/>
        <v>2.81</v>
      </c>
      <c r="BL49" s="51">
        <v>0.98</v>
      </c>
      <c r="BM49" s="51">
        <v>2.47</v>
      </c>
      <c r="BN49" s="45">
        <f t="shared" si="37"/>
        <v>3.4206</v>
      </c>
      <c r="BO49" s="52">
        <v>1.225</v>
      </c>
      <c r="BP49" s="47">
        <v>0.625</v>
      </c>
      <c r="BQ49" s="54">
        <f t="shared" si="38"/>
        <v>81281.0264248868</v>
      </c>
    </row>
    <row r="50" customHeight="1" spans="1:69">
      <c r="A50" s="49">
        <v>5109</v>
      </c>
      <c r="B50" s="55">
        <v>1.7</v>
      </c>
      <c r="C50" s="51">
        <v>2.2</v>
      </c>
      <c r="D50" s="51">
        <v>1</v>
      </c>
      <c r="E50" s="51">
        <v>0</v>
      </c>
      <c r="F50" s="42">
        <f t="shared" si="41"/>
        <v>19107.66</v>
      </c>
      <c r="G50" s="52">
        <v>2.55</v>
      </c>
      <c r="H50" s="51">
        <v>0.98</v>
      </c>
      <c r="I50" s="51">
        <v>2.47</v>
      </c>
      <c r="J50" s="45">
        <f t="shared" si="42"/>
        <v>3.4206</v>
      </c>
      <c r="K50" s="52">
        <v>1.125</v>
      </c>
      <c r="L50" s="47">
        <v>0.5</v>
      </c>
      <c r="M50" s="54">
        <f t="shared" si="43"/>
        <v>93750.2648886375</v>
      </c>
      <c r="O50" s="49">
        <v>5109</v>
      </c>
      <c r="P50" s="55">
        <v>1.7</v>
      </c>
      <c r="Q50" s="51">
        <v>2.2</v>
      </c>
      <c r="R50" s="51">
        <v>1</v>
      </c>
      <c r="S50" s="51">
        <v>0</v>
      </c>
      <c r="T50" s="42">
        <f t="shared" si="44"/>
        <v>19107.66</v>
      </c>
      <c r="U50" s="52">
        <f t="shared" si="55"/>
        <v>2.81</v>
      </c>
      <c r="V50" s="51">
        <v>0.98</v>
      </c>
      <c r="W50" s="51">
        <v>2.47</v>
      </c>
      <c r="X50" s="45">
        <f t="shared" si="46"/>
        <v>3.4206</v>
      </c>
      <c r="Y50" s="52">
        <v>1.125</v>
      </c>
      <c r="Z50" s="47">
        <v>0.5</v>
      </c>
      <c r="AA50" s="54">
        <f t="shared" si="47"/>
        <v>103309.115426302</v>
      </c>
      <c r="AC50" s="49">
        <v>5109</v>
      </c>
      <c r="AD50" s="55">
        <v>1.7</v>
      </c>
      <c r="AE50" s="51">
        <v>2.2</v>
      </c>
      <c r="AF50" s="51">
        <v>1</v>
      </c>
      <c r="AG50" s="51">
        <v>0</v>
      </c>
      <c r="AH50" s="42">
        <f t="shared" si="48"/>
        <v>19107.66</v>
      </c>
      <c r="AI50" s="52">
        <f t="shared" si="49"/>
        <v>2.81</v>
      </c>
      <c r="AJ50" s="51">
        <v>0.98</v>
      </c>
      <c r="AK50" s="51">
        <v>2.47</v>
      </c>
      <c r="AL50" s="45">
        <f t="shared" si="50"/>
        <v>3.4206</v>
      </c>
      <c r="AM50" s="52">
        <v>1.125</v>
      </c>
      <c r="AN50" s="47">
        <v>0.5</v>
      </c>
      <c r="AO50" s="54">
        <f t="shared" si="51"/>
        <v>103309.115426302</v>
      </c>
      <c r="AQ50" s="49">
        <f t="shared" si="40"/>
        <v>5349</v>
      </c>
      <c r="AR50" s="55">
        <v>1.7</v>
      </c>
      <c r="AS50" s="51">
        <v>2.2</v>
      </c>
      <c r="AT50" s="51">
        <v>1</v>
      </c>
      <c r="AU50" s="51">
        <v>0</v>
      </c>
      <c r="AV50" s="42">
        <f t="shared" si="30"/>
        <v>20005.26</v>
      </c>
      <c r="AW50" s="52">
        <f t="shared" si="52"/>
        <v>2.81</v>
      </c>
      <c r="AX50" s="51">
        <v>0.98</v>
      </c>
      <c r="AY50" s="51">
        <v>2.47</v>
      </c>
      <c r="AZ50" s="45">
        <f t="shared" si="32"/>
        <v>3.4206</v>
      </c>
      <c r="BA50" s="52">
        <v>1.225</v>
      </c>
      <c r="BB50" s="47">
        <v>0.5</v>
      </c>
      <c r="BC50" s="54">
        <f t="shared" si="33"/>
        <v>117776.57059372</v>
      </c>
      <c r="BE50" s="49">
        <f t="shared" ref="BE50:BE55" si="56">5109+240+108</f>
        <v>5457</v>
      </c>
      <c r="BF50" s="55">
        <v>1.7</v>
      </c>
      <c r="BG50" s="51">
        <v>2.2</v>
      </c>
      <c r="BH50" s="51">
        <v>1</v>
      </c>
      <c r="BI50" s="51">
        <v>0</v>
      </c>
      <c r="BJ50" s="42">
        <f t="shared" si="35"/>
        <v>20409.18</v>
      </c>
      <c r="BK50" s="52">
        <f t="shared" si="54"/>
        <v>2.81</v>
      </c>
      <c r="BL50" s="51">
        <v>0.98</v>
      </c>
      <c r="BM50" s="51">
        <v>2.47</v>
      </c>
      <c r="BN50" s="45">
        <f t="shared" si="37"/>
        <v>3.4206</v>
      </c>
      <c r="BO50" s="52">
        <v>1.225</v>
      </c>
      <c r="BP50" s="47">
        <v>0.625</v>
      </c>
      <c r="BQ50" s="54">
        <f t="shared" si="38"/>
        <v>150193.201002508</v>
      </c>
    </row>
    <row r="51" customHeight="1" spans="1:69">
      <c r="A51" s="49">
        <v>5109</v>
      </c>
      <c r="B51" s="50">
        <v>0.59</v>
      </c>
      <c r="C51" s="51">
        <v>2.2</v>
      </c>
      <c r="D51" s="51">
        <v>1</v>
      </c>
      <c r="E51" s="51">
        <v>0</v>
      </c>
      <c r="F51" s="42">
        <f t="shared" si="41"/>
        <v>6631.482</v>
      </c>
      <c r="G51" s="52">
        <v>2.55</v>
      </c>
      <c r="H51" s="51">
        <v>0.98</v>
      </c>
      <c r="I51" s="51">
        <v>2.47</v>
      </c>
      <c r="J51" s="45">
        <f t="shared" si="42"/>
        <v>3.4206</v>
      </c>
      <c r="K51" s="52">
        <v>1.125</v>
      </c>
      <c r="L51" s="47">
        <v>0.5</v>
      </c>
      <c r="M51" s="54">
        <f t="shared" si="43"/>
        <v>32536.8566378213</v>
      </c>
      <c r="O51" s="49">
        <v>5109</v>
      </c>
      <c r="P51" s="50">
        <v>0.59</v>
      </c>
      <c r="Q51" s="51">
        <v>2.2</v>
      </c>
      <c r="R51" s="51">
        <v>1</v>
      </c>
      <c r="S51" s="51">
        <v>0</v>
      </c>
      <c r="T51" s="42">
        <f t="shared" si="44"/>
        <v>6631.482</v>
      </c>
      <c r="U51" s="52">
        <f t="shared" si="55"/>
        <v>2.81</v>
      </c>
      <c r="V51" s="51">
        <v>0.98</v>
      </c>
      <c r="W51" s="51">
        <v>2.47</v>
      </c>
      <c r="X51" s="45">
        <f t="shared" si="46"/>
        <v>3.4206</v>
      </c>
      <c r="Y51" s="52">
        <v>1.125</v>
      </c>
      <c r="Z51" s="47">
        <v>0.5</v>
      </c>
      <c r="AA51" s="54">
        <f t="shared" si="47"/>
        <v>35854.3400597167</v>
      </c>
      <c r="AC51" s="49">
        <v>5109</v>
      </c>
      <c r="AD51" s="50">
        <v>0.59</v>
      </c>
      <c r="AE51" s="51">
        <v>2.2</v>
      </c>
      <c r="AF51" s="51">
        <v>1</v>
      </c>
      <c r="AG51" s="51">
        <v>0</v>
      </c>
      <c r="AH51" s="42">
        <f t="shared" si="48"/>
        <v>6631.482</v>
      </c>
      <c r="AI51" s="52">
        <f t="shared" si="49"/>
        <v>2.81</v>
      </c>
      <c r="AJ51" s="51">
        <v>0.98</v>
      </c>
      <c r="AK51" s="51">
        <v>2.47</v>
      </c>
      <c r="AL51" s="45">
        <f t="shared" si="50"/>
        <v>3.4206</v>
      </c>
      <c r="AM51" s="52">
        <v>1.125</v>
      </c>
      <c r="AN51" s="47">
        <v>0.5</v>
      </c>
      <c r="AO51" s="54">
        <f t="shared" si="51"/>
        <v>35854.3400597167</v>
      </c>
      <c r="AQ51" s="49">
        <f t="shared" si="40"/>
        <v>5349</v>
      </c>
      <c r="AR51" s="50">
        <v>0.59</v>
      </c>
      <c r="AS51" s="51">
        <v>2.2</v>
      </c>
      <c r="AT51" s="51">
        <v>1</v>
      </c>
      <c r="AU51" s="51">
        <v>0</v>
      </c>
      <c r="AV51" s="42">
        <f t="shared" si="30"/>
        <v>6943.002</v>
      </c>
      <c r="AW51" s="52">
        <f t="shared" si="52"/>
        <v>2.81</v>
      </c>
      <c r="AX51" s="51">
        <v>0.98</v>
      </c>
      <c r="AY51" s="51">
        <v>2.47</v>
      </c>
      <c r="AZ51" s="45">
        <f t="shared" si="32"/>
        <v>3.4206</v>
      </c>
      <c r="BA51" s="52">
        <v>1.225</v>
      </c>
      <c r="BB51" s="47">
        <v>0.5</v>
      </c>
      <c r="BC51" s="54">
        <f t="shared" si="33"/>
        <v>40875.3980295854</v>
      </c>
      <c r="BE51" s="49">
        <f t="shared" si="56"/>
        <v>5457</v>
      </c>
      <c r="BF51" s="50">
        <v>0.59</v>
      </c>
      <c r="BG51" s="51">
        <v>2.2</v>
      </c>
      <c r="BH51" s="51">
        <v>1</v>
      </c>
      <c r="BI51" s="51">
        <v>0</v>
      </c>
      <c r="BJ51" s="42">
        <f t="shared" si="35"/>
        <v>7083.186</v>
      </c>
      <c r="BK51" s="52">
        <f t="shared" si="54"/>
        <v>2.81</v>
      </c>
      <c r="BL51" s="51">
        <v>0.98</v>
      </c>
      <c r="BM51" s="51">
        <v>2.47</v>
      </c>
      <c r="BN51" s="45">
        <f t="shared" si="37"/>
        <v>3.4206</v>
      </c>
      <c r="BO51" s="52">
        <v>1.225</v>
      </c>
      <c r="BP51" s="47">
        <v>0.625</v>
      </c>
      <c r="BQ51" s="54">
        <f t="shared" si="38"/>
        <v>52125.8756420469</v>
      </c>
    </row>
    <row r="52" customHeight="1" spans="1:69">
      <c r="A52" s="49">
        <v>5109</v>
      </c>
      <c r="B52" s="50">
        <v>0.8</v>
      </c>
      <c r="C52" s="51">
        <v>2.2</v>
      </c>
      <c r="D52" s="51">
        <v>1</v>
      </c>
      <c r="E52" s="51">
        <v>0</v>
      </c>
      <c r="F52" s="42">
        <f t="shared" si="41"/>
        <v>8991.84</v>
      </c>
      <c r="G52" s="52">
        <v>2.55</v>
      </c>
      <c r="H52" s="51">
        <v>0.98</v>
      </c>
      <c r="I52" s="51">
        <v>2.47</v>
      </c>
      <c r="J52" s="45">
        <f t="shared" si="42"/>
        <v>3.4206</v>
      </c>
      <c r="K52" s="52">
        <v>1.125</v>
      </c>
      <c r="L52" s="47">
        <v>0.5</v>
      </c>
      <c r="M52" s="54">
        <f t="shared" si="43"/>
        <v>44117.7717123</v>
      </c>
      <c r="O52" s="49">
        <v>5109</v>
      </c>
      <c r="P52" s="50">
        <v>0.8</v>
      </c>
      <c r="Q52" s="51">
        <v>2.2</v>
      </c>
      <c r="R52" s="51">
        <v>1</v>
      </c>
      <c r="S52" s="51">
        <v>0</v>
      </c>
      <c r="T52" s="42">
        <f t="shared" si="44"/>
        <v>8991.84</v>
      </c>
      <c r="U52" s="52">
        <f t="shared" si="55"/>
        <v>2.81</v>
      </c>
      <c r="V52" s="51">
        <v>0.98</v>
      </c>
      <c r="W52" s="51">
        <v>2.47</v>
      </c>
      <c r="X52" s="45">
        <f t="shared" si="46"/>
        <v>3.4206</v>
      </c>
      <c r="Y52" s="52">
        <v>1.125</v>
      </c>
      <c r="Z52" s="47">
        <v>0.5</v>
      </c>
      <c r="AA52" s="54">
        <f t="shared" si="47"/>
        <v>48616.05431826</v>
      </c>
      <c r="AC52" s="49">
        <v>5109</v>
      </c>
      <c r="AD52" s="50">
        <v>0.8</v>
      </c>
      <c r="AE52" s="51">
        <v>2.2</v>
      </c>
      <c r="AF52" s="51">
        <v>1</v>
      </c>
      <c r="AG52" s="51">
        <v>0</v>
      </c>
      <c r="AH52" s="42">
        <f t="shared" si="48"/>
        <v>8991.84</v>
      </c>
      <c r="AI52" s="52">
        <f t="shared" si="49"/>
        <v>2.81</v>
      </c>
      <c r="AJ52" s="51">
        <v>0.98</v>
      </c>
      <c r="AK52" s="51">
        <v>2.47</v>
      </c>
      <c r="AL52" s="45">
        <f t="shared" si="50"/>
        <v>3.4206</v>
      </c>
      <c r="AM52" s="52">
        <v>1.125</v>
      </c>
      <c r="AN52" s="47">
        <v>0.5</v>
      </c>
      <c r="AO52" s="54">
        <f t="shared" si="51"/>
        <v>48616.05431826</v>
      </c>
      <c r="AQ52" s="49">
        <f t="shared" si="40"/>
        <v>5349</v>
      </c>
      <c r="AR52" s="50">
        <v>0.8</v>
      </c>
      <c r="AS52" s="51">
        <v>2.2</v>
      </c>
      <c r="AT52" s="51">
        <v>1</v>
      </c>
      <c r="AU52" s="51">
        <v>0</v>
      </c>
      <c r="AV52" s="42">
        <f t="shared" si="30"/>
        <v>9414.24</v>
      </c>
      <c r="AW52" s="52">
        <f t="shared" si="52"/>
        <v>2.81</v>
      </c>
      <c r="AX52" s="51">
        <v>0.98</v>
      </c>
      <c r="AY52" s="51">
        <v>2.47</v>
      </c>
      <c r="AZ52" s="45">
        <f t="shared" si="32"/>
        <v>3.4206</v>
      </c>
      <c r="BA52" s="52">
        <v>1.225</v>
      </c>
      <c r="BB52" s="47">
        <v>0.5</v>
      </c>
      <c r="BC52" s="54">
        <f t="shared" si="33"/>
        <v>55424.268514692</v>
      </c>
      <c r="BE52" s="49">
        <f t="shared" si="56"/>
        <v>5457</v>
      </c>
      <c r="BF52" s="50">
        <v>0.8</v>
      </c>
      <c r="BG52" s="51">
        <v>2.2</v>
      </c>
      <c r="BH52" s="51">
        <v>1</v>
      </c>
      <c r="BI52" s="51">
        <v>0</v>
      </c>
      <c r="BJ52" s="42">
        <f t="shared" si="35"/>
        <v>9604.32</v>
      </c>
      <c r="BK52" s="52">
        <f t="shared" si="54"/>
        <v>2.81</v>
      </c>
      <c r="BL52" s="51">
        <v>0.98</v>
      </c>
      <c r="BM52" s="51">
        <v>2.47</v>
      </c>
      <c r="BN52" s="45">
        <f t="shared" si="37"/>
        <v>3.4206</v>
      </c>
      <c r="BO52" s="52">
        <v>1.225</v>
      </c>
      <c r="BP52" s="47">
        <v>0.625</v>
      </c>
      <c r="BQ52" s="54">
        <f t="shared" si="38"/>
        <v>70679.153412945</v>
      </c>
    </row>
    <row r="53" customHeight="1" spans="1:69">
      <c r="A53" s="49">
        <v>5109</v>
      </c>
      <c r="B53" s="50">
        <v>0.74</v>
      </c>
      <c r="C53" s="51">
        <v>2.2</v>
      </c>
      <c r="D53" s="51">
        <v>1</v>
      </c>
      <c r="E53" s="51">
        <v>0</v>
      </c>
      <c r="F53" s="42">
        <f t="shared" si="41"/>
        <v>8317.452</v>
      </c>
      <c r="G53" s="52">
        <v>2.55</v>
      </c>
      <c r="H53" s="51">
        <v>0.98</v>
      </c>
      <c r="I53" s="51">
        <v>2.47</v>
      </c>
      <c r="J53" s="45">
        <f t="shared" si="42"/>
        <v>3.4206</v>
      </c>
      <c r="K53" s="52">
        <v>1.125</v>
      </c>
      <c r="L53" s="47">
        <v>0.5</v>
      </c>
      <c r="M53" s="54">
        <f t="shared" si="43"/>
        <v>40808.9388338775</v>
      </c>
      <c r="O53" s="49">
        <v>5109</v>
      </c>
      <c r="P53" s="50">
        <v>0.74</v>
      </c>
      <c r="Q53" s="51">
        <v>2.2</v>
      </c>
      <c r="R53" s="51">
        <v>1</v>
      </c>
      <c r="S53" s="51">
        <v>0</v>
      </c>
      <c r="T53" s="42">
        <f t="shared" si="44"/>
        <v>8317.452</v>
      </c>
      <c r="U53" s="52">
        <f t="shared" si="55"/>
        <v>2.81</v>
      </c>
      <c r="V53" s="51">
        <v>0.98</v>
      </c>
      <c r="W53" s="51">
        <v>2.47</v>
      </c>
      <c r="X53" s="45">
        <f t="shared" si="46"/>
        <v>3.4206</v>
      </c>
      <c r="Y53" s="52">
        <v>1.125</v>
      </c>
      <c r="Z53" s="47">
        <v>0.5</v>
      </c>
      <c r="AA53" s="54">
        <f t="shared" si="47"/>
        <v>44969.8502443905</v>
      </c>
      <c r="AC53" s="49">
        <v>5109</v>
      </c>
      <c r="AD53" s="50">
        <v>0.74</v>
      </c>
      <c r="AE53" s="51">
        <v>2.2</v>
      </c>
      <c r="AF53" s="51">
        <v>1</v>
      </c>
      <c r="AG53" s="51">
        <v>0</v>
      </c>
      <c r="AH53" s="42">
        <f t="shared" si="48"/>
        <v>8317.452</v>
      </c>
      <c r="AI53" s="52">
        <f t="shared" si="49"/>
        <v>2.81</v>
      </c>
      <c r="AJ53" s="51">
        <v>0.98</v>
      </c>
      <c r="AK53" s="51">
        <v>2.47</v>
      </c>
      <c r="AL53" s="45">
        <f t="shared" si="50"/>
        <v>3.4206</v>
      </c>
      <c r="AM53" s="52">
        <v>1.125</v>
      </c>
      <c r="AN53" s="47">
        <v>0.5</v>
      </c>
      <c r="AO53" s="54">
        <f t="shared" si="51"/>
        <v>44969.8502443905</v>
      </c>
      <c r="AQ53" s="49">
        <f t="shared" si="40"/>
        <v>5349</v>
      </c>
      <c r="AR53" s="50">
        <v>0.74</v>
      </c>
      <c r="AS53" s="51">
        <v>2.2</v>
      </c>
      <c r="AT53" s="51">
        <v>1</v>
      </c>
      <c r="AU53" s="51">
        <v>0</v>
      </c>
      <c r="AV53" s="42">
        <f t="shared" si="30"/>
        <v>8708.172</v>
      </c>
      <c r="AW53" s="52">
        <f t="shared" si="52"/>
        <v>2.81</v>
      </c>
      <c r="AX53" s="51">
        <v>0.98</v>
      </c>
      <c r="AY53" s="51">
        <v>2.47</v>
      </c>
      <c r="AZ53" s="45">
        <f t="shared" si="32"/>
        <v>3.4206</v>
      </c>
      <c r="BA53" s="52">
        <v>1.225</v>
      </c>
      <c r="BB53" s="47">
        <v>0.5</v>
      </c>
      <c r="BC53" s="54">
        <f t="shared" si="33"/>
        <v>51267.4483760901</v>
      </c>
      <c r="BE53" s="49">
        <f t="shared" si="56"/>
        <v>5457</v>
      </c>
      <c r="BF53" s="50">
        <v>0.74</v>
      </c>
      <c r="BG53" s="51">
        <v>2.2</v>
      </c>
      <c r="BH53" s="51">
        <v>1</v>
      </c>
      <c r="BI53" s="51">
        <v>0</v>
      </c>
      <c r="BJ53" s="42">
        <f t="shared" si="35"/>
        <v>8883.996</v>
      </c>
      <c r="BK53" s="52">
        <f t="shared" si="54"/>
        <v>2.81</v>
      </c>
      <c r="BL53" s="51">
        <v>0.98</v>
      </c>
      <c r="BM53" s="51">
        <v>2.47</v>
      </c>
      <c r="BN53" s="45">
        <f t="shared" si="37"/>
        <v>3.4206</v>
      </c>
      <c r="BO53" s="52">
        <v>1.225</v>
      </c>
      <c r="BP53" s="47">
        <v>0.625</v>
      </c>
      <c r="BQ53" s="54">
        <f t="shared" si="38"/>
        <v>65378.2169069741</v>
      </c>
    </row>
    <row r="54" customHeight="1" spans="1:69">
      <c r="A54" s="49">
        <v>5109</v>
      </c>
      <c r="B54" s="50">
        <v>0.92</v>
      </c>
      <c r="C54" s="51">
        <v>2.2</v>
      </c>
      <c r="D54" s="51">
        <v>1</v>
      </c>
      <c r="E54" s="51">
        <v>0</v>
      </c>
      <c r="F54" s="42">
        <f t="shared" si="41"/>
        <v>10340.616</v>
      </c>
      <c r="G54" s="52">
        <v>2.55</v>
      </c>
      <c r="H54" s="51">
        <v>0.98</v>
      </c>
      <c r="I54" s="51">
        <v>2.47</v>
      </c>
      <c r="J54" s="45">
        <f t="shared" si="42"/>
        <v>3.4206</v>
      </c>
      <c r="K54" s="52">
        <v>1.125</v>
      </c>
      <c r="L54" s="47">
        <v>0.5</v>
      </c>
      <c r="M54" s="54">
        <f t="shared" si="43"/>
        <v>50735.437469145</v>
      </c>
      <c r="O54" s="49">
        <v>5109</v>
      </c>
      <c r="P54" s="50">
        <v>0.92</v>
      </c>
      <c r="Q54" s="51">
        <v>2.2</v>
      </c>
      <c r="R54" s="51">
        <v>1</v>
      </c>
      <c r="S54" s="51">
        <v>0</v>
      </c>
      <c r="T54" s="42">
        <f t="shared" si="44"/>
        <v>10340.616</v>
      </c>
      <c r="U54" s="52">
        <f t="shared" si="55"/>
        <v>2.81</v>
      </c>
      <c r="V54" s="51">
        <v>0.98</v>
      </c>
      <c r="W54" s="51">
        <v>2.47</v>
      </c>
      <c r="X54" s="45">
        <f t="shared" si="46"/>
        <v>3.4206</v>
      </c>
      <c r="Y54" s="52">
        <v>1.125</v>
      </c>
      <c r="Z54" s="47">
        <v>0.5</v>
      </c>
      <c r="AA54" s="54">
        <f t="shared" si="47"/>
        <v>55908.462465999</v>
      </c>
      <c r="AC54" s="49">
        <v>5109</v>
      </c>
      <c r="AD54" s="50">
        <v>0.92</v>
      </c>
      <c r="AE54" s="51">
        <v>2.2</v>
      </c>
      <c r="AF54" s="51">
        <v>1</v>
      </c>
      <c r="AG54" s="51">
        <v>0</v>
      </c>
      <c r="AH54" s="42">
        <f t="shared" si="48"/>
        <v>10340.616</v>
      </c>
      <c r="AI54" s="52">
        <f t="shared" si="49"/>
        <v>2.81</v>
      </c>
      <c r="AJ54" s="51">
        <v>0.98</v>
      </c>
      <c r="AK54" s="51">
        <v>2.47</v>
      </c>
      <c r="AL54" s="45">
        <f t="shared" si="50"/>
        <v>3.4206</v>
      </c>
      <c r="AM54" s="52">
        <v>1.125</v>
      </c>
      <c r="AN54" s="47">
        <v>0.5</v>
      </c>
      <c r="AO54" s="54">
        <f t="shared" si="51"/>
        <v>55908.462465999</v>
      </c>
      <c r="AQ54" s="49">
        <f t="shared" si="40"/>
        <v>5349</v>
      </c>
      <c r="AR54" s="50">
        <v>0.92</v>
      </c>
      <c r="AS54" s="51">
        <v>2.2</v>
      </c>
      <c r="AT54" s="51">
        <v>1</v>
      </c>
      <c r="AU54" s="51">
        <v>0</v>
      </c>
      <c r="AV54" s="42">
        <f t="shared" si="30"/>
        <v>10826.376</v>
      </c>
      <c r="AW54" s="52">
        <f t="shared" si="52"/>
        <v>2.81</v>
      </c>
      <c r="AX54" s="51">
        <v>0.98</v>
      </c>
      <c r="AY54" s="51">
        <v>2.47</v>
      </c>
      <c r="AZ54" s="45">
        <f t="shared" si="32"/>
        <v>3.4206</v>
      </c>
      <c r="BA54" s="52">
        <v>1.225</v>
      </c>
      <c r="BB54" s="47">
        <v>0.5</v>
      </c>
      <c r="BC54" s="54">
        <f t="shared" si="33"/>
        <v>63737.9087918958</v>
      </c>
      <c r="BE54" s="49">
        <f t="shared" si="56"/>
        <v>5457</v>
      </c>
      <c r="BF54" s="50">
        <v>0.92</v>
      </c>
      <c r="BG54" s="51">
        <v>2.2</v>
      </c>
      <c r="BH54" s="51">
        <v>1</v>
      </c>
      <c r="BI54" s="51">
        <v>0</v>
      </c>
      <c r="BJ54" s="42">
        <f t="shared" si="35"/>
        <v>11044.968</v>
      </c>
      <c r="BK54" s="52">
        <f t="shared" si="54"/>
        <v>2.81</v>
      </c>
      <c r="BL54" s="51">
        <v>0.98</v>
      </c>
      <c r="BM54" s="51">
        <v>2.47</v>
      </c>
      <c r="BN54" s="45">
        <f t="shared" si="37"/>
        <v>3.4206</v>
      </c>
      <c r="BO54" s="52">
        <v>1.225</v>
      </c>
      <c r="BP54" s="47">
        <v>0.625</v>
      </c>
      <c r="BQ54" s="54">
        <f t="shared" si="38"/>
        <v>81281.0264248868</v>
      </c>
    </row>
    <row r="55" customHeight="1" spans="1:69">
      <c r="A55" s="49">
        <v>5109</v>
      </c>
      <c r="B55" s="55">
        <v>1.7</v>
      </c>
      <c r="C55" s="51">
        <v>2.2</v>
      </c>
      <c r="D55" s="51">
        <v>1</v>
      </c>
      <c r="E55" s="51">
        <v>0</v>
      </c>
      <c r="F55" s="42">
        <f t="shared" si="41"/>
        <v>19107.66</v>
      </c>
      <c r="G55" s="52">
        <v>2.55</v>
      </c>
      <c r="H55" s="51">
        <v>0.98</v>
      </c>
      <c r="I55" s="51">
        <v>2.47</v>
      </c>
      <c r="J55" s="45">
        <f t="shared" si="42"/>
        <v>3.4206</v>
      </c>
      <c r="K55" s="52">
        <v>1.125</v>
      </c>
      <c r="L55" s="47">
        <v>0.5</v>
      </c>
      <c r="M55" s="54">
        <f t="shared" si="43"/>
        <v>93750.2648886375</v>
      </c>
      <c r="O55" s="49">
        <v>5109</v>
      </c>
      <c r="P55" s="55">
        <v>1.7</v>
      </c>
      <c r="Q55" s="51">
        <v>2.2</v>
      </c>
      <c r="R55" s="51">
        <v>1</v>
      </c>
      <c r="S55" s="51">
        <v>0</v>
      </c>
      <c r="T55" s="42">
        <f t="shared" si="44"/>
        <v>19107.66</v>
      </c>
      <c r="U55" s="52">
        <f t="shared" si="55"/>
        <v>2.81</v>
      </c>
      <c r="V55" s="51">
        <v>0.98</v>
      </c>
      <c r="W55" s="51">
        <v>2.47</v>
      </c>
      <c r="X55" s="45">
        <f t="shared" si="46"/>
        <v>3.4206</v>
      </c>
      <c r="Y55" s="52">
        <v>1.125</v>
      </c>
      <c r="Z55" s="47">
        <v>0.5</v>
      </c>
      <c r="AA55" s="54">
        <f t="shared" si="47"/>
        <v>103309.115426302</v>
      </c>
      <c r="AC55" s="49">
        <v>5109</v>
      </c>
      <c r="AD55" s="55">
        <v>1.7</v>
      </c>
      <c r="AE55" s="51">
        <v>2.2</v>
      </c>
      <c r="AF55" s="51">
        <v>1</v>
      </c>
      <c r="AG55" s="51">
        <v>0</v>
      </c>
      <c r="AH55" s="42">
        <f t="shared" si="48"/>
        <v>19107.66</v>
      </c>
      <c r="AI55" s="52">
        <f t="shared" si="49"/>
        <v>2.81</v>
      </c>
      <c r="AJ55" s="51">
        <v>0.98</v>
      </c>
      <c r="AK55" s="51">
        <v>2.47</v>
      </c>
      <c r="AL55" s="45">
        <f t="shared" si="50"/>
        <v>3.4206</v>
      </c>
      <c r="AM55" s="52">
        <v>1.125</v>
      </c>
      <c r="AN55" s="47">
        <v>0.5</v>
      </c>
      <c r="AO55" s="54">
        <f t="shared" si="51"/>
        <v>103309.115426302</v>
      </c>
      <c r="AQ55" s="49">
        <f t="shared" si="40"/>
        <v>5349</v>
      </c>
      <c r="AR55" s="55">
        <v>1.7</v>
      </c>
      <c r="AS55" s="51">
        <v>2.2</v>
      </c>
      <c r="AT55" s="51">
        <v>1</v>
      </c>
      <c r="AU55" s="51">
        <v>0</v>
      </c>
      <c r="AV55" s="42">
        <f t="shared" si="30"/>
        <v>20005.26</v>
      </c>
      <c r="AW55" s="52">
        <f t="shared" si="52"/>
        <v>2.81</v>
      </c>
      <c r="AX55" s="51">
        <v>0.98</v>
      </c>
      <c r="AY55" s="51">
        <v>2.47</v>
      </c>
      <c r="AZ55" s="45">
        <f t="shared" si="32"/>
        <v>3.4206</v>
      </c>
      <c r="BA55" s="52">
        <v>1.225</v>
      </c>
      <c r="BB55" s="47">
        <v>0.5</v>
      </c>
      <c r="BC55" s="54">
        <f t="shared" si="33"/>
        <v>117776.57059372</v>
      </c>
      <c r="BE55" s="49">
        <f t="shared" si="56"/>
        <v>5457</v>
      </c>
      <c r="BF55" s="55">
        <v>1.7</v>
      </c>
      <c r="BG55" s="51">
        <v>2.2</v>
      </c>
      <c r="BH55" s="51">
        <v>1</v>
      </c>
      <c r="BI55" s="51">
        <v>0</v>
      </c>
      <c r="BJ55" s="42">
        <f t="shared" si="35"/>
        <v>20409.18</v>
      </c>
      <c r="BK55" s="52">
        <f t="shared" si="54"/>
        <v>2.81</v>
      </c>
      <c r="BL55" s="51">
        <v>0.98</v>
      </c>
      <c r="BM55" s="51">
        <v>2.47</v>
      </c>
      <c r="BN55" s="45">
        <f t="shared" si="37"/>
        <v>3.4206</v>
      </c>
      <c r="BO55" s="52">
        <v>1.225</v>
      </c>
      <c r="BP55" s="47">
        <v>0.625</v>
      </c>
      <c r="BQ55" s="54">
        <f t="shared" si="38"/>
        <v>150193.201002508</v>
      </c>
    </row>
    <row r="56" customHeight="1" spans="1:69">
      <c r="A56" s="56">
        <v>4648</v>
      </c>
      <c r="B56" s="50">
        <v>0.59</v>
      </c>
      <c r="C56" s="51">
        <v>2.2</v>
      </c>
      <c r="D56" s="51">
        <v>1</v>
      </c>
      <c r="E56" s="51">
        <v>0</v>
      </c>
      <c r="F56" s="42">
        <f t="shared" si="41"/>
        <v>6033.104</v>
      </c>
      <c r="G56" s="52">
        <v>2.55</v>
      </c>
      <c r="H56" s="51">
        <v>0.98</v>
      </c>
      <c r="I56" s="51">
        <v>2.47</v>
      </c>
      <c r="J56" s="45">
        <f t="shared" si="42"/>
        <v>3.4206</v>
      </c>
      <c r="K56" s="52">
        <v>1.125</v>
      </c>
      <c r="L56" s="47">
        <v>0.5</v>
      </c>
      <c r="M56" s="54">
        <f t="shared" si="43"/>
        <v>29600.96098113</v>
      </c>
      <c r="O56" s="56">
        <v>4648</v>
      </c>
      <c r="P56" s="50">
        <v>0.59</v>
      </c>
      <c r="Q56" s="51">
        <v>2.2</v>
      </c>
      <c r="R56" s="51">
        <v>1</v>
      </c>
      <c r="S56" s="51">
        <v>0</v>
      </c>
      <c r="T56" s="42">
        <f t="shared" si="44"/>
        <v>6033.104</v>
      </c>
      <c r="U56" s="52">
        <f t="shared" si="55"/>
        <v>2.81</v>
      </c>
      <c r="V56" s="51">
        <v>0.98</v>
      </c>
      <c r="W56" s="51">
        <v>2.47</v>
      </c>
      <c r="X56" s="45">
        <f t="shared" si="46"/>
        <v>3.4206</v>
      </c>
      <c r="Y56" s="52">
        <v>1.125</v>
      </c>
      <c r="Z56" s="47">
        <v>0.5</v>
      </c>
      <c r="AA56" s="54">
        <f t="shared" si="47"/>
        <v>32619.098179206</v>
      </c>
      <c r="AC56" s="56">
        <v>4648</v>
      </c>
      <c r="AD56" s="50">
        <v>0.59</v>
      </c>
      <c r="AE56" s="51">
        <v>2.2</v>
      </c>
      <c r="AF56" s="51">
        <v>1</v>
      </c>
      <c r="AG56" s="51">
        <v>0</v>
      </c>
      <c r="AH56" s="42">
        <f t="shared" si="48"/>
        <v>6033.104</v>
      </c>
      <c r="AI56" s="52">
        <f t="shared" si="49"/>
        <v>2.81</v>
      </c>
      <c r="AJ56" s="51">
        <v>0.98</v>
      </c>
      <c r="AK56" s="51">
        <v>2.47</v>
      </c>
      <c r="AL56" s="45">
        <f t="shared" si="50"/>
        <v>3.4206</v>
      </c>
      <c r="AM56" s="52">
        <v>1.125</v>
      </c>
      <c r="AN56" s="47">
        <v>0.5</v>
      </c>
      <c r="AO56" s="54">
        <f t="shared" si="51"/>
        <v>32619.098179206</v>
      </c>
      <c r="AQ56" s="56">
        <f t="shared" ref="AQ56:AQ59" si="57">4648+240</f>
        <v>4888</v>
      </c>
      <c r="AR56" s="50">
        <v>0.59</v>
      </c>
      <c r="AS56" s="51">
        <v>2.2</v>
      </c>
      <c r="AT56" s="51">
        <v>1</v>
      </c>
      <c r="AU56" s="51">
        <v>0</v>
      </c>
      <c r="AV56" s="42">
        <f t="shared" si="30"/>
        <v>6344.624</v>
      </c>
      <c r="AW56" s="52">
        <f t="shared" si="52"/>
        <v>2.81</v>
      </c>
      <c r="AX56" s="51">
        <v>0.98</v>
      </c>
      <c r="AY56" s="51">
        <v>2.47</v>
      </c>
      <c r="AZ56" s="45">
        <f t="shared" si="32"/>
        <v>3.4206</v>
      </c>
      <c r="BA56" s="52">
        <v>1.225</v>
      </c>
      <c r="BB56" s="47">
        <v>0.5</v>
      </c>
      <c r="BC56" s="54">
        <f t="shared" si="33"/>
        <v>37352.5790930292</v>
      </c>
      <c r="BE56" s="56">
        <f t="shared" ref="BE56:BE59" si="58">4648+240+108</f>
        <v>4996</v>
      </c>
      <c r="BF56" s="50">
        <v>0.59</v>
      </c>
      <c r="BG56" s="51">
        <v>2.2</v>
      </c>
      <c r="BH56" s="51">
        <v>1</v>
      </c>
      <c r="BI56" s="51">
        <v>0</v>
      </c>
      <c r="BJ56" s="42">
        <f t="shared" si="35"/>
        <v>6484.808</v>
      </c>
      <c r="BK56" s="52">
        <f t="shared" si="54"/>
        <v>2.81</v>
      </c>
      <c r="BL56" s="51">
        <v>0.98</v>
      </c>
      <c r="BM56" s="51">
        <v>2.47</v>
      </c>
      <c r="BN56" s="45">
        <f t="shared" si="37"/>
        <v>3.4206</v>
      </c>
      <c r="BO56" s="52">
        <v>1.225</v>
      </c>
      <c r="BP56" s="47">
        <v>0.625</v>
      </c>
      <c r="BQ56" s="54">
        <f t="shared" si="38"/>
        <v>47722.3519713517</v>
      </c>
    </row>
    <row r="57" customHeight="1" spans="1:69">
      <c r="A57" s="56">
        <v>4648</v>
      </c>
      <c r="B57" s="50">
        <v>0.8</v>
      </c>
      <c r="C57" s="51">
        <v>2.2</v>
      </c>
      <c r="D57" s="51">
        <v>1</v>
      </c>
      <c r="E57" s="51">
        <v>0</v>
      </c>
      <c r="F57" s="42">
        <f t="shared" si="41"/>
        <v>8180.48</v>
      </c>
      <c r="G57" s="52">
        <v>2.55</v>
      </c>
      <c r="H57" s="51">
        <v>0.98</v>
      </c>
      <c r="I57" s="51">
        <v>2.47</v>
      </c>
      <c r="J57" s="45">
        <f t="shared" si="42"/>
        <v>3.4206</v>
      </c>
      <c r="K57" s="52">
        <v>1.125</v>
      </c>
      <c r="L57" s="47">
        <v>0.5</v>
      </c>
      <c r="M57" s="54">
        <f t="shared" si="43"/>
        <v>40136.8962456</v>
      </c>
      <c r="O57" s="56">
        <v>4648</v>
      </c>
      <c r="P57" s="50">
        <v>0.8</v>
      </c>
      <c r="Q57" s="51">
        <v>2.2</v>
      </c>
      <c r="R57" s="51">
        <v>1</v>
      </c>
      <c r="S57" s="51">
        <v>0</v>
      </c>
      <c r="T57" s="42">
        <f t="shared" si="44"/>
        <v>8180.48</v>
      </c>
      <c r="U57" s="52">
        <f t="shared" si="55"/>
        <v>2.81</v>
      </c>
      <c r="V57" s="51">
        <v>0.98</v>
      </c>
      <c r="W57" s="51">
        <v>2.47</v>
      </c>
      <c r="X57" s="45">
        <f t="shared" si="46"/>
        <v>3.4206</v>
      </c>
      <c r="Y57" s="52">
        <v>1.125</v>
      </c>
      <c r="Z57" s="47">
        <v>0.5</v>
      </c>
      <c r="AA57" s="54">
        <f t="shared" si="47"/>
        <v>44229.28566672</v>
      </c>
      <c r="AC57" s="56">
        <v>4648</v>
      </c>
      <c r="AD57" s="50">
        <v>0.8</v>
      </c>
      <c r="AE57" s="51">
        <v>2.2</v>
      </c>
      <c r="AF57" s="51">
        <v>1</v>
      </c>
      <c r="AG57" s="51">
        <v>0</v>
      </c>
      <c r="AH57" s="42">
        <f t="shared" si="48"/>
        <v>8180.48</v>
      </c>
      <c r="AI57" s="52">
        <f t="shared" si="49"/>
        <v>2.81</v>
      </c>
      <c r="AJ57" s="51">
        <v>0.98</v>
      </c>
      <c r="AK57" s="51">
        <v>2.47</v>
      </c>
      <c r="AL57" s="45">
        <f t="shared" si="50"/>
        <v>3.4206</v>
      </c>
      <c r="AM57" s="52">
        <v>1.125</v>
      </c>
      <c r="AN57" s="47">
        <v>0.5</v>
      </c>
      <c r="AO57" s="54">
        <f t="shared" si="51"/>
        <v>44229.28566672</v>
      </c>
      <c r="AQ57" s="56">
        <f t="shared" si="57"/>
        <v>4888</v>
      </c>
      <c r="AR57" s="50">
        <v>0.8</v>
      </c>
      <c r="AS57" s="51">
        <v>2.2</v>
      </c>
      <c r="AT57" s="51">
        <v>1</v>
      </c>
      <c r="AU57" s="51">
        <v>0</v>
      </c>
      <c r="AV57" s="42">
        <f t="shared" si="30"/>
        <v>8602.88</v>
      </c>
      <c r="AW57" s="52">
        <f t="shared" si="52"/>
        <v>2.81</v>
      </c>
      <c r="AX57" s="51">
        <v>0.98</v>
      </c>
      <c r="AY57" s="51">
        <v>2.47</v>
      </c>
      <c r="AZ57" s="45">
        <f t="shared" si="32"/>
        <v>3.4206</v>
      </c>
      <c r="BA57" s="52">
        <v>1.225</v>
      </c>
      <c r="BB57" s="47">
        <v>0.5</v>
      </c>
      <c r="BC57" s="54">
        <f t="shared" si="33"/>
        <v>50647.564871904</v>
      </c>
      <c r="BE57" s="56">
        <f t="shared" si="58"/>
        <v>4996</v>
      </c>
      <c r="BF57" s="50">
        <v>0.8</v>
      </c>
      <c r="BG57" s="51">
        <v>2.2</v>
      </c>
      <c r="BH57" s="51">
        <v>1</v>
      </c>
      <c r="BI57" s="51">
        <v>0</v>
      </c>
      <c r="BJ57" s="42">
        <f t="shared" si="35"/>
        <v>8792.96</v>
      </c>
      <c r="BK57" s="52">
        <f t="shared" si="54"/>
        <v>2.81</v>
      </c>
      <c r="BL57" s="51">
        <v>0.98</v>
      </c>
      <c r="BM57" s="51">
        <v>2.47</v>
      </c>
      <c r="BN57" s="45">
        <f t="shared" si="37"/>
        <v>3.4206</v>
      </c>
      <c r="BO57" s="52">
        <v>1.225</v>
      </c>
      <c r="BP57" s="47">
        <v>0.625</v>
      </c>
      <c r="BQ57" s="54">
        <f t="shared" si="38"/>
        <v>64708.27385946</v>
      </c>
    </row>
    <row r="58" customHeight="1" spans="1:69">
      <c r="A58" s="56">
        <v>4648</v>
      </c>
      <c r="B58" s="50">
        <v>0.74</v>
      </c>
      <c r="C58" s="51">
        <v>2.2</v>
      </c>
      <c r="D58" s="51">
        <v>1</v>
      </c>
      <c r="E58" s="51">
        <v>0</v>
      </c>
      <c r="F58" s="42">
        <f t="shared" si="41"/>
        <v>7566.944</v>
      </c>
      <c r="G58" s="52">
        <v>2.55</v>
      </c>
      <c r="H58" s="51">
        <v>0.98</v>
      </c>
      <c r="I58" s="51">
        <v>2.47</v>
      </c>
      <c r="J58" s="45">
        <f t="shared" si="42"/>
        <v>3.4206</v>
      </c>
      <c r="K58" s="52">
        <v>1.125</v>
      </c>
      <c r="L58" s="47">
        <v>0.5</v>
      </c>
      <c r="M58" s="54">
        <f t="shared" si="43"/>
        <v>37126.62902718</v>
      </c>
      <c r="O58" s="56">
        <v>4648</v>
      </c>
      <c r="P58" s="50">
        <v>0.74</v>
      </c>
      <c r="Q58" s="51">
        <v>2.2</v>
      </c>
      <c r="R58" s="51">
        <v>1</v>
      </c>
      <c r="S58" s="51">
        <v>0</v>
      </c>
      <c r="T58" s="42">
        <f t="shared" si="44"/>
        <v>7566.944</v>
      </c>
      <c r="U58" s="52">
        <f t="shared" si="55"/>
        <v>2.81</v>
      </c>
      <c r="V58" s="51">
        <v>0.98</v>
      </c>
      <c r="W58" s="51">
        <v>2.47</v>
      </c>
      <c r="X58" s="45">
        <f t="shared" si="46"/>
        <v>3.4206</v>
      </c>
      <c r="Y58" s="52">
        <v>1.125</v>
      </c>
      <c r="Z58" s="47">
        <v>0.5</v>
      </c>
      <c r="AA58" s="54">
        <f t="shared" si="47"/>
        <v>40912.089241716</v>
      </c>
      <c r="AC58" s="56">
        <v>4648</v>
      </c>
      <c r="AD58" s="50">
        <v>0.74</v>
      </c>
      <c r="AE58" s="51">
        <v>2.2</v>
      </c>
      <c r="AF58" s="51">
        <v>1</v>
      </c>
      <c r="AG58" s="51">
        <v>0</v>
      </c>
      <c r="AH58" s="42">
        <f t="shared" si="48"/>
        <v>7566.944</v>
      </c>
      <c r="AI58" s="52">
        <f t="shared" si="49"/>
        <v>2.81</v>
      </c>
      <c r="AJ58" s="51">
        <v>0.98</v>
      </c>
      <c r="AK58" s="51">
        <v>2.47</v>
      </c>
      <c r="AL58" s="45">
        <f t="shared" si="50"/>
        <v>3.4206</v>
      </c>
      <c r="AM58" s="52">
        <v>1.125</v>
      </c>
      <c r="AN58" s="47">
        <v>0.5</v>
      </c>
      <c r="AO58" s="54">
        <f t="shared" si="51"/>
        <v>40912.089241716</v>
      </c>
      <c r="AQ58" s="56">
        <f t="shared" si="57"/>
        <v>4888</v>
      </c>
      <c r="AR58" s="50">
        <v>0.74</v>
      </c>
      <c r="AS58" s="51">
        <v>2.2</v>
      </c>
      <c r="AT58" s="51">
        <v>1</v>
      </c>
      <c r="AU58" s="51">
        <v>0</v>
      </c>
      <c r="AV58" s="42">
        <f t="shared" si="30"/>
        <v>7957.664</v>
      </c>
      <c r="AW58" s="52">
        <f t="shared" si="52"/>
        <v>2.81</v>
      </c>
      <c r="AX58" s="51">
        <v>0.98</v>
      </c>
      <c r="AY58" s="51">
        <v>2.47</v>
      </c>
      <c r="AZ58" s="45">
        <f t="shared" si="32"/>
        <v>3.4206</v>
      </c>
      <c r="BA58" s="52">
        <v>1.225</v>
      </c>
      <c r="BB58" s="47">
        <v>0.5</v>
      </c>
      <c r="BC58" s="54">
        <f t="shared" si="33"/>
        <v>46848.9975065112</v>
      </c>
      <c r="BE58" s="56">
        <f t="shared" si="58"/>
        <v>4996</v>
      </c>
      <c r="BF58" s="50">
        <v>0.74</v>
      </c>
      <c r="BG58" s="51">
        <v>2.2</v>
      </c>
      <c r="BH58" s="51">
        <v>1</v>
      </c>
      <c r="BI58" s="51">
        <v>0</v>
      </c>
      <c r="BJ58" s="42">
        <f t="shared" si="35"/>
        <v>8133.488</v>
      </c>
      <c r="BK58" s="52">
        <f t="shared" si="54"/>
        <v>2.81</v>
      </c>
      <c r="BL58" s="51">
        <v>0.98</v>
      </c>
      <c r="BM58" s="51">
        <v>2.47</v>
      </c>
      <c r="BN58" s="45">
        <f t="shared" si="37"/>
        <v>3.4206</v>
      </c>
      <c r="BO58" s="52">
        <v>1.225</v>
      </c>
      <c r="BP58" s="47">
        <v>0.625</v>
      </c>
      <c r="BQ58" s="54">
        <f t="shared" si="38"/>
        <v>59855.1533200005</v>
      </c>
    </row>
    <row r="59" customHeight="1" spans="1:69">
      <c r="A59" s="56">
        <v>4648</v>
      </c>
      <c r="B59" s="50">
        <v>0.92</v>
      </c>
      <c r="C59" s="51">
        <v>2.2</v>
      </c>
      <c r="D59" s="51">
        <v>1</v>
      </c>
      <c r="E59" s="51">
        <v>0</v>
      </c>
      <c r="F59" s="42">
        <f t="shared" si="41"/>
        <v>9407.552</v>
      </c>
      <c r="G59" s="52">
        <v>2.55</v>
      </c>
      <c r="H59" s="51">
        <v>0.98</v>
      </c>
      <c r="I59" s="51">
        <v>2.47</v>
      </c>
      <c r="J59" s="45">
        <f t="shared" si="42"/>
        <v>3.4206</v>
      </c>
      <c r="K59" s="52">
        <v>1.125</v>
      </c>
      <c r="L59" s="47">
        <v>0.5</v>
      </c>
      <c r="M59" s="54">
        <f t="shared" si="43"/>
        <v>46157.43068244</v>
      </c>
      <c r="O59" s="56">
        <v>4648</v>
      </c>
      <c r="P59" s="50">
        <v>0.92</v>
      </c>
      <c r="Q59" s="51">
        <v>2.2</v>
      </c>
      <c r="R59" s="51">
        <v>1</v>
      </c>
      <c r="S59" s="51">
        <v>0</v>
      </c>
      <c r="T59" s="42">
        <f t="shared" si="44"/>
        <v>9407.552</v>
      </c>
      <c r="U59" s="52">
        <f t="shared" si="55"/>
        <v>2.81</v>
      </c>
      <c r="V59" s="51">
        <v>0.98</v>
      </c>
      <c r="W59" s="51">
        <v>2.47</v>
      </c>
      <c r="X59" s="45">
        <f t="shared" si="46"/>
        <v>3.4206</v>
      </c>
      <c r="Y59" s="52">
        <v>1.125</v>
      </c>
      <c r="Z59" s="47">
        <v>0.5</v>
      </c>
      <c r="AA59" s="54">
        <f t="shared" si="47"/>
        <v>50863.678516728</v>
      </c>
      <c r="AC59" s="56">
        <v>4648</v>
      </c>
      <c r="AD59" s="50">
        <v>0.92</v>
      </c>
      <c r="AE59" s="51">
        <v>2.2</v>
      </c>
      <c r="AF59" s="51">
        <v>1</v>
      </c>
      <c r="AG59" s="51">
        <v>0</v>
      </c>
      <c r="AH59" s="42">
        <f t="shared" si="48"/>
        <v>9407.552</v>
      </c>
      <c r="AI59" s="52">
        <f t="shared" si="49"/>
        <v>2.81</v>
      </c>
      <c r="AJ59" s="51">
        <v>0.98</v>
      </c>
      <c r="AK59" s="51">
        <v>2.47</v>
      </c>
      <c r="AL59" s="45">
        <f t="shared" si="50"/>
        <v>3.4206</v>
      </c>
      <c r="AM59" s="52">
        <v>1.125</v>
      </c>
      <c r="AN59" s="47">
        <v>0.5</v>
      </c>
      <c r="AO59" s="54">
        <f t="shared" si="51"/>
        <v>50863.678516728</v>
      </c>
      <c r="AQ59" s="56">
        <f t="shared" si="57"/>
        <v>4888</v>
      </c>
      <c r="AR59" s="50">
        <v>0.92</v>
      </c>
      <c r="AS59" s="51">
        <v>2.2</v>
      </c>
      <c r="AT59" s="51">
        <v>1</v>
      </c>
      <c r="AU59" s="51">
        <v>0</v>
      </c>
      <c r="AV59" s="42">
        <f t="shared" si="30"/>
        <v>9893.312</v>
      </c>
      <c r="AW59" s="52">
        <f t="shared" si="52"/>
        <v>2.81</v>
      </c>
      <c r="AX59" s="51">
        <v>0.98</v>
      </c>
      <c r="AY59" s="51">
        <v>2.47</v>
      </c>
      <c r="AZ59" s="45">
        <f t="shared" si="32"/>
        <v>3.4206</v>
      </c>
      <c r="BA59" s="52">
        <v>1.225</v>
      </c>
      <c r="BB59" s="47">
        <v>0.5</v>
      </c>
      <c r="BC59" s="54">
        <f t="shared" si="33"/>
        <v>58244.6996026896</v>
      </c>
      <c r="BE59" s="56">
        <f t="shared" si="58"/>
        <v>4996</v>
      </c>
      <c r="BF59" s="50">
        <v>0.92</v>
      </c>
      <c r="BG59" s="51">
        <v>2.2</v>
      </c>
      <c r="BH59" s="51">
        <v>1</v>
      </c>
      <c r="BI59" s="51">
        <v>0</v>
      </c>
      <c r="BJ59" s="42">
        <f t="shared" si="35"/>
        <v>10111.904</v>
      </c>
      <c r="BK59" s="52">
        <f t="shared" si="54"/>
        <v>2.81</v>
      </c>
      <c r="BL59" s="51">
        <v>0.98</v>
      </c>
      <c r="BM59" s="51">
        <v>2.47</v>
      </c>
      <c r="BN59" s="45">
        <f t="shared" si="37"/>
        <v>3.4206</v>
      </c>
      <c r="BO59" s="52">
        <v>1.225</v>
      </c>
      <c r="BP59" s="47">
        <v>0.625</v>
      </c>
      <c r="BQ59" s="54">
        <f t="shared" si="38"/>
        <v>74414.514938379</v>
      </c>
    </row>
    <row r="60" customHeight="1" spans="1:69">
      <c r="A60" s="57">
        <f>SUM(M38:M59)</f>
        <v>1143109.59724299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57">
        <f>SUM(AA38:AA59)</f>
        <v>1280808.05477694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C60" s="57">
        <f>SUM(AO38:AO59)</f>
        <v>1613196.63323394</v>
      </c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9"/>
      <c r="AQ60" s="57">
        <f>SUM(BC38:BC59)</f>
        <v>1827129.73563944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E60" s="57">
        <f>SUM(BQ38:BQ59)</f>
        <v>2524562.57091873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9"/>
    </row>
    <row r="61" customHeight="1" spans="1:69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O61" s="57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C61" s="5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57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E61" s="57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9"/>
    </row>
    <row r="62" customHeight="1" spans="1:69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O62" s="60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C62" s="60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2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2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2"/>
    </row>
    <row r="63" customHeight="1" spans="1:69">
      <c r="A63" s="25" t="s">
        <v>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O63" s="25" t="s">
        <v>9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  <c r="AC63" s="25" t="s">
        <v>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7"/>
      <c r="AQ63" s="25" t="s">
        <v>9</v>
      </c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7"/>
      <c r="BE63" s="25" t="s">
        <v>9</v>
      </c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7"/>
    </row>
    <row r="64" customHeight="1" spans="1:6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30"/>
      <c r="AC64" s="28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30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30"/>
    </row>
    <row r="65" customHeight="1" spans="1:69">
      <c r="A65" s="31" t="s">
        <v>14</v>
      </c>
      <c r="B65" s="32"/>
      <c r="C65" s="32"/>
      <c r="D65" s="32"/>
      <c r="E65" s="32"/>
      <c r="F65" s="33"/>
      <c r="G65" s="34" t="s">
        <v>15</v>
      </c>
      <c r="H65" s="35"/>
      <c r="I65" s="35"/>
      <c r="J65" s="36"/>
      <c r="K65" s="37" t="s">
        <v>16</v>
      </c>
      <c r="L65" s="38"/>
      <c r="M65" s="39" t="s">
        <v>17</v>
      </c>
      <c r="O65" s="31" t="s">
        <v>14</v>
      </c>
      <c r="P65" s="32"/>
      <c r="Q65" s="32"/>
      <c r="R65" s="32"/>
      <c r="S65" s="32"/>
      <c r="T65" s="33"/>
      <c r="U65" s="34" t="s">
        <v>15</v>
      </c>
      <c r="V65" s="35"/>
      <c r="W65" s="35"/>
      <c r="X65" s="36"/>
      <c r="Y65" s="37" t="s">
        <v>16</v>
      </c>
      <c r="Z65" s="38"/>
      <c r="AA65" s="39" t="s">
        <v>17</v>
      </c>
      <c r="AC65" s="31" t="s">
        <v>14</v>
      </c>
      <c r="AD65" s="32"/>
      <c r="AE65" s="32"/>
      <c r="AF65" s="32"/>
      <c r="AG65" s="32"/>
      <c r="AH65" s="33"/>
      <c r="AI65" s="34" t="s">
        <v>15</v>
      </c>
      <c r="AJ65" s="35"/>
      <c r="AK65" s="35"/>
      <c r="AL65" s="36"/>
      <c r="AM65" s="37" t="s">
        <v>16</v>
      </c>
      <c r="AN65" s="38"/>
      <c r="AO65" s="39" t="s">
        <v>17</v>
      </c>
      <c r="AQ65" s="31" t="s">
        <v>14</v>
      </c>
      <c r="AR65" s="32"/>
      <c r="AS65" s="32"/>
      <c r="AT65" s="32"/>
      <c r="AU65" s="32"/>
      <c r="AV65" s="33"/>
      <c r="AW65" s="34" t="s">
        <v>15</v>
      </c>
      <c r="AX65" s="35"/>
      <c r="AY65" s="35"/>
      <c r="AZ65" s="36"/>
      <c r="BA65" s="37" t="s">
        <v>16</v>
      </c>
      <c r="BB65" s="38"/>
      <c r="BC65" s="39" t="s">
        <v>17</v>
      </c>
      <c r="BE65" s="31" t="s">
        <v>14</v>
      </c>
      <c r="BF65" s="32"/>
      <c r="BG65" s="32"/>
      <c r="BH65" s="32"/>
      <c r="BI65" s="32"/>
      <c r="BJ65" s="33"/>
      <c r="BK65" s="34" t="s">
        <v>15</v>
      </c>
      <c r="BL65" s="35"/>
      <c r="BM65" s="35"/>
      <c r="BN65" s="36"/>
      <c r="BO65" s="37" t="s">
        <v>16</v>
      </c>
      <c r="BP65" s="38"/>
      <c r="BQ65" s="39" t="s">
        <v>17</v>
      </c>
    </row>
    <row r="66" customHeight="1" spans="1:69">
      <c r="A66" s="40" t="s">
        <v>18</v>
      </c>
      <c r="B66" s="41" t="s">
        <v>19</v>
      </c>
      <c r="C66" s="41" t="s">
        <v>20</v>
      </c>
      <c r="D66" s="41" t="s">
        <v>21</v>
      </c>
      <c r="E66" s="41" t="s">
        <v>22</v>
      </c>
      <c r="F66" s="42" t="s">
        <v>14</v>
      </c>
      <c r="G66" s="43" t="s">
        <v>23</v>
      </c>
      <c r="H66" s="44" t="s">
        <v>24</v>
      </c>
      <c r="I66" s="44" t="s">
        <v>25</v>
      </c>
      <c r="J66" s="45" t="s">
        <v>26</v>
      </c>
      <c r="K66" s="46" t="s">
        <v>27</v>
      </c>
      <c r="L66" s="47" t="s">
        <v>28</v>
      </c>
      <c r="M66" s="48"/>
      <c r="O66" s="40" t="s">
        <v>18</v>
      </c>
      <c r="P66" s="41" t="s">
        <v>19</v>
      </c>
      <c r="Q66" s="41" t="s">
        <v>20</v>
      </c>
      <c r="R66" s="41" t="s">
        <v>21</v>
      </c>
      <c r="S66" s="41" t="s">
        <v>22</v>
      </c>
      <c r="T66" s="42" t="s">
        <v>14</v>
      </c>
      <c r="U66" s="43" t="s">
        <v>23</v>
      </c>
      <c r="V66" s="44" t="s">
        <v>24</v>
      </c>
      <c r="W66" s="44" t="s">
        <v>25</v>
      </c>
      <c r="X66" s="45" t="s">
        <v>26</v>
      </c>
      <c r="Y66" s="46" t="s">
        <v>27</v>
      </c>
      <c r="Z66" s="47" t="s">
        <v>28</v>
      </c>
      <c r="AA66" s="48"/>
      <c r="AC66" s="40" t="s">
        <v>18</v>
      </c>
      <c r="AD66" s="41" t="s">
        <v>19</v>
      </c>
      <c r="AE66" s="41" t="s">
        <v>20</v>
      </c>
      <c r="AF66" s="41" t="s">
        <v>21</v>
      </c>
      <c r="AG66" s="41" t="s">
        <v>22</v>
      </c>
      <c r="AH66" s="42" t="s">
        <v>14</v>
      </c>
      <c r="AI66" s="43" t="s">
        <v>23</v>
      </c>
      <c r="AJ66" s="44" t="s">
        <v>24</v>
      </c>
      <c r="AK66" s="44" t="s">
        <v>25</v>
      </c>
      <c r="AL66" s="45" t="s">
        <v>26</v>
      </c>
      <c r="AM66" s="46" t="s">
        <v>27</v>
      </c>
      <c r="AN66" s="47" t="s">
        <v>28</v>
      </c>
      <c r="AO66" s="48"/>
      <c r="AQ66" s="40" t="s">
        <v>18</v>
      </c>
      <c r="AR66" s="41" t="s">
        <v>19</v>
      </c>
      <c r="AS66" s="41" t="s">
        <v>20</v>
      </c>
      <c r="AT66" s="41" t="s">
        <v>21</v>
      </c>
      <c r="AU66" s="41" t="s">
        <v>22</v>
      </c>
      <c r="AV66" s="42" t="s">
        <v>14</v>
      </c>
      <c r="AW66" s="43" t="s">
        <v>23</v>
      </c>
      <c r="AX66" s="44" t="s">
        <v>24</v>
      </c>
      <c r="AY66" s="44" t="s">
        <v>25</v>
      </c>
      <c r="AZ66" s="45" t="s">
        <v>26</v>
      </c>
      <c r="BA66" s="46" t="s">
        <v>27</v>
      </c>
      <c r="BB66" s="47" t="s">
        <v>28</v>
      </c>
      <c r="BC66" s="48"/>
      <c r="BE66" s="40" t="s">
        <v>18</v>
      </c>
      <c r="BF66" s="41" t="s">
        <v>19</v>
      </c>
      <c r="BG66" s="41" t="s">
        <v>20</v>
      </c>
      <c r="BH66" s="41" t="s">
        <v>21</v>
      </c>
      <c r="BI66" s="41" t="s">
        <v>22</v>
      </c>
      <c r="BJ66" s="42" t="s">
        <v>14</v>
      </c>
      <c r="BK66" s="43" t="s">
        <v>23</v>
      </c>
      <c r="BL66" s="44" t="s">
        <v>24</v>
      </c>
      <c r="BM66" s="44" t="s">
        <v>25</v>
      </c>
      <c r="BN66" s="45" t="s">
        <v>26</v>
      </c>
      <c r="BO66" s="46" t="s">
        <v>27</v>
      </c>
      <c r="BP66" s="47" t="s">
        <v>28</v>
      </c>
      <c r="BQ66" s="48"/>
    </row>
    <row r="67" customHeight="1" spans="1:69">
      <c r="A67" s="56">
        <v>3312</v>
      </c>
      <c r="B67" s="51">
        <v>2.14</v>
      </c>
      <c r="C67" s="51">
        <v>1</v>
      </c>
      <c r="D67" s="51">
        <v>1</v>
      </c>
      <c r="E67" s="51">
        <v>0</v>
      </c>
      <c r="F67" s="42">
        <f>A67*B67*C67*D67+E67</f>
        <v>7087.68</v>
      </c>
      <c r="G67" s="52">
        <v>1.76</v>
      </c>
      <c r="H67" s="51">
        <v>0.87</v>
      </c>
      <c r="I67" s="51">
        <v>1.87</v>
      </c>
      <c r="J67" s="45">
        <f>H67*I67+1</f>
        <v>2.6269</v>
      </c>
      <c r="K67" s="52">
        <v>1.125</v>
      </c>
      <c r="L67" s="47">
        <v>0.5</v>
      </c>
      <c r="M67" s="54">
        <f>F67*G67*J67*K67*L67</f>
        <v>18432.44032608</v>
      </c>
      <c r="O67" s="56">
        <v>3312</v>
      </c>
      <c r="P67" s="51">
        <v>2.14</v>
      </c>
      <c r="Q67" s="51">
        <v>1</v>
      </c>
      <c r="R67" s="51">
        <v>1</v>
      </c>
      <c r="S67" s="51">
        <v>0</v>
      </c>
      <c r="T67" s="42">
        <f>O67*P67*Q67*R67+S67</f>
        <v>7087.68</v>
      </c>
      <c r="U67" s="52">
        <f>1.76+0.13</f>
        <v>1.89</v>
      </c>
      <c r="V67" s="51">
        <v>0.87</v>
      </c>
      <c r="W67" s="51">
        <v>1.87</v>
      </c>
      <c r="X67" s="45">
        <f>V67*W67+1</f>
        <v>2.6269</v>
      </c>
      <c r="Y67" s="52">
        <v>1.125</v>
      </c>
      <c r="Z67" s="47">
        <v>0.5</v>
      </c>
      <c r="AA67" s="54">
        <f>T67*U67*X67*Y67*Z67</f>
        <v>19793.92739562</v>
      </c>
      <c r="AC67" s="56">
        <v>3312</v>
      </c>
      <c r="AD67" s="51">
        <v>2.14</v>
      </c>
      <c r="AE67" s="51">
        <v>1</v>
      </c>
      <c r="AF67" s="51">
        <v>1</v>
      </c>
      <c r="AG67" s="51">
        <v>0</v>
      </c>
      <c r="AH67" s="42">
        <f t="shared" ref="AH67:AH70" si="59">AC67*AD67*AE67*AF67+AG67</f>
        <v>7087.68</v>
      </c>
      <c r="AI67" s="52">
        <f t="shared" ref="AI67:AI72" si="60">1.76+0.13</f>
        <v>1.89</v>
      </c>
      <c r="AJ67" s="51">
        <v>0.87</v>
      </c>
      <c r="AK67" s="51">
        <v>1.87</v>
      </c>
      <c r="AL67" s="45">
        <f t="shared" ref="AL67:AL70" si="61">AJ67*AK67+1</f>
        <v>2.6269</v>
      </c>
      <c r="AM67" s="52">
        <v>1.125</v>
      </c>
      <c r="AN67" s="47">
        <v>0.5</v>
      </c>
      <c r="AO67" s="54">
        <f t="shared" ref="AO67:AO70" si="62">AH67*AI67*AL67*AM67*AN67</f>
        <v>19793.92739562</v>
      </c>
      <c r="AQ67" s="56">
        <f>3312+240</f>
        <v>3552</v>
      </c>
      <c r="AR67" s="51">
        <v>2.14</v>
      </c>
      <c r="AS67" s="51">
        <v>1</v>
      </c>
      <c r="AT67" s="51">
        <v>1</v>
      </c>
      <c r="AU67" s="51">
        <v>0</v>
      </c>
      <c r="AV67" s="42">
        <f t="shared" ref="AV67:AV90" si="63">AQ67*AR67*AS67*AT67+AU67</f>
        <v>7601.28</v>
      </c>
      <c r="AW67" s="52">
        <f t="shared" ref="AW67:AW72" si="64">1.76+0.13</f>
        <v>1.89</v>
      </c>
      <c r="AX67" s="51">
        <v>0.87</v>
      </c>
      <c r="AY67" s="51">
        <v>1.87</v>
      </c>
      <c r="AZ67" s="45">
        <f t="shared" ref="AZ67:AZ90" si="65">AX67*AY67+1</f>
        <v>2.6269</v>
      </c>
      <c r="BA67" s="52">
        <v>1.225</v>
      </c>
      <c r="BB67" s="47">
        <v>0.5</v>
      </c>
      <c r="BC67" s="54">
        <f t="shared" ref="BC67:BC90" si="66">AV67*AW67*AZ67*BA67*BB67</f>
        <v>23115.227290344</v>
      </c>
      <c r="BE67" s="56">
        <f>3312+240+108+300</f>
        <v>3960</v>
      </c>
      <c r="BF67" s="51">
        <v>2.14</v>
      </c>
      <c r="BG67" s="51">
        <v>1</v>
      </c>
      <c r="BH67" s="51">
        <v>1</v>
      </c>
      <c r="BI67" s="51">
        <v>0</v>
      </c>
      <c r="BJ67" s="42">
        <f t="shared" ref="BJ67:BJ90" si="67">BE67*BF67*BG67*BH67+BI67</f>
        <v>8474.4</v>
      </c>
      <c r="BK67" s="52">
        <f t="shared" ref="BK67:BK72" si="68">1.76+0.13</f>
        <v>1.89</v>
      </c>
      <c r="BL67" s="51">
        <v>0.87</v>
      </c>
      <c r="BM67" s="51">
        <v>1.87</v>
      </c>
      <c r="BN67" s="45">
        <f t="shared" ref="BN67:BN90" si="69">BL67*BM67+1</f>
        <v>2.6269</v>
      </c>
      <c r="BO67" s="52">
        <v>1.225</v>
      </c>
      <c r="BP67" s="47">
        <v>0.625</v>
      </c>
      <c r="BQ67" s="54">
        <f t="shared" ref="BQ67:BQ90" si="70">BJ67*BK67*BN67*BO67*BP67</f>
        <v>32212.9434367125</v>
      </c>
    </row>
    <row r="68" customHeight="1" spans="1:69">
      <c r="A68" s="56">
        <v>3312</v>
      </c>
      <c r="B68" s="51">
        <v>1.74</v>
      </c>
      <c r="C68" s="51">
        <v>1</v>
      </c>
      <c r="D68" s="51">
        <v>1</v>
      </c>
      <c r="E68" s="51">
        <v>0</v>
      </c>
      <c r="F68" s="42">
        <f>A68*B68*C68*D68+E68</f>
        <v>5762.88</v>
      </c>
      <c r="G68" s="52">
        <v>1.76</v>
      </c>
      <c r="H68" s="51">
        <v>0.87</v>
      </c>
      <c r="I68" s="51">
        <v>1.87</v>
      </c>
      <c r="J68" s="45">
        <f>H68*I68+1</f>
        <v>2.6269</v>
      </c>
      <c r="K68" s="52">
        <v>1.125</v>
      </c>
      <c r="L68" s="47">
        <v>0.5</v>
      </c>
      <c r="M68" s="54">
        <f>F68*G68*J68*K68*L68</f>
        <v>14987.12437728</v>
      </c>
      <c r="O68" s="56">
        <v>3312</v>
      </c>
      <c r="P68" s="51">
        <v>1.74</v>
      </c>
      <c r="Q68" s="51">
        <v>1</v>
      </c>
      <c r="R68" s="51">
        <v>1</v>
      </c>
      <c r="S68" s="51">
        <v>0</v>
      </c>
      <c r="T68" s="42">
        <f>O68*P68*Q68*R68+S68</f>
        <v>5762.88</v>
      </c>
      <c r="U68" s="52">
        <f>1.76+0.13</f>
        <v>1.89</v>
      </c>
      <c r="V68" s="51">
        <v>0.87</v>
      </c>
      <c r="W68" s="51">
        <v>1.87</v>
      </c>
      <c r="X68" s="45">
        <f>V68*W68+1</f>
        <v>2.6269</v>
      </c>
      <c r="Y68" s="52">
        <v>1.125</v>
      </c>
      <c r="Z68" s="47">
        <v>0.5</v>
      </c>
      <c r="AA68" s="54">
        <f>T68*U68*X68*Y68*Z68</f>
        <v>16094.12788242</v>
      </c>
      <c r="AC68" s="56">
        <v>3312</v>
      </c>
      <c r="AD68" s="51">
        <v>1.74</v>
      </c>
      <c r="AE68" s="51">
        <v>1</v>
      </c>
      <c r="AF68" s="51">
        <v>1</v>
      </c>
      <c r="AG68" s="51">
        <v>0</v>
      </c>
      <c r="AH68" s="42">
        <f t="shared" si="59"/>
        <v>5762.88</v>
      </c>
      <c r="AI68" s="52">
        <f t="shared" si="60"/>
        <v>1.89</v>
      </c>
      <c r="AJ68" s="51">
        <v>0.87</v>
      </c>
      <c r="AK68" s="51">
        <v>1.87</v>
      </c>
      <c r="AL68" s="45">
        <f t="shared" si="61"/>
        <v>2.6269</v>
      </c>
      <c r="AM68" s="52">
        <v>1.125</v>
      </c>
      <c r="AN68" s="47">
        <v>0.5</v>
      </c>
      <c r="AO68" s="54">
        <f t="shared" si="62"/>
        <v>16094.12788242</v>
      </c>
      <c r="AQ68" s="56">
        <f t="shared" ref="AQ68:AQ77" si="71">3312+240</f>
        <v>3552</v>
      </c>
      <c r="AR68" s="51">
        <v>1.74</v>
      </c>
      <c r="AS68" s="51">
        <v>1</v>
      </c>
      <c r="AT68" s="51">
        <v>1</v>
      </c>
      <c r="AU68" s="51">
        <v>0</v>
      </c>
      <c r="AV68" s="42">
        <f t="shared" si="63"/>
        <v>6180.48</v>
      </c>
      <c r="AW68" s="52">
        <f t="shared" si="64"/>
        <v>1.89</v>
      </c>
      <c r="AX68" s="51">
        <v>0.87</v>
      </c>
      <c r="AY68" s="51">
        <v>1.87</v>
      </c>
      <c r="AZ68" s="45">
        <f t="shared" si="65"/>
        <v>2.6269</v>
      </c>
      <c r="BA68" s="52">
        <v>1.225</v>
      </c>
      <c r="BB68" s="47">
        <v>0.5</v>
      </c>
      <c r="BC68" s="54">
        <f t="shared" si="66"/>
        <v>18794.624058504</v>
      </c>
      <c r="BE68" s="56">
        <f t="shared" ref="BE68:BE77" si="72">3312+240+108+300</f>
        <v>3960</v>
      </c>
      <c r="BF68" s="51">
        <v>1.74</v>
      </c>
      <c r="BG68" s="51">
        <v>1</v>
      </c>
      <c r="BH68" s="51">
        <v>1</v>
      </c>
      <c r="BI68" s="51">
        <v>0</v>
      </c>
      <c r="BJ68" s="42">
        <f t="shared" si="67"/>
        <v>6890.4</v>
      </c>
      <c r="BK68" s="52">
        <f t="shared" si="68"/>
        <v>1.89</v>
      </c>
      <c r="BL68" s="51">
        <v>0.87</v>
      </c>
      <c r="BM68" s="51">
        <v>1.87</v>
      </c>
      <c r="BN68" s="45">
        <f t="shared" si="69"/>
        <v>2.6269</v>
      </c>
      <c r="BO68" s="52">
        <v>1.225</v>
      </c>
      <c r="BP68" s="47">
        <v>0.625</v>
      </c>
      <c r="BQ68" s="54">
        <f t="shared" si="70"/>
        <v>26191.8325139625</v>
      </c>
    </row>
    <row r="69" customHeight="1" spans="1:69">
      <c r="A69" s="56">
        <v>3312</v>
      </c>
      <c r="B69" s="51">
        <v>2.01</v>
      </c>
      <c r="C69" s="51">
        <v>1</v>
      </c>
      <c r="D69" s="51">
        <v>1</v>
      </c>
      <c r="E69" s="51">
        <v>0</v>
      </c>
      <c r="F69" s="42">
        <f>A69*B69*C69*D69+E69</f>
        <v>6657.12</v>
      </c>
      <c r="G69" s="52">
        <v>1.76</v>
      </c>
      <c r="H69" s="51">
        <v>0.87</v>
      </c>
      <c r="I69" s="51">
        <v>1.87</v>
      </c>
      <c r="J69" s="45">
        <f>H69*I69+1</f>
        <v>2.6269</v>
      </c>
      <c r="K69" s="52">
        <v>1.125</v>
      </c>
      <c r="L69" s="47">
        <v>0.5</v>
      </c>
      <c r="M69" s="54">
        <f>F69*G69*J69*K69*L69</f>
        <v>17312.71264272</v>
      </c>
      <c r="O69" s="56">
        <v>3312</v>
      </c>
      <c r="P69" s="51">
        <v>2.01</v>
      </c>
      <c r="Q69" s="51">
        <v>1</v>
      </c>
      <c r="R69" s="51">
        <v>1</v>
      </c>
      <c r="S69" s="51">
        <v>0</v>
      </c>
      <c r="T69" s="42">
        <f>O69*P69*Q69*R69+S69</f>
        <v>6657.12</v>
      </c>
      <c r="U69" s="52">
        <f>1.76+0.13</f>
        <v>1.89</v>
      </c>
      <c r="V69" s="51">
        <v>0.87</v>
      </c>
      <c r="W69" s="51">
        <v>1.87</v>
      </c>
      <c r="X69" s="45">
        <f>V69*W69+1</f>
        <v>2.6269</v>
      </c>
      <c r="Y69" s="52">
        <v>1.125</v>
      </c>
      <c r="Z69" s="47">
        <v>0.5</v>
      </c>
      <c r="AA69" s="54">
        <f>T69*U69*X69*Y69*Z69</f>
        <v>18591.49255383</v>
      </c>
      <c r="AC69" s="56">
        <v>3312</v>
      </c>
      <c r="AD69" s="51">
        <v>2.01</v>
      </c>
      <c r="AE69" s="51">
        <v>1</v>
      </c>
      <c r="AF69" s="51">
        <v>1</v>
      </c>
      <c r="AG69" s="51">
        <v>0</v>
      </c>
      <c r="AH69" s="42">
        <f t="shared" si="59"/>
        <v>6657.12</v>
      </c>
      <c r="AI69" s="52">
        <f t="shared" si="60"/>
        <v>1.89</v>
      </c>
      <c r="AJ69" s="51">
        <v>0.87</v>
      </c>
      <c r="AK69" s="51">
        <v>1.87</v>
      </c>
      <c r="AL69" s="45">
        <f t="shared" si="61"/>
        <v>2.6269</v>
      </c>
      <c r="AM69" s="52">
        <v>1.125</v>
      </c>
      <c r="AN69" s="47">
        <v>0.5</v>
      </c>
      <c r="AO69" s="54">
        <f t="shared" si="62"/>
        <v>18591.49255383</v>
      </c>
      <c r="AQ69" s="56">
        <f t="shared" si="71"/>
        <v>3552</v>
      </c>
      <c r="AR69" s="51">
        <v>2.01</v>
      </c>
      <c r="AS69" s="51">
        <v>1</v>
      </c>
      <c r="AT69" s="51">
        <v>1</v>
      </c>
      <c r="AU69" s="51">
        <v>0</v>
      </c>
      <c r="AV69" s="42">
        <f t="shared" si="63"/>
        <v>7139.52</v>
      </c>
      <c r="AW69" s="52">
        <f t="shared" si="64"/>
        <v>1.89</v>
      </c>
      <c r="AX69" s="51">
        <v>0.87</v>
      </c>
      <c r="AY69" s="51">
        <v>1.87</v>
      </c>
      <c r="AZ69" s="45">
        <f t="shared" si="65"/>
        <v>2.6269</v>
      </c>
      <c r="BA69" s="52">
        <v>1.225</v>
      </c>
      <c r="BB69" s="47">
        <v>0.5</v>
      </c>
      <c r="BC69" s="54">
        <f t="shared" si="66"/>
        <v>21711.031239996</v>
      </c>
      <c r="BE69" s="56">
        <f t="shared" si="72"/>
        <v>3960</v>
      </c>
      <c r="BF69" s="51">
        <v>2.01</v>
      </c>
      <c r="BG69" s="51">
        <v>1</v>
      </c>
      <c r="BH69" s="51">
        <v>1</v>
      </c>
      <c r="BI69" s="51">
        <v>0</v>
      </c>
      <c r="BJ69" s="42">
        <f t="shared" si="67"/>
        <v>7959.6</v>
      </c>
      <c r="BK69" s="52">
        <f t="shared" si="68"/>
        <v>1.89</v>
      </c>
      <c r="BL69" s="51">
        <v>0.87</v>
      </c>
      <c r="BM69" s="51">
        <v>1.87</v>
      </c>
      <c r="BN69" s="45">
        <f t="shared" si="69"/>
        <v>2.6269</v>
      </c>
      <c r="BO69" s="52">
        <v>1.225</v>
      </c>
      <c r="BP69" s="47">
        <v>0.625</v>
      </c>
      <c r="BQ69" s="54">
        <f t="shared" si="70"/>
        <v>30256.0823868188</v>
      </c>
    </row>
    <row r="70" customHeight="1" spans="1:69">
      <c r="A70" s="56"/>
      <c r="B70" s="41">
        <v>0</v>
      </c>
      <c r="C70" s="51"/>
      <c r="D70" s="51"/>
      <c r="E70" s="51"/>
      <c r="F70" s="42"/>
      <c r="G70" s="52"/>
      <c r="H70" s="51"/>
      <c r="I70" s="51"/>
      <c r="J70" s="45"/>
      <c r="K70" s="52"/>
      <c r="L70" s="47"/>
      <c r="M70" s="54"/>
      <c r="O70" s="56"/>
      <c r="P70" s="41">
        <v>0</v>
      </c>
      <c r="Q70" s="51"/>
      <c r="R70" s="51"/>
      <c r="S70" s="51"/>
      <c r="T70" s="42"/>
      <c r="U70" s="52"/>
      <c r="V70" s="51"/>
      <c r="W70" s="51"/>
      <c r="X70" s="45"/>
      <c r="Y70" s="52"/>
      <c r="Z70" s="47"/>
      <c r="AA70" s="54"/>
      <c r="AC70" s="56">
        <v>3312</v>
      </c>
      <c r="AD70" s="41">
        <v>6</v>
      </c>
      <c r="AE70" s="51">
        <v>1</v>
      </c>
      <c r="AF70" s="51">
        <v>1</v>
      </c>
      <c r="AG70" s="51">
        <f>5620*1.5</f>
        <v>8430</v>
      </c>
      <c r="AH70" s="42">
        <f t="shared" si="59"/>
        <v>28302</v>
      </c>
      <c r="AI70" s="52">
        <f t="shared" si="60"/>
        <v>1.89</v>
      </c>
      <c r="AJ70" s="51">
        <v>0.87</v>
      </c>
      <c r="AK70" s="51">
        <v>1.87</v>
      </c>
      <c r="AL70" s="45">
        <f t="shared" si="61"/>
        <v>2.6269</v>
      </c>
      <c r="AM70" s="52">
        <v>1.125</v>
      </c>
      <c r="AN70" s="47">
        <v>0.5</v>
      </c>
      <c r="AO70" s="54">
        <f t="shared" si="62"/>
        <v>79039.648114875</v>
      </c>
      <c r="AQ70" s="56">
        <f t="shared" si="71"/>
        <v>3552</v>
      </c>
      <c r="AR70" s="41">
        <v>6</v>
      </c>
      <c r="AS70" s="51">
        <v>1</v>
      </c>
      <c r="AT70" s="51">
        <v>1</v>
      </c>
      <c r="AU70" s="51">
        <f>5620*1.5</f>
        <v>8430</v>
      </c>
      <c r="AV70" s="42">
        <f t="shared" si="63"/>
        <v>29742</v>
      </c>
      <c r="AW70" s="52">
        <f t="shared" si="64"/>
        <v>1.89</v>
      </c>
      <c r="AX70" s="51">
        <v>0.87</v>
      </c>
      <c r="AY70" s="51">
        <v>1.87</v>
      </c>
      <c r="AZ70" s="45">
        <f t="shared" si="65"/>
        <v>2.6269</v>
      </c>
      <c r="BA70" s="52">
        <v>1.225</v>
      </c>
      <c r="BB70" s="47">
        <v>0.5</v>
      </c>
      <c r="BC70" s="54">
        <f t="shared" si="66"/>
        <v>90444.384375975</v>
      </c>
      <c r="BE70" s="56">
        <f t="shared" si="72"/>
        <v>3960</v>
      </c>
      <c r="BF70" s="41">
        <v>6</v>
      </c>
      <c r="BG70" s="51">
        <v>1</v>
      </c>
      <c r="BH70" s="51">
        <v>1</v>
      </c>
      <c r="BI70" s="51">
        <f>5968*1.5</f>
        <v>8952</v>
      </c>
      <c r="BJ70" s="42">
        <f t="shared" si="67"/>
        <v>32712</v>
      </c>
      <c r="BK70" s="52">
        <f t="shared" si="68"/>
        <v>1.89</v>
      </c>
      <c r="BL70" s="51">
        <v>0.87</v>
      </c>
      <c r="BM70" s="51">
        <v>1.87</v>
      </c>
      <c r="BN70" s="45">
        <f t="shared" si="69"/>
        <v>2.6269</v>
      </c>
      <c r="BO70" s="52">
        <v>1.225</v>
      </c>
      <c r="BP70" s="47">
        <v>0.625</v>
      </c>
      <c r="BQ70" s="54">
        <f t="shared" si="70"/>
        <v>124345.063450125</v>
      </c>
    </row>
    <row r="71" customHeight="1" spans="1:69">
      <c r="A71" s="56">
        <v>3312</v>
      </c>
      <c r="B71" s="51">
        <v>1.7</v>
      </c>
      <c r="C71" s="51">
        <v>1.75</v>
      </c>
      <c r="D71" s="51">
        <v>1</v>
      </c>
      <c r="E71" s="51">
        <v>0</v>
      </c>
      <c r="F71" s="42">
        <f t="shared" ref="F71:F90" si="73">A71*B71*C71*D71+E71</f>
        <v>9853.2</v>
      </c>
      <c r="G71" s="52">
        <v>1.76</v>
      </c>
      <c r="H71" s="51">
        <v>0.95</v>
      </c>
      <c r="I71" s="51">
        <v>1.87</v>
      </c>
      <c r="J71" s="45">
        <f t="shared" ref="J71:J90" si="74">H71*I71+1</f>
        <v>2.7765</v>
      </c>
      <c r="K71" s="52">
        <v>1.125</v>
      </c>
      <c r="L71" s="47">
        <v>0.5</v>
      </c>
      <c r="M71" s="54">
        <f t="shared" ref="M71:M90" si="75">F71*G71*J71*K71*L71</f>
        <v>27083.835702</v>
      </c>
      <c r="O71" s="56">
        <v>3312</v>
      </c>
      <c r="P71" s="51">
        <v>1.7</v>
      </c>
      <c r="Q71" s="51">
        <v>1.75</v>
      </c>
      <c r="R71" s="51">
        <v>1</v>
      </c>
      <c r="S71" s="51">
        <v>0</v>
      </c>
      <c r="T71" s="42">
        <f t="shared" ref="T71:T90" si="76">O71*P71*Q71*R71+S71</f>
        <v>9853.2</v>
      </c>
      <c r="U71" s="52">
        <f>1.76+0.13</f>
        <v>1.89</v>
      </c>
      <c r="V71" s="51">
        <v>0.95</v>
      </c>
      <c r="W71" s="51">
        <v>1.87</v>
      </c>
      <c r="X71" s="45">
        <f t="shared" ref="X71:X90" si="77">V71*W71+1</f>
        <v>2.7765</v>
      </c>
      <c r="Y71" s="52">
        <v>1.125</v>
      </c>
      <c r="Z71" s="47">
        <v>0.5</v>
      </c>
      <c r="AA71" s="54">
        <f t="shared" ref="AA71:AA90" si="78">T71*U71*X71*Y71*Z71</f>
        <v>29084.346293625</v>
      </c>
      <c r="AC71" s="56">
        <v>3312</v>
      </c>
      <c r="AD71" s="51">
        <v>1.7</v>
      </c>
      <c r="AE71" s="51">
        <v>1.75</v>
      </c>
      <c r="AF71" s="51">
        <v>1</v>
      </c>
      <c r="AG71" s="51">
        <v>0</v>
      </c>
      <c r="AH71" s="42">
        <f t="shared" ref="AH71:AH90" si="79">AC71*AD71*AE71*AF71+AG71</f>
        <v>9853.2</v>
      </c>
      <c r="AI71" s="52">
        <f t="shared" si="60"/>
        <v>1.89</v>
      </c>
      <c r="AJ71" s="51">
        <v>0.95</v>
      </c>
      <c r="AK71" s="51">
        <v>1.87</v>
      </c>
      <c r="AL71" s="45">
        <f t="shared" ref="AL71:AL90" si="80">AJ71*AK71+1</f>
        <v>2.7765</v>
      </c>
      <c r="AM71" s="52">
        <v>1.125</v>
      </c>
      <c r="AN71" s="47">
        <v>0.5</v>
      </c>
      <c r="AO71" s="54">
        <f t="shared" ref="AO71:AO90" si="81">AH71*AI71*AL71*AM71*AN71</f>
        <v>29084.346293625</v>
      </c>
      <c r="AQ71" s="56">
        <f t="shared" si="71"/>
        <v>3552</v>
      </c>
      <c r="AR71" s="51">
        <v>1.7</v>
      </c>
      <c r="AS71" s="51">
        <v>1.75</v>
      </c>
      <c r="AT71" s="51">
        <v>1</v>
      </c>
      <c r="AU71" s="51">
        <v>0</v>
      </c>
      <c r="AV71" s="42">
        <f t="shared" si="63"/>
        <v>10567.2</v>
      </c>
      <c r="AW71" s="52">
        <f t="shared" si="64"/>
        <v>1.89</v>
      </c>
      <c r="AX71" s="51">
        <v>0.95</v>
      </c>
      <c r="AY71" s="51">
        <v>1.87</v>
      </c>
      <c r="AZ71" s="45">
        <f t="shared" si="65"/>
        <v>2.7765</v>
      </c>
      <c r="BA71" s="52">
        <v>1.225</v>
      </c>
      <c r="BB71" s="47">
        <v>0.5</v>
      </c>
      <c r="BC71" s="54">
        <f t="shared" si="66"/>
        <v>33964.52162985</v>
      </c>
      <c r="BE71" s="56">
        <f t="shared" si="72"/>
        <v>3960</v>
      </c>
      <c r="BF71" s="51">
        <v>1.7</v>
      </c>
      <c r="BG71" s="51">
        <v>1.75</v>
      </c>
      <c r="BH71" s="51">
        <v>1</v>
      </c>
      <c r="BI71" s="51">
        <f t="shared" ref="BI71:BI78" si="82">5968*0.7</f>
        <v>4177.6</v>
      </c>
      <c r="BJ71" s="42">
        <f t="shared" si="67"/>
        <v>15958.6</v>
      </c>
      <c r="BK71" s="52">
        <f t="shared" si="68"/>
        <v>1.89</v>
      </c>
      <c r="BL71" s="51">
        <v>0.95</v>
      </c>
      <c r="BM71" s="51">
        <v>1.87</v>
      </c>
      <c r="BN71" s="45">
        <f t="shared" si="69"/>
        <v>2.7765</v>
      </c>
      <c r="BO71" s="52">
        <v>1.225</v>
      </c>
      <c r="BP71" s="47">
        <v>0.625</v>
      </c>
      <c r="BQ71" s="54">
        <f t="shared" si="70"/>
        <v>64116.5842042031</v>
      </c>
    </row>
    <row r="72" customHeight="1" spans="1:69">
      <c r="A72" s="56">
        <v>3312</v>
      </c>
      <c r="B72" s="51">
        <v>1.7</v>
      </c>
      <c r="C72" s="51">
        <v>1.75</v>
      </c>
      <c r="D72" s="51">
        <v>1</v>
      </c>
      <c r="E72" s="51">
        <v>0</v>
      </c>
      <c r="F72" s="42">
        <f t="shared" si="73"/>
        <v>9853.2</v>
      </c>
      <c r="G72" s="52">
        <v>1.76</v>
      </c>
      <c r="H72" s="51">
        <v>0.95</v>
      </c>
      <c r="I72" s="51">
        <v>1.87</v>
      </c>
      <c r="J72" s="45">
        <f t="shared" si="74"/>
        <v>2.7765</v>
      </c>
      <c r="K72" s="52">
        <v>1.325</v>
      </c>
      <c r="L72" s="47">
        <v>0.5</v>
      </c>
      <c r="M72" s="54">
        <f t="shared" si="75"/>
        <v>31898.7398268</v>
      </c>
      <c r="O72" s="56">
        <v>3312</v>
      </c>
      <c r="P72" s="51">
        <v>1.7</v>
      </c>
      <c r="Q72" s="51">
        <v>1.75</v>
      </c>
      <c r="R72" s="51">
        <v>1</v>
      </c>
      <c r="S72" s="51">
        <v>0</v>
      </c>
      <c r="T72" s="42">
        <f t="shared" si="76"/>
        <v>9853.2</v>
      </c>
      <c r="U72" s="52">
        <f>1.76+0.13</f>
        <v>1.89</v>
      </c>
      <c r="V72" s="51">
        <v>0.95</v>
      </c>
      <c r="W72" s="51">
        <v>1.87</v>
      </c>
      <c r="X72" s="45">
        <f t="shared" si="77"/>
        <v>2.7765</v>
      </c>
      <c r="Y72" s="52">
        <v>1.325</v>
      </c>
      <c r="Z72" s="47">
        <v>0.5</v>
      </c>
      <c r="AA72" s="54">
        <f t="shared" si="78"/>
        <v>34254.896745825</v>
      </c>
      <c r="AC72" s="56">
        <v>3312</v>
      </c>
      <c r="AD72" s="51">
        <v>1.7</v>
      </c>
      <c r="AE72" s="51">
        <v>1.75</v>
      </c>
      <c r="AF72" s="51">
        <v>1</v>
      </c>
      <c r="AG72" s="51">
        <v>0</v>
      </c>
      <c r="AH72" s="42">
        <f t="shared" si="79"/>
        <v>9853.2</v>
      </c>
      <c r="AI72" s="52">
        <f t="shared" si="60"/>
        <v>1.89</v>
      </c>
      <c r="AJ72" s="51">
        <v>0.95</v>
      </c>
      <c r="AK72" s="51">
        <v>1.87</v>
      </c>
      <c r="AL72" s="45">
        <f t="shared" si="80"/>
        <v>2.7765</v>
      </c>
      <c r="AM72" s="52">
        <v>1.325</v>
      </c>
      <c r="AN72" s="47">
        <v>0.5</v>
      </c>
      <c r="AO72" s="54">
        <f t="shared" si="81"/>
        <v>34254.896745825</v>
      </c>
      <c r="AQ72" s="56">
        <f t="shared" si="71"/>
        <v>3552</v>
      </c>
      <c r="AR72" s="51">
        <v>1.7</v>
      </c>
      <c r="AS72" s="51">
        <v>1.75</v>
      </c>
      <c r="AT72" s="51">
        <v>1</v>
      </c>
      <c r="AU72" s="51">
        <v>0</v>
      </c>
      <c r="AV72" s="42">
        <f t="shared" si="63"/>
        <v>10567.2</v>
      </c>
      <c r="AW72" s="52">
        <f t="shared" si="64"/>
        <v>1.89</v>
      </c>
      <c r="AX72" s="51">
        <v>0.95</v>
      </c>
      <c r="AY72" s="51">
        <v>1.87</v>
      </c>
      <c r="AZ72" s="45">
        <f t="shared" si="65"/>
        <v>2.7765</v>
      </c>
      <c r="BA72" s="52">
        <v>1.425</v>
      </c>
      <c r="BB72" s="47">
        <v>0.5</v>
      </c>
      <c r="BC72" s="54">
        <f t="shared" si="66"/>
        <v>39509.74965105</v>
      </c>
      <c r="BE72" s="56">
        <f t="shared" si="72"/>
        <v>3960</v>
      </c>
      <c r="BF72" s="51">
        <v>1.7</v>
      </c>
      <c r="BG72" s="51">
        <v>1.75</v>
      </c>
      <c r="BH72" s="51">
        <v>1</v>
      </c>
      <c r="BI72" s="51">
        <f t="shared" si="82"/>
        <v>4177.6</v>
      </c>
      <c r="BJ72" s="42">
        <f t="shared" si="67"/>
        <v>15958.6</v>
      </c>
      <c r="BK72" s="52">
        <f t="shared" si="68"/>
        <v>1.89</v>
      </c>
      <c r="BL72" s="51">
        <v>0.95</v>
      </c>
      <c r="BM72" s="51">
        <v>1.87</v>
      </c>
      <c r="BN72" s="45">
        <f t="shared" si="69"/>
        <v>2.7765</v>
      </c>
      <c r="BO72" s="52">
        <v>1.425</v>
      </c>
      <c r="BP72" s="47">
        <v>0.625</v>
      </c>
      <c r="BQ72" s="54">
        <f t="shared" si="70"/>
        <v>74584.5979518281</v>
      </c>
    </row>
    <row r="73" customHeight="1" spans="1:69">
      <c r="A73" s="56">
        <v>3312</v>
      </c>
      <c r="B73" s="51">
        <v>1.7</v>
      </c>
      <c r="C73" s="51">
        <v>1.75</v>
      </c>
      <c r="D73" s="51">
        <v>1</v>
      </c>
      <c r="E73" s="51">
        <v>0</v>
      </c>
      <c r="F73" s="42">
        <f t="shared" si="73"/>
        <v>9853.2</v>
      </c>
      <c r="G73" s="52">
        <v>2.06</v>
      </c>
      <c r="H73" s="51">
        <v>0.95</v>
      </c>
      <c r="I73" s="51">
        <v>1.87</v>
      </c>
      <c r="J73" s="45">
        <f t="shared" si="74"/>
        <v>2.7765</v>
      </c>
      <c r="K73" s="52">
        <v>1.325</v>
      </c>
      <c r="L73" s="47">
        <v>0.5</v>
      </c>
      <c r="M73" s="54">
        <f t="shared" si="75"/>
        <v>37336.02502455</v>
      </c>
      <c r="O73" s="56">
        <v>3312</v>
      </c>
      <c r="P73" s="51">
        <v>1.7</v>
      </c>
      <c r="Q73" s="51">
        <v>1.75</v>
      </c>
      <c r="R73" s="51">
        <v>1</v>
      </c>
      <c r="S73" s="51">
        <v>0</v>
      </c>
      <c r="T73" s="42">
        <f t="shared" si="76"/>
        <v>9853.2</v>
      </c>
      <c r="U73" s="52">
        <f>2.06+0.13</f>
        <v>2.19</v>
      </c>
      <c r="V73" s="51">
        <v>0.95</v>
      </c>
      <c r="W73" s="51">
        <v>1.87</v>
      </c>
      <c r="X73" s="45">
        <f t="shared" si="77"/>
        <v>2.7765</v>
      </c>
      <c r="Y73" s="52">
        <v>1.325</v>
      </c>
      <c r="Z73" s="47">
        <v>0.5</v>
      </c>
      <c r="AA73" s="54">
        <f t="shared" si="78"/>
        <v>39692.181943575</v>
      </c>
      <c r="AC73" s="56">
        <v>3312</v>
      </c>
      <c r="AD73" s="51">
        <v>1.7</v>
      </c>
      <c r="AE73" s="51">
        <v>1.75</v>
      </c>
      <c r="AF73" s="51">
        <v>1</v>
      </c>
      <c r="AG73" s="51">
        <v>0</v>
      </c>
      <c r="AH73" s="42">
        <f t="shared" si="79"/>
        <v>9853.2</v>
      </c>
      <c r="AI73" s="52">
        <f t="shared" ref="AI73:AI90" si="83">2.06+0.13</f>
        <v>2.19</v>
      </c>
      <c r="AJ73" s="51">
        <v>0.95</v>
      </c>
      <c r="AK73" s="51">
        <v>1.87</v>
      </c>
      <c r="AL73" s="45">
        <f t="shared" si="80"/>
        <v>2.7765</v>
      </c>
      <c r="AM73" s="52">
        <v>1.325</v>
      </c>
      <c r="AN73" s="47">
        <v>0.5</v>
      </c>
      <c r="AO73" s="54">
        <f t="shared" si="81"/>
        <v>39692.181943575</v>
      </c>
      <c r="AQ73" s="56">
        <f t="shared" si="71"/>
        <v>3552</v>
      </c>
      <c r="AR73" s="51">
        <v>1.7</v>
      </c>
      <c r="AS73" s="51">
        <v>1.75</v>
      </c>
      <c r="AT73" s="51">
        <v>1</v>
      </c>
      <c r="AU73" s="51">
        <v>0</v>
      </c>
      <c r="AV73" s="42">
        <f t="shared" si="63"/>
        <v>10567.2</v>
      </c>
      <c r="AW73" s="52">
        <f t="shared" ref="AW73:AW90" si="84">2.06+0.13</f>
        <v>2.19</v>
      </c>
      <c r="AX73" s="51">
        <v>0.95</v>
      </c>
      <c r="AY73" s="51">
        <v>1.87</v>
      </c>
      <c r="AZ73" s="45">
        <f t="shared" si="65"/>
        <v>2.7765</v>
      </c>
      <c r="BA73" s="52">
        <v>1.425</v>
      </c>
      <c r="BB73" s="47">
        <v>0.5</v>
      </c>
      <c r="BC73" s="54">
        <f t="shared" si="66"/>
        <v>45781.13848455</v>
      </c>
      <c r="BE73" s="56">
        <f t="shared" si="72"/>
        <v>3960</v>
      </c>
      <c r="BF73" s="51">
        <v>1.7</v>
      </c>
      <c r="BG73" s="51">
        <v>1.75</v>
      </c>
      <c r="BH73" s="51">
        <v>1</v>
      </c>
      <c r="BI73" s="51">
        <f t="shared" si="82"/>
        <v>4177.6</v>
      </c>
      <c r="BJ73" s="42">
        <f t="shared" si="67"/>
        <v>15958.6</v>
      </c>
      <c r="BK73" s="52">
        <f t="shared" ref="BK73:BK90" si="85">2.06+0.13</f>
        <v>2.19</v>
      </c>
      <c r="BL73" s="51">
        <v>0.95</v>
      </c>
      <c r="BM73" s="51">
        <v>1.87</v>
      </c>
      <c r="BN73" s="45">
        <f t="shared" si="69"/>
        <v>2.7765</v>
      </c>
      <c r="BO73" s="52">
        <v>1.425</v>
      </c>
      <c r="BP73" s="47">
        <v>0.625</v>
      </c>
      <c r="BQ73" s="54">
        <f t="shared" si="70"/>
        <v>86423.4230235469</v>
      </c>
    </row>
    <row r="74" customHeight="1" spans="1:69">
      <c r="A74" s="56">
        <v>3312</v>
      </c>
      <c r="B74" s="51">
        <v>1.7</v>
      </c>
      <c r="C74" s="51">
        <v>1.75</v>
      </c>
      <c r="D74" s="51">
        <v>1</v>
      </c>
      <c r="E74" s="51">
        <v>0</v>
      </c>
      <c r="F74" s="42">
        <f t="shared" si="73"/>
        <v>9853.2</v>
      </c>
      <c r="G74" s="52">
        <v>2.06</v>
      </c>
      <c r="H74" s="51">
        <v>0.95</v>
      </c>
      <c r="I74" s="51">
        <v>1.87</v>
      </c>
      <c r="J74" s="45">
        <f t="shared" si="74"/>
        <v>2.7765</v>
      </c>
      <c r="K74" s="52">
        <v>1.325</v>
      </c>
      <c r="L74" s="47">
        <v>0.5</v>
      </c>
      <c r="M74" s="54">
        <f t="shared" si="75"/>
        <v>37336.02502455</v>
      </c>
      <c r="O74" s="56">
        <v>3312</v>
      </c>
      <c r="P74" s="51">
        <v>1.7</v>
      </c>
      <c r="Q74" s="51">
        <v>1.75</v>
      </c>
      <c r="R74" s="51">
        <v>1</v>
      </c>
      <c r="S74" s="51">
        <v>0</v>
      </c>
      <c r="T74" s="42">
        <f t="shared" si="76"/>
        <v>9853.2</v>
      </c>
      <c r="U74" s="52">
        <f t="shared" ref="U74:U83" si="86">2.06+0.13</f>
        <v>2.19</v>
      </c>
      <c r="V74" s="51">
        <v>0.95</v>
      </c>
      <c r="W74" s="51">
        <v>1.87</v>
      </c>
      <c r="X74" s="45">
        <f t="shared" si="77"/>
        <v>2.7765</v>
      </c>
      <c r="Y74" s="52">
        <v>1.325</v>
      </c>
      <c r="Z74" s="47">
        <v>0.5</v>
      </c>
      <c r="AA74" s="54">
        <f t="shared" si="78"/>
        <v>39692.181943575</v>
      </c>
      <c r="AC74" s="56">
        <v>3312</v>
      </c>
      <c r="AD74" s="51">
        <v>1.7</v>
      </c>
      <c r="AE74" s="51">
        <v>1.75</v>
      </c>
      <c r="AF74" s="51">
        <v>1</v>
      </c>
      <c r="AG74" s="51">
        <v>0</v>
      </c>
      <c r="AH74" s="42">
        <f t="shared" si="79"/>
        <v>9853.2</v>
      </c>
      <c r="AI74" s="52">
        <f t="shared" si="83"/>
        <v>2.19</v>
      </c>
      <c r="AJ74" s="51">
        <v>0.95</v>
      </c>
      <c r="AK74" s="51">
        <v>1.87</v>
      </c>
      <c r="AL74" s="45">
        <f t="shared" si="80"/>
        <v>2.7765</v>
      </c>
      <c r="AM74" s="52">
        <v>1.325</v>
      </c>
      <c r="AN74" s="47">
        <v>0.5</v>
      </c>
      <c r="AO74" s="54">
        <f t="shared" si="81"/>
        <v>39692.181943575</v>
      </c>
      <c r="AQ74" s="56">
        <f t="shared" si="71"/>
        <v>3552</v>
      </c>
      <c r="AR74" s="51">
        <v>1.7</v>
      </c>
      <c r="AS74" s="51">
        <v>1.75</v>
      </c>
      <c r="AT74" s="51">
        <v>1</v>
      </c>
      <c r="AU74" s="51">
        <v>0</v>
      </c>
      <c r="AV74" s="42">
        <f t="shared" si="63"/>
        <v>10567.2</v>
      </c>
      <c r="AW74" s="52">
        <f t="shared" si="84"/>
        <v>2.19</v>
      </c>
      <c r="AX74" s="51">
        <v>0.95</v>
      </c>
      <c r="AY74" s="51">
        <v>1.87</v>
      </c>
      <c r="AZ74" s="45">
        <f t="shared" si="65"/>
        <v>2.7765</v>
      </c>
      <c r="BA74" s="52">
        <v>1.425</v>
      </c>
      <c r="BB74" s="47">
        <v>0.5</v>
      </c>
      <c r="BC74" s="54">
        <f t="shared" si="66"/>
        <v>45781.13848455</v>
      </c>
      <c r="BE74" s="56">
        <f t="shared" si="72"/>
        <v>3960</v>
      </c>
      <c r="BF74" s="51">
        <v>1.7</v>
      </c>
      <c r="BG74" s="51">
        <v>1.75</v>
      </c>
      <c r="BH74" s="51">
        <v>1</v>
      </c>
      <c r="BI74" s="51">
        <f t="shared" si="82"/>
        <v>4177.6</v>
      </c>
      <c r="BJ74" s="42">
        <f t="shared" si="67"/>
        <v>15958.6</v>
      </c>
      <c r="BK74" s="52">
        <f t="shared" si="85"/>
        <v>2.19</v>
      </c>
      <c r="BL74" s="51">
        <v>0.95</v>
      </c>
      <c r="BM74" s="51">
        <v>1.87</v>
      </c>
      <c r="BN74" s="45">
        <f t="shared" si="69"/>
        <v>2.7765</v>
      </c>
      <c r="BO74" s="52">
        <v>1.425</v>
      </c>
      <c r="BP74" s="47">
        <v>0.625</v>
      </c>
      <c r="BQ74" s="54">
        <f t="shared" si="70"/>
        <v>86423.4230235469</v>
      </c>
    </row>
    <row r="75" customHeight="1" spans="1:69">
      <c r="A75" s="56">
        <v>3312</v>
      </c>
      <c r="B75" s="51">
        <v>1.7</v>
      </c>
      <c r="C75" s="51">
        <v>1.75</v>
      </c>
      <c r="D75" s="51">
        <v>1</v>
      </c>
      <c r="E75" s="51">
        <v>0</v>
      </c>
      <c r="F75" s="42">
        <f t="shared" si="73"/>
        <v>9853.2</v>
      </c>
      <c r="G75" s="52">
        <v>2.06</v>
      </c>
      <c r="H75" s="51">
        <v>0.95</v>
      </c>
      <c r="I75" s="51">
        <v>1.87</v>
      </c>
      <c r="J75" s="45">
        <f t="shared" si="74"/>
        <v>2.7765</v>
      </c>
      <c r="K75" s="52">
        <v>1.325</v>
      </c>
      <c r="L75" s="47">
        <v>0.5</v>
      </c>
      <c r="M75" s="54">
        <f t="shared" si="75"/>
        <v>37336.02502455</v>
      </c>
      <c r="O75" s="56">
        <v>3312</v>
      </c>
      <c r="P75" s="51">
        <v>1.7</v>
      </c>
      <c r="Q75" s="51">
        <v>1.75</v>
      </c>
      <c r="R75" s="51">
        <v>1</v>
      </c>
      <c r="S75" s="51">
        <v>0</v>
      </c>
      <c r="T75" s="42">
        <f t="shared" si="76"/>
        <v>9853.2</v>
      </c>
      <c r="U75" s="52">
        <f t="shared" si="86"/>
        <v>2.19</v>
      </c>
      <c r="V75" s="51">
        <v>0.95</v>
      </c>
      <c r="W75" s="51">
        <v>1.87</v>
      </c>
      <c r="X75" s="45">
        <f t="shared" si="77"/>
        <v>2.7765</v>
      </c>
      <c r="Y75" s="52">
        <v>1.325</v>
      </c>
      <c r="Z75" s="47">
        <v>0.5</v>
      </c>
      <c r="AA75" s="54">
        <f t="shared" si="78"/>
        <v>39692.181943575</v>
      </c>
      <c r="AC75" s="56">
        <v>3312</v>
      </c>
      <c r="AD75" s="51">
        <v>1.7</v>
      </c>
      <c r="AE75" s="51">
        <v>1.75</v>
      </c>
      <c r="AF75" s="51">
        <v>1</v>
      </c>
      <c r="AG75" s="51">
        <v>0</v>
      </c>
      <c r="AH75" s="42">
        <f t="shared" si="79"/>
        <v>9853.2</v>
      </c>
      <c r="AI75" s="52">
        <f t="shared" si="83"/>
        <v>2.19</v>
      </c>
      <c r="AJ75" s="51">
        <v>0.95</v>
      </c>
      <c r="AK75" s="51">
        <v>1.87</v>
      </c>
      <c r="AL75" s="45">
        <f t="shared" si="80"/>
        <v>2.7765</v>
      </c>
      <c r="AM75" s="52">
        <v>1.325</v>
      </c>
      <c r="AN75" s="47">
        <v>0.5</v>
      </c>
      <c r="AO75" s="54">
        <f t="shared" si="81"/>
        <v>39692.181943575</v>
      </c>
      <c r="AQ75" s="56">
        <f t="shared" si="71"/>
        <v>3552</v>
      </c>
      <c r="AR75" s="51">
        <v>1.7</v>
      </c>
      <c r="AS75" s="51">
        <v>1.75</v>
      </c>
      <c r="AT75" s="51">
        <v>1</v>
      </c>
      <c r="AU75" s="51">
        <v>0</v>
      </c>
      <c r="AV75" s="42">
        <f t="shared" si="63"/>
        <v>10567.2</v>
      </c>
      <c r="AW75" s="52">
        <f t="shared" si="84"/>
        <v>2.19</v>
      </c>
      <c r="AX75" s="51">
        <v>0.95</v>
      </c>
      <c r="AY75" s="51">
        <v>1.87</v>
      </c>
      <c r="AZ75" s="45">
        <f t="shared" si="65"/>
        <v>2.7765</v>
      </c>
      <c r="BA75" s="52">
        <v>1.425</v>
      </c>
      <c r="BB75" s="47">
        <v>0.5</v>
      </c>
      <c r="BC75" s="54">
        <f t="shared" si="66"/>
        <v>45781.13848455</v>
      </c>
      <c r="BE75" s="56">
        <f t="shared" si="72"/>
        <v>3960</v>
      </c>
      <c r="BF75" s="51">
        <v>1.7</v>
      </c>
      <c r="BG75" s="51">
        <v>1.75</v>
      </c>
      <c r="BH75" s="51">
        <v>1</v>
      </c>
      <c r="BI75" s="51">
        <f t="shared" si="82"/>
        <v>4177.6</v>
      </c>
      <c r="BJ75" s="42">
        <f t="shared" si="67"/>
        <v>15958.6</v>
      </c>
      <c r="BK75" s="52">
        <f t="shared" si="85"/>
        <v>2.19</v>
      </c>
      <c r="BL75" s="51">
        <v>0.95</v>
      </c>
      <c r="BM75" s="51">
        <v>1.87</v>
      </c>
      <c r="BN75" s="45">
        <f t="shared" si="69"/>
        <v>2.7765</v>
      </c>
      <c r="BO75" s="52">
        <v>1.425</v>
      </c>
      <c r="BP75" s="47">
        <v>0.625</v>
      </c>
      <c r="BQ75" s="54">
        <f t="shared" si="70"/>
        <v>86423.4230235469</v>
      </c>
    </row>
    <row r="76" customHeight="1" spans="1:69">
      <c r="A76" s="56">
        <v>3312</v>
      </c>
      <c r="B76" s="51">
        <v>1.7</v>
      </c>
      <c r="C76" s="51">
        <v>1.75</v>
      </c>
      <c r="D76" s="51">
        <v>1</v>
      </c>
      <c r="E76" s="51">
        <v>0</v>
      </c>
      <c r="F76" s="42">
        <f t="shared" si="73"/>
        <v>9853.2</v>
      </c>
      <c r="G76" s="52">
        <v>2.06</v>
      </c>
      <c r="H76" s="51">
        <v>0.95</v>
      </c>
      <c r="I76" s="51">
        <v>1.87</v>
      </c>
      <c r="J76" s="45">
        <f t="shared" si="74"/>
        <v>2.7765</v>
      </c>
      <c r="K76" s="52">
        <v>1.325</v>
      </c>
      <c r="L76" s="47">
        <v>0.5</v>
      </c>
      <c r="M76" s="54">
        <f t="shared" si="75"/>
        <v>37336.02502455</v>
      </c>
      <c r="O76" s="56">
        <v>3312</v>
      </c>
      <c r="P76" s="51">
        <v>1.7</v>
      </c>
      <c r="Q76" s="51">
        <v>1.75</v>
      </c>
      <c r="R76" s="51">
        <v>1</v>
      </c>
      <c r="S76" s="51">
        <v>0</v>
      </c>
      <c r="T76" s="42">
        <f t="shared" si="76"/>
        <v>9853.2</v>
      </c>
      <c r="U76" s="52">
        <f t="shared" si="86"/>
        <v>2.19</v>
      </c>
      <c r="V76" s="51">
        <v>0.95</v>
      </c>
      <c r="W76" s="51">
        <v>1.87</v>
      </c>
      <c r="X76" s="45">
        <f t="shared" si="77"/>
        <v>2.7765</v>
      </c>
      <c r="Y76" s="52">
        <v>1.325</v>
      </c>
      <c r="Z76" s="47">
        <v>0.5</v>
      </c>
      <c r="AA76" s="54">
        <f t="shared" si="78"/>
        <v>39692.181943575</v>
      </c>
      <c r="AC76" s="56">
        <v>3312</v>
      </c>
      <c r="AD76" s="51">
        <v>1.7</v>
      </c>
      <c r="AE76" s="51">
        <v>1.75</v>
      </c>
      <c r="AF76" s="51">
        <v>1</v>
      </c>
      <c r="AG76" s="51">
        <v>0</v>
      </c>
      <c r="AH76" s="42">
        <f t="shared" si="79"/>
        <v>9853.2</v>
      </c>
      <c r="AI76" s="52">
        <f t="shared" si="83"/>
        <v>2.19</v>
      </c>
      <c r="AJ76" s="51">
        <v>0.95</v>
      </c>
      <c r="AK76" s="51">
        <v>1.87</v>
      </c>
      <c r="AL76" s="45">
        <f t="shared" si="80"/>
        <v>2.7765</v>
      </c>
      <c r="AM76" s="52">
        <v>1.325</v>
      </c>
      <c r="AN76" s="47">
        <v>0.5</v>
      </c>
      <c r="AO76" s="54">
        <f t="shared" si="81"/>
        <v>39692.181943575</v>
      </c>
      <c r="AQ76" s="56">
        <f t="shared" si="71"/>
        <v>3552</v>
      </c>
      <c r="AR76" s="51">
        <v>1.7</v>
      </c>
      <c r="AS76" s="51">
        <v>1.75</v>
      </c>
      <c r="AT76" s="51">
        <v>1</v>
      </c>
      <c r="AU76" s="51">
        <v>0</v>
      </c>
      <c r="AV76" s="42">
        <f t="shared" si="63"/>
        <v>10567.2</v>
      </c>
      <c r="AW76" s="52">
        <f t="shared" si="84"/>
        <v>2.19</v>
      </c>
      <c r="AX76" s="51">
        <v>0.95</v>
      </c>
      <c r="AY76" s="51">
        <v>1.87</v>
      </c>
      <c r="AZ76" s="45">
        <f t="shared" si="65"/>
        <v>2.7765</v>
      </c>
      <c r="BA76" s="52">
        <v>1.425</v>
      </c>
      <c r="BB76" s="47">
        <v>0.5</v>
      </c>
      <c r="BC76" s="54">
        <f t="shared" si="66"/>
        <v>45781.13848455</v>
      </c>
      <c r="BE76" s="56">
        <f t="shared" si="72"/>
        <v>3960</v>
      </c>
      <c r="BF76" s="51">
        <v>1.7</v>
      </c>
      <c r="BG76" s="51">
        <v>1.75</v>
      </c>
      <c r="BH76" s="51">
        <v>1</v>
      </c>
      <c r="BI76" s="51">
        <f t="shared" si="82"/>
        <v>4177.6</v>
      </c>
      <c r="BJ76" s="42">
        <f t="shared" si="67"/>
        <v>15958.6</v>
      </c>
      <c r="BK76" s="52">
        <f t="shared" si="85"/>
        <v>2.19</v>
      </c>
      <c r="BL76" s="51">
        <v>0.95</v>
      </c>
      <c r="BM76" s="51">
        <v>1.87</v>
      </c>
      <c r="BN76" s="45">
        <f t="shared" si="69"/>
        <v>2.7765</v>
      </c>
      <c r="BO76" s="52">
        <v>1.425</v>
      </c>
      <c r="BP76" s="47">
        <v>0.625</v>
      </c>
      <c r="BQ76" s="54">
        <f t="shared" si="70"/>
        <v>86423.4230235469</v>
      </c>
    </row>
    <row r="77" customHeight="1" spans="1:69">
      <c r="A77" s="56">
        <v>3312</v>
      </c>
      <c r="B77" s="51">
        <v>1.7</v>
      </c>
      <c r="C77" s="51">
        <v>1.75</v>
      </c>
      <c r="D77" s="51">
        <v>1</v>
      </c>
      <c r="E77" s="51">
        <v>0</v>
      </c>
      <c r="F77" s="42">
        <f t="shared" si="73"/>
        <v>9853.2</v>
      </c>
      <c r="G77" s="52">
        <v>2.06</v>
      </c>
      <c r="H77" s="51">
        <v>0.95</v>
      </c>
      <c r="I77" s="51">
        <v>1.87</v>
      </c>
      <c r="J77" s="45">
        <f t="shared" si="74"/>
        <v>2.7765</v>
      </c>
      <c r="K77" s="52">
        <v>1.325</v>
      </c>
      <c r="L77" s="47">
        <v>0.5</v>
      </c>
      <c r="M77" s="54">
        <f t="shared" si="75"/>
        <v>37336.02502455</v>
      </c>
      <c r="O77" s="56">
        <v>3312</v>
      </c>
      <c r="P77" s="51">
        <v>1.7</v>
      </c>
      <c r="Q77" s="51">
        <v>1.75</v>
      </c>
      <c r="R77" s="51">
        <v>1</v>
      </c>
      <c r="S77" s="51">
        <v>0</v>
      </c>
      <c r="T77" s="42">
        <f t="shared" si="76"/>
        <v>9853.2</v>
      </c>
      <c r="U77" s="52">
        <f t="shared" si="86"/>
        <v>2.19</v>
      </c>
      <c r="V77" s="51">
        <v>0.95</v>
      </c>
      <c r="W77" s="51">
        <v>1.87</v>
      </c>
      <c r="X77" s="45">
        <f t="shared" si="77"/>
        <v>2.7765</v>
      </c>
      <c r="Y77" s="52">
        <v>1.325</v>
      </c>
      <c r="Z77" s="47">
        <v>0.5</v>
      </c>
      <c r="AA77" s="54">
        <f t="shared" si="78"/>
        <v>39692.181943575</v>
      </c>
      <c r="AC77" s="56">
        <v>3312</v>
      </c>
      <c r="AD77" s="51">
        <v>1.7</v>
      </c>
      <c r="AE77" s="51">
        <v>1.75</v>
      </c>
      <c r="AF77" s="51">
        <v>1</v>
      </c>
      <c r="AG77" s="51">
        <v>0</v>
      </c>
      <c r="AH77" s="42">
        <f t="shared" si="79"/>
        <v>9853.2</v>
      </c>
      <c r="AI77" s="52">
        <f t="shared" si="83"/>
        <v>2.19</v>
      </c>
      <c r="AJ77" s="51">
        <v>0.95</v>
      </c>
      <c r="AK77" s="51">
        <v>1.87</v>
      </c>
      <c r="AL77" s="45">
        <f t="shared" si="80"/>
        <v>2.7765</v>
      </c>
      <c r="AM77" s="52">
        <v>1.325</v>
      </c>
      <c r="AN77" s="47">
        <v>0.5</v>
      </c>
      <c r="AO77" s="54">
        <f t="shared" si="81"/>
        <v>39692.181943575</v>
      </c>
      <c r="AQ77" s="56">
        <f t="shared" si="71"/>
        <v>3552</v>
      </c>
      <c r="AR77" s="51">
        <v>1.7</v>
      </c>
      <c r="AS77" s="51">
        <v>1.75</v>
      </c>
      <c r="AT77" s="51">
        <v>1</v>
      </c>
      <c r="AU77" s="51">
        <v>0</v>
      </c>
      <c r="AV77" s="42">
        <f t="shared" si="63"/>
        <v>10567.2</v>
      </c>
      <c r="AW77" s="52">
        <f t="shared" si="84"/>
        <v>2.19</v>
      </c>
      <c r="AX77" s="51">
        <v>0.95</v>
      </c>
      <c r="AY77" s="51">
        <v>1.87</v>
      </c>
      <c r="AZ77" s="45">
        <f t="shared" si="65"/>
        <v>2.7765</v>
      </c>
      <c r="BA77" s="52">
        <v>1.425</v>
      </c>
      <c r="BB77" s="47">
        <v>0.5</v>
      </c>
      <c r="BC77" s="54">
        <f t="shared" si="66"/>
        <v>45781.13848455</v>
      </c>
      <c r="BE77" s="56">
        <f t="shared" si="72"/>
        <v>3960</v>
      </c>
      <c r="BF77" s="51">
        <v>1.7</v>
      </c>
      <c r="BG77" s="51">
        <v>1.75</v>
      </c>
      <c r="BH77" s="51">
        <v>1</v>
      </c>
      <c r="BI77" s="51">
        <f t="shared" si="82"/>
        <v>4177.6</v>
      </c>
      <c r="BJ77" s="42">
        <f t="shared" si="67"/>
        <v>15958.6</v>
      </c>
      <c r="BK77" s="52">
        <f t="shared" si="85"/>
        <v>2.19</v>
      </c>
      <c r="BL77" s="51">
        <v>0.95</v>
      </c>
      <c r="BM77" s="51">
        <v>1.87</v>
      </c>
      <c r="BN77" s="45">
        <f t="shared" si="69"/>
        <v>2.7765</v>
      </c>
      <c r="BO77" s="52">
        <v>1.425</v>
      </c>
      <c r="BP77" s="47">
        <v>0.625</v>
      </c>
      <c r="BQ77" s="54">
        <f t="shared" si="70"/>
        <v>86423.4230235469</v>
      </c>
    </row>
    <row r="78" customHeight="1" spans="1:69">
      <c r="A78" s="56">
        <v>3312</v>
      </c>
      <c r="B78" s="51">
        <v>1.7</v>
      </c>
      <c r="C78" s="51">
        <v>1.75</v>
      </c>
      <c r="D78" s="51">
        <v>1</v>
      </c>
      <c r="E78" s="51">
        <v>0</v>
      </c>
      <c r="F78" s="42">
        <f t="shared" si="73"/>
        <v>9853.2</v>
      </c>
      <c r="G78" s="52">
        <v>2.06</v>
      </c>
      <c r="H78" s="51">
        <v>0.95</v>
      </c>
      <c r="I78" s="51">
        <v>1.87</v>
      </c>
      <c r="J78" s="45">
        <f t="shared" si="74"/>
        <v>2.7765</v>
      </c>
      <c r="K78" s="52">
        <v>1.325</v>
      </c>
      <c r="L78" s="47">
        <v>0.5</v>
      </c>
      <c r="M78" s="54">
        <f t="shared" si="75"/>
        <v>37336.02502455</v>
      </c>
      <c r="O78" s="56">
        <v>3312</v>
      </c>
      <c r="P78" s="51">
        <v>1.7</v>
      </c>
      <c r="Q78" s="51">
        <v>1.75</v>
      </c>
      <c r="R78" s="51">
        <v>1</v>
      </c>
      <c r="S78" s="51">
        <v>0</v>
      </c>
      <c r="T78" s="42">
        <f t="shared" si="76"/>
        <v>9853.2</v>
      </c>
      <c r="U78" s="52">
        <f t="shared" si="86"/>
        <v>2.19</v>
      </c>
      <c r="V78" s="51">
        <v>0.95</v>
      </c>
      <c r="W78" s="51">
        <v>1.87</v>
      </c>
      <c r="X78" s="45">
        <f t="shared" si="77"/>
        <v>2.7765</v>
      </c>
      <c r="Y78" s="52">
        <v>1.325</v>
      </c>
      <c r="Z78" s="47">
        <v>0.5</v>
      </c>
      <c r="AA78" s="54">
        <f t="shared" si="78"/>
        <v>39692.181943575</v>
      </c>
      <c r="AC78" s="56">
        <v>3312</v>
      </c>
      <c r="AD78" s="51">
        <v>1.7</v>
      </c>
      <c r="AE78" s="51">
        <v>1.75</v>
      </c>
      <c r="AF78" s="51">
        <v>1</v>
      </c>
      <c r="AG78" s="51">
        <v>0</v>
      </c>
      <c r="AH78" s="42">
        <f t="shared" si="79"/>
        <v>9853.2</v>
      </c>
      <c r="AI78" s="52">
        <f t="shared" si="83"/>
        <v>2.19</v>
      </c>
      <c r="AJ78" s="51">
        <v>0.95</v>
      </c>
      <c r="AK78" s="51">
        <v>1.87</v>
      </c>
      <c r="AL78" s="45">
        <f t="shared" si="80"/>
        <v>2.7765</v>
      </c>
      <c r="AM78" s="52">
        <v>1.325</v>
      </c>
      <c r="AN78" s="47">
        <v>0.5</v>
      </c>
      <c r="AO78" s="54">
        <f t="shared" si="81"/>
        <v>39692.181943575</v>
      </c>
      <c r="AQ78" s="56">
        <f t="shared" ref="AQ78:AQ90" si="87">3312+240</f>
        <v>3552</v>
      </c>
      <c r="AR78" s="51">
        <v>1.7</v>
      </c>
      <c r="AS78" s="51">
        <v>1.75</v>
      </c>
      <c r="AT78" s="51">
        <v>1</v>
      </c>
      <c r="AU78" s="51">
        <v>0</v>
      </c>
      <c r="AV78" s="42">
        <f t="shared" si="63"/>
        <v>10567.2</v>
      </c>
      <c r="AW78" s="52">
        <f t="shared" si="84"/>
        <v>2.19</v>
      </c>
      <c r="AX78" s="51">
        <v>0.95</v>
      </c>
      <c r="AY78" s="51">
        <v>1.87</v>
      </c>
      <c r="AZ78" s="45">
        <f t="shared" si="65"/>
        <v>2.7765</v>
      </c>
      <c r="BA78" s="52">
        <v>1.425</v>
      </c>
      <c r="BB78" s="47">
        <v>0.5</v>
      </c>
      <c r="BC78" s="54">
        <f t="shared" si="66"/>
        <v>45781.13848455</v>
      </c>
      <c r="BE78" s="56">
        <f t="shared" ref="BE78:BE90" si="88">3312+240+108+300</f>
        <v>3960</v>
      </c>
      <c r="BF78" s="51">
        <v>1.7</v>
      </c>
      <c r="BG78" s="51">
        <v>1.75</v>
      </c>
      <c r="BH78" s="51">
        <v>1</v>
      </c>
      <c r="BI78" s="51">
        <f t="shared" si="82"/>
        <v>4177.6</v>
      </c>
      <c r="BJ78" s="42">
        <f t="shared" si="67"/>
        <v>15958.6</v>
      </c>
      <c r="BK78" s="52">
        <f t="shared" si="85"/>
        <v>2.19</v>
      </c>
      <c r="BL78" s="51">
        <v>0.95</v>
      </c>
      <c r="BM78" s="51">
        <v>1.87</v>
      </c>
      <c r="BN78" s="45">
        <f t="shared" si="69"/>
        <v>2.7765</v>
      </c>
      <c r="BO78" s="52">
        <v>1.425</v>
      </c>
      <c r="BP78" s="47">
        <v>0.625</v>
      </c>
      <c r="BQ78" s="54">
        <f t="shared" si="70"/>
        <v>86423.4230235469</v>
      </c>
    </row>
    <row r="79" customHeight="1" spans="1:69">
      <c r="A79" s="56">
        <v>3312</v>
      </c>
      <c r="B79" s="51">
        <v>1.7</v>
      </c>
      <c r="C79" s="51">
        <v>1.75</v>
      </c>
      <c r="D79" s="51">
        <v>1</v>
      </c>
      <c r="E79" s="51">
        <v>0</v>
      </c>
      <c r="F79" s="42">
        <f t="shared" si="73"/>
        <v>9853.2</v>
      </c>
      <c r="G79" s="52">
        <v>2.06</v>
      </c>
      <c r="H79" s="51">
        <v>0.95</v>
      </c>
      <c r="I79" s="51">
        <v>1.87</v>
      </c>
      <c r="J79" s="45">
        <f t="shared" si="74"/>
        <v>2.7765</v>
      </c>
      <c r="K79" s="52">
        <v>1.325</v>
      </c>
      <c r="L79" s="47">
        <v>0.5</v>
      </c>
      <c r="M79" s="54">
        <f t="shared" si="75"/>
        <v>37336.02502455</v>
      </c>
      <c r="O79" s="56">
        <v>3312</v>
      </c>
      <c r="P79" s="51">
        <v>1.7</v>
      </c>
      <c r="Q79" s="51">
        <v>1.75</v>
      </c>
      <c r="R79" s="51">
        <v>1</v>
      </c>
      <c r="S79" s="51">
        <v>0</v>
      </c>
      <c r="T79" s="42">
        <f t="shared" si="76"/>
        <v>9853.2</v>
      </c>
      <c r="U79" s="52">
        <f t="shared" si="86"/>
        <v>2.19</v>
      </c>
      <c r="V79" s="51">
        <v>0.95</v>
      </c>
      <c r="W79" s="51">
        <v>1.87</v>
      </c>
      <c r="X79" s="45">
        <f t="shared" si="77"/>
        <v>2.7765</v>
      </c>
      <c r="Y79" s="52">
        <v>1.325</v>
      </c>
      <c r="Z79" s="47">
        <v>0.5</v>
      </c>
      <c r="AA79" s="54">
        <f t="shared" si="78"/>
        <v>39692.181943575</v>
      </c>
      <c r="AC79" s="56">
        <v>3312</v>
      </c>
      <c r="AD79" s="51">
        <v>1.7</v>
      </c>
      <c r="AE79" s="51">
        <v>1.75</v>
      </c>
      <c r="AF79" s="51">
        <v>1</v>
      </c>
      <c r="AG79" s="51">
        <v>0</v>
      </c>
      <c r="AH79" s="42">
        <f t="shared" si="79"/>
        <v>9853.2</v>
      </c>
      <c r="AI79" s="52">
        <f t="shared" si="83"/>
        <v>2.19</v>
      </c>
      <c r="AJ79" s="51">
        <v>0.95</v>
      </c>
      <c r="AK79" s="51">
        <v>1.87</v>
      </c>
      <c r="AL79" s="45">
        <f t="shared" si="80"/>
        <v>2.7765</v>
      </c>
      <c r="AM79" s="52">
        <v>1.325</v>
      </c>
      <c r="AN79" s="47">
        <v>0.5</v>
      </c>
      <c r="AO79" s="54">
        <f t="shared" si="81"/>
        <v>39692.181943575</v>
      </c>
      <c r="AQ79" s="56">
        <f t="shared" si="87"/>
        <v>3552</v>
      </c>
      <c r="AR79" s="51">
        <v>1.7</v>
      </c>
      <c r="AS79" s="51">
        <v>1.75</v>
      </c>
      <c r="AT79" s="51">
        <v>1</v>
      </c>
      <c r="AU79" s="51">
        <v>0</v>
      </c>
      <c r="AV79" s="42">
        <f t="shared" si="63"/>
        <v>10567.2</v>
      </c>
      <c r="AW79" s="52">
        <f t="shared" si="84"/>
        <v>2.19</v>
      </c>
      <c r="AX79" s="51">
        <v>0.95</v>
      </c>
      <c r="AY79" s="51">
        <v>1.87</v>
      </c>
      <c r="AZ79" s="45">
        <f t="shared" si="65"/>
        <v>2.7765</v>
      </c>
      <c r="BA79" s="52">
        <v>1.425</v>
      </c>
      <c r="BB79" s="47">
        <v>0.5</v>
      </c>
      <c r="BC79" s="54">
        <f t="shared" si="66"/>
        <v>45781.13848455</v>
      </c>
      <c r="BE79" s="56">
        <f t="shared" si="88"/>
        <v>3960</v>
      </c>
      <c r="BF79" s="51">
        <v>1.7</v>
      </c>
      <c r="BG79" s="51">
        <v>1.75</v>
      </c>
      <c r="BH79" s="51">
        <v>1</v>
      </c>
      <c r="BI79" s="51">
        <v>0</v>
      </c>
      <c r="BJ79" s="42">
        <f t="shared" si="67"/>
        <v>11781</v>
      </c>
      <c r="BK79" s="52">
        <f t="shared" si="85"/>
        <v>2.19</v>
      </c>
      <c r="BL79" s="51">
        <v>0.95</v>
      </c>
      <c r="BM79" s="51">
        <v>1.87</v>
      </c>
      <c r="BN79" s="45">
        <f t="shared" si="69"/>
        <v>2.7765</v>
      </c>
      <c r="BO79" s="52">
        <v>1.425</v>
      </c>
      <c r="BP79" s="47">
        <v>0.625</v>
      </c>
      <c r="BQ79" s="54">
        <f t="shared" si="70"/>
        <v>63799.7284624219</v>
      </c>
    </row>
    <row r="80" customHeight="1" spans="1:69">
      <c r="A80" s="56">
        <v>3312</v>
      </c>
      <c r="B80" s="51">
        <v>1.7</v>
      </c>
      <c r="C80" s="51">
        <v>1.75</v>
      </c>
      <c r="D80" s="51">
        <v>1</v>
      </c>
      <c r="E80" s="51">
        <v>0</v>
      </c>
      <c r="F80" s="42">
        <f t="shared" si="73"/>
        <v>9853.2</v>
      </c>
      <c r="G80" s="52">
        <v>2.06</v>
      </c>
      <c r="H80" s="51">
        <v>0.95</v>
      </c>
      <c r="I80" s="51">
        <v>1.87</v>
      </c>
      <c r="J80" s="45">
        <f t="shared" si="74"/>
        <v>2.7765</v>
      </c>
      <c r="K80" s="52">
        <v>1.325</v>
      </c>
      <c r="L80" s="47">
        <v>0.5</v>
      </c>
      <c r="M80" s="54">
        <f t="shared" si="75"/>
        <v>37336.02502455</v>
      </c>
      <c r="O80" s="56">
        <v>3312</v>
      </c>
      <c r="P80" s="51">
        <v>1.7</v>
      </c>
      <c r="Q80" s="51">
        <v>1.75</v>
      </c>
      <c r="R80" s="51">
        <v>1</v>
      </c>
      <c r="S80" s="51">
        <v>0</v>
      </c>
      <c r="T80" s="42">
        <f t="shared" si="76"/>
        <v>9853.2</v>
      </c>
      <c r="U80" s="52">
        <f t="shared" si="86"/>
        <v>2.19</v>
      </c>
      <c r="V80" s="51">
        <v>0.95</v>
      </c>
      <c r="W80" s="51">
        <v>1.87</v>
      </c>
      <c r="X80" s="45">
        <f t="shared" si="77"/>
        <v>2.7765</v>
      </c>
      <c r="Y80" s="52">
        <v>1.325</v>
      </c>
      <c r="Z80" s="47">
        <v>0.5</v>
      </c>
      <c r="AA80" s="54">
        <f t="shared" si="78"/>
        <v>39692.181943575</v>
      </c>
      <c r="AC80" s="56">
        <v>3312</v>
      </c>
      <c r="AD80" s="51">
        <v>1.7</v>
      </c>
      <c r="AE80" s="51">
        <v>1.75</v>
      </c>
      <c r="AF80" s="51">
        <v>1</v>
      </c>
      <c r="AG80" s="51">
        <v>0</v>
      </c>
      <c r="AH80" s="42">
        <f t="shared" si="79"/>
        <v>9853.2</v>
      </c>
      <c r="AI80" s="52">
        <f t="shared" si="83"/>
        <v>2.19</v>
      </c>
      <c r="AJ80" s="51">
        <v>0.95</v>
      </c>
      <c r="AK80" s="51">
        <v>1.87</v>
      </c>
      <c r="AL80" s="45">
        <f t="shared" si="80"/>
        <v>2.7765</v>
      </c>
      <c r="AM80" s="52">
        <v>1.325</v>
      </c>
      <c r="AN80" s="47">
        <v>0.5</v>
      </c>
      <c r="AO80" s="54">
        <f t="shared" si="81"/>
        <v>39692.181943575</v>
      </c>
      <c r="AQ80" s="56">
        <f t="shared" si="87"/>
        <v>3552</v>
      </c>
      <c r="AR80" s="51">
        <v>1.7</v>
      </c>
      <c r="AS80" s="51">
        <v>1.75</v>
      </c>
      <c r="AT80" s="51">
        <v>1</v>
      </c>
      <c r="AU80" s="51">
        <v>0</v>
      </c>
      <c r="AV80" s="42">
        <f t="shared" si="63"/>
        <v>10567.2</v>
      </c>
      <c r="AW80" s="52">
        <f t="shared" si="84"/>
        <v>2.19</v>
      </c>
      <c r="AX80" s="51">
        <v>0.95</v>
      </c>
      <c r="AY80" s="51">
        <v>1.87</v>
      </c>
      <c r="AZ80" s="45">
        <f t="shared" si="65"/>
        <v>2.7765</v>
      </c>
      <c r="BA80" s="52">
        <v>1.425</v>
      </c>
      <c r="BB80" s="47">
        <v>0.5</v>
      </c>
      <c r="BC80" s="54">
        <f t="shared" si="66"/>
        <v>45781.13848455</v>
      </c>
      <c r="BE80" s="56">
        <f t="shared" si="88"/>
        <v>3960</v>
      </c>
      <c r="BF80" s="51">
        <v>1.7</v>
      </c>
      <c r="BG80" s="51">
        <v>1.75</v>
      </c>
      <c r="BH80" s="51">
        <v>1</v>
      </c>
      <c r="BI80" s="51">
        <v>0</v>
      </c>
      <c r="BJ80" s="42">
        <f t="shared" si="67"/>
        <v>11781</v>
      </c>
      <c r="BK80" s="52">
        <f t="shared" si="85"/>
        <v>2.19</v>
      </c>
      <c r="BL80" s="51">
        <v>0.95</v>
      </c>
      <c r="BM80" s="51">
        <v>1.87</v>
      </c>
      <c r="BN80" s="45">
        <f t="shared" si="69"/>
        <v>2.7765</v>
      </c>
      <c r="BO80" s="52">
        <v>1.425</v>
      </c>
      <c r="BP80" s="47">
        <v>0.625</v>
      </c>
      <c r="BQ80" s="54">
        <f t="shared" si="70"/>
        <v>63799.7284624219</v>
      </c>
    </row>
    <row r="81" customHeight="1" spans="1:69">
      <c r="A81" s="56">
        <v>3312</v>
      </c>
      <c r="B81" s="51">
        <v>1.7</v>
      </c>
      <c r="C81" s="51">
        <v>1</v>
      </c>
      <c r="D81" s="51">
        <v>1</v>
      </c>
      <c r="E81" s="51">
        <v>0</v>
      </c>
      <c r="F81" s="42">
        <f t="shared" si="73"/>
        <v>5630.4</v>
      </c>
      <c r="G81" s="52">
        <v>2.06</v>
      </c>
      <c r="H81" s="51">
        <v>0.87</v>
      </c>
      <c r="I81" s="51">
        <v>1.87</v>
      </c>
      <c r="J81" s="45">
        <f t="shared" si="74"/>
        <v>2.6269</v>
      </c>
      <c r="K81" s="52">
        <v>1.325</v>
      </c>
      <c r="L81" s="47">
        <v>0.5</v>
      </c>
      <c r="M81" s="54">
        <f t="shared" si="75"/>
        <v>20185.33181796</v>
      </c>
      <c r="O81" s="56">
        <v>3312</v>
      </c>
      <c r="P81" s="51">
        <v>1.7</v>
      </c>
      <c r="Q81" s="51">
        <v>1</v>
      </c>
      <c r="R81" s="51">
        <v>1</v>
      </c>
      <c r="S81" s="51">
        <v>0</v>
      </c>
      <c r="T81" s="42">
        <f t="shared" si="76"/>
        <v>5630.4</v>
      </c>
      <c r="U81" s="52">
        <f t="shared" si="86"/>
        <v>2.19</v>
      </c>
      <c r="V81" s="51">
        <v>0.87</v>
      </c>
      <c r="W81" s="51">
        <v>1.87</v>
      </c>
      <c r="X81" s="45">
        <f t="shared" si="77"/>
        <v>2.6269</v>
      </c>
      <c r="Y81" s="52">
        <v>1.325</v>
      </c>
      <c r="Z81" s="47">
        <v>0.5</v>
      </c>
      <c r="AA81" s="54">
        <f t="shared" si="78"/>
        <v>21459.16343754</v>
      </c>
      <c r="AC81" s="56">
        <v>3312</v>
      </c>
      <c r="AD81" s="51">
        <v>1.7</v>
      </c>
      <c r="AE81" s="51">
        <v>1</v>
      </c>
      <c r="AF81" s="51">
        <v>1</v>
      </c>
      <c r="AG81" s="51">
        <v>0</v>
      </c>
      <c r="AH81" s="42">
        <f t="shared" si="79"/>
        <v>5630.4</v>
      </c>
      <c r="AI81" s="52">
        <f t="shared" si="83"/>
        <v>2.19</v>
      </c>
      <c r="AJ81" s="51">
        <v>0.87</v>
      </c>
      <c r="AK81" s="51">
        <v>1.87</v>
      </c>
      <c r="AL81" s="45">
        <f t="shared" si="80"/>
        <v>2.6269</v>
      </c>
      <c r="AM81" s="52">
        <v>1.325</v>
      </c>
      <c r="AN81" s="47">
        <v>0.5</v>
      </c>
      <c r="AO81" s="54">
        <f t="shared" si="81"/>
        <v>21459.16343754</v>
      </c>
      <c r="AQ81" s="56">
        <f t="shared" si="87"/>
        <v>3552</v>
      </c>
      <c r="AR81" s="51">
        <v>1.7</v>
      </c>
      <c r="AS81" s="51">
        <v>1</v>
      </c>
      <c r="AT81" s="51">
        <v>1</v>
      </c>
      <c r="AU81" s="51">
        <v>0</v>
      </c>
      <c r="AV81" s="42">
        <f t="shared" si="63"/>
        <v>6038.4</v>
      </c>
      <c r="AW81" s="52">
        <f t="shared" si="84"/>
        <v>2.19</v>
      </c>
      <c r="AX81" s="51">
        <v>0.87</v>
      </c>
      <c r="AY81" s="51">
        <v>1.87</v>
      </c>
      <c r="AZ81" s="45">
        <f t="shared" si="65"/>
        <v>2.6269</v>
      </c>
      <c r="BA81" s="52">
        <v>1.425</v>
      </c>
      <c r="BB81" s="47">
        <v>0.5</v>
      </c>
      <c r="BC81" s="54">
        <f t="shared" si="66"/>
        <v>24751.09416996</v>
      </c>
      <c r="BE81" s="56">
        <f t="shared" si="88"/>
        <v>3960</v>
      </c>
      <c r="BF81" s="51">
        <v>1.7</v>
      </c>
      <c r="BG81" s="51">
        <v>1</v>
      </c>
      <c r="BH81" s="51">
        <v>1</v>
      </c>
      <c r="BI81" s="51">
        <v>0</v>
      </c>
      <c r="BJ81" s="42">
        <f t="shared" si="67"/>
        <v>6732</v>
      </c>
      <c r="BK81" s="52">
        <f t="shared" si="85"/>
        <v>2.19</v>
      </c>
      <c r="BL81" s="51">
        <v>0.87</v>
      </c>
      <c r="BM81" s="51">
        <v>1.87</v>
      </c>
      <c r="BN81" s="45">
        <f t="shared" si="69"/>
        <v>2.6269</v>
      </c>
      <c r="BO81" s="52">
        <v>1.425</v>
      </c>
      <c r="BP81" s="47">
        <v>0.625</v>
      </c>
      <c r="BQ81" s="54">
        <f t="shared" si="70"/>
        <v>34492.6565713125</v>
      </c>
    </row>
    <row r="82" customHeight="1" spans="1:69">
      <c r="A82" s="56">
        <v>3312</v>
      </c>
      <c r="B82" s="51">
        <v>1.7</v>
      </c>
      <c r="C82" s="51">
        <v>1</v>
      </c>
      <c r="D82" s="51">
        <v>1</v>
      </c>
      <c r="E82" s="51">
        <v>0</v>
      </c>
      <c r="F82" s="42">
        <f t="shared" si="73"/>
        <v>5630.4</v>
      </c>
      <c r="G82" s="52">
        <v>2.06</v>
      </c>
      <c r="H82" s="51">
        <v>0.87</v>
      </c>
      <c r="I82" s="51">
        <v>1.87</v>
      </c>
      <c r="J82" s="45">
        <f t="shared" si="74"/>
        <v>2.6269</v>
      </c>
      <c r="K82" s="52">
        <v>1.325</v>
      </c>
      <c r="L82" s="47">
        <v>0.5</v>
      </c>
      <c r="M82" s="54">
        <f t="shared" si="75"/>
        <v>20185.33181796</v>
      </c>
      <c r="O82" s="56">
        <v>3312</v>
      </c>
      <c r="P82" s="51">
        <v>1.7</v>
      </c>
      <c r="Q82" s="51">
        <v>1</v>
      </c>
      <c r="R82" s="51">
        <v>1</v>
      </c>
      <c r="S82" s="51">
        <v>0</v>
      </c>
      <c r="T82" s="42">
        <f t="shared" si="76"/>
        <v>5630.4</v>
      </c>
      <c r="U82" s="52">
        <f t="shared" si="86"/>
        <v>2.19</v>
      </c>
      <c r="V82" s="51">
        <v>0.87</v>
      </c>
      <c r="W82" s="51">
        <v>1.87</v>
      </c>
      <c r="X82" s="45">
        <f t="shared" si="77"/>
        <v>2.6269</v>
      </c>
      <c r="Y82" s="52">
        <v>1.325</v>
      </c>
      <c r="Z82" s="47">
        <v>0.5</v>
      </c>
      <c r="AA82" s="54">
        <f t="shared" si="78"/>
        <v>21459.16343754</v>
      </c>
      <c r="AC82" s="56">
        <v>3312</v>
      </c>
      <c r="AD82" s="51">
        <v>1.7</v>
      </c>
      <c r="AE82" s="51">
        <v>1</v>
      </c>
      <c r="AF82" s="51">
        <v>1</v>
      </c>
      <c r="AG82" s="51">
        <v>0</v>
      </c>
      <c r="AH82" s="42">
        <f t="shared" si="79"/>
        <v>5630.4</v>
      </c>
      <c r="AI82" s="52">
        <f t="shared" si="83"/>
        <v>2.19</v>
      </c>
      <c r="AJ82" s="51">
        <v>0.87</v>
      </c>
      <c r="AK82" s="51">
        <v>1.87</v>
      </c>
      <c r="AL82" s="45">
        <f t="shared" si="80"/>
        <v>2.6269</v>
      </c>
      <c r="AM82" s="52">
        <v>1.325</v>
      </c>
      <c r="AN82" s="47">
        <v>0.5</v>
      </c>
      <c r="AO82" s="54">
        <f t="shared" si="81"/>
        <v>21459.16343754</v>
      </c>
      <c r="AQ82" s="56">
        <f t="shared" si="87"/>
        <v>3552</v>
      </c>
      <c r="AR82" s="51">
        <v>1.7</v>
      </c>
      <c r="AS82" s="51">
        <v>1</v>
      </c>
      <c r="AT82" s="51">
        <v>1</v>
      </c>
      <c r="AU82" s="51">
        <v>0</v>
      </c>
      <c r="AV82" s="42">
        <f t="shared" si="63"/>
        <v>6038.4</v>
      </c>
      <c r="AW82" s="52">
        <f t="shared" si="84"/>
        <v>2.19</v>
      </c>
      <c r="AX82" s="51">
        <v>0.87</v>
      </c>
      <c r="AY82" s="51">
        <v>1.87</v>
      </c>
      <c r="AZ82" s="45">
        <f t="shared" si="65"/>
        <v>2.6269</v>
      </c>
      <c r="BA82" s="52">
        <v>1.425</v>
      </c>
      <c r="BB82" s="47">
        <v>0.5</v>
      </c>
      <c r="BC82" s="54">
        <f t="shared" si="66"/>
        <v>24751.09416996</v>
      </c>
      <c r="BE82" s="56">
        <f t="shared" si="88"/>
        <v>3960</v>
      </c>
      <c r="BF82" s="51">
        <v>1.7</v>
      </c>
      <c r="BG82" s="51">
        <v>1</v>
      </c>
      <c r="BH82" s="51">
        <v>1</v>
      </c>
      <c r="BI82" s="51">
        <v>0</v>
      </c>
      <c r="BJ82" s="42">
        <f t="shared" si="67"/>
        <v>6732</v>
      </c>
      <c r="BK82" s="52">
        <f t="shared" si="85"/>
        <v>2.19</v>
      </c>
      <c r="BL82" s="51">
        <v>0.87</v>
      </c>
      <c r="BM82" s="51">
        <v>1.87</v>
      </c>
      <c r="BN82" s="45">
        <f t="shared" si="69"/>
        <v>2.6269</v>
      </c>
      <c r="BO82" s="52">
        <v>1.425</v>
      </c>
      <c r="BP82" s="47">
        <v>0.625</v>
      </c>
      <c r="BQ82" s="54">
        <f t="shared" si="70"/>
        <v>34492.6565713125</v>
      </c>
    </row>
    <row r="83" customHeight="1" spans="1:69">
      <c r="A83" s="56">
        <v>3312</v>
      </c>
      <c r="B83" s="51">
        <v>1.7</v>
      </c>
      <c r="C83" s="51">
        <v>1</v>
      </c>
      <c r="D83" s="51">
        <v>1</v>
      </c>
      <c r="E83" s="51">
        <v>0</v>
      </c>
      <c r="F83" s="42">
        <f t="shared" si="73"/>
        <v>5630.4</v>
      </c>
      <c r="G83" s="52">
        <v>2.06</v>
      </c>
      <c r="H83" s="51">
        <v>0.87</v>
      </c>
      <c r="I83" s="51">
        <v>1.87</v>
      </c>
      <c r="J83" s="45">
        <f t="shared" si="74"/>
        <v>2.6269</v>
      </c>
      <c r="K83" s="52">
        <v>1.325</v>
      </c>
      <c r="L83" s="47">
        <v>0.5</v>
      </c>
      <c r="M83" s="54">
        <f t="shared" si="75"/>
        <v>20185.33181796</v>
      </c>
      <c r="O83" s="56">
        <v>3312</v>
      </c>
      <c r="P83" s="51">
        <v>1.7</v>
      </c>
      <c r="Q83" s="51">
        <v>1</v>
      </c>
      <c r="R83" s="51">
        <v>1</v>
      </c>
      <c r="S83" s="51">
        <v>0</v>
      </c>
      <c r="T83" s="42">
        <f t="shared" si="76"/>
        <v>5630.4</v>
      </c>
      <c r="U83" s="52">
        <f t="shared" si="86"/>
        <v>2.19</v>
      </c>
      <c r="V83" s="51">
        <v>0.87</v>
      </c>
      <c r="W83" s="51">
        <v>1.87</v>
      </c>
      <c r="X83" s="45">
        <f t="shared" si="77"/>
        <v>2.6269</v>
      </c>
      <c r="Y83" s="52">
        <v>1.325</v>
      </c>
      <c r="Z83" s="47">
        <v>0.5</v>
      </c>
      <c r="AA83" s="54">
        <f t="shared" si="78"/>
        <v>21459.16343754</v>
      </c>
      <c r="AC83" s="56">
        <v>3312</v>
      </c>
      <c r="AD83" s="51">
        <v>1.7</v>
      </c>
      <c r="AE83" s="51">
        <v>1</v>
      </c>
      <c r="AF83" s="51">
        <v>1</v>
      </c>
      <c r="AG83" s="51">
        <v>0</v>
      </c>
      <c r="AH83" s="42">
        <f t="shared" si="79"/>
        <v>5630.4</v>
      </c>
      <c r="AI83" s="52">
        <f t="shared" si="83"/>
        <v>2.19</v>
      </c>
      <c r="AJ83" s="51">
        <v>0.87</v>
      </c>
      <c r="AK83" s="51">
        <v>1.87</v>
      </c>
      <c r="AL83" s="45">
        <f t="shared" si="80"/>
        <v>2.6269</v>
      </c>
      <c r="AM83" s="52">
        <v>1.325</v>
      </c>
      <c r="AN83" s="47">
        <v>0.5</v>
      </c>
      <c r="AO83" s="54">
        <f t="shared" si="81"/>
        <v>21459.16343754</v>
      </c>
      <c r="AQ83" s="56">
        <f t="shared" si="87"/>
        <v>3552</v>
      </c>
      <c r="AR83" s="51">
        <v>1.7</v>
      </c>
      <c r="AS83" s="51">
        <v>1</v>
      </c>
      <c r="AT83" s="51">
        <v>1</v>
      </c>
      <c r="AU83" s="51">
        <v>0</v>
      </c>
      <c r="AV83" s="42">
        <f t="shared" si="63"/>
        <v>6038.4</v>
      </c>
      <c r="AW83" s="52">
        <f t="shared" si="84"/>
        <v>2.19</v>
      </c>
      <c r="AX83" s="51">
        <v>0.87</v>
      </c>
      <c r="AY83" s="51">
        <v>1.87</v>
      </c>
      <c r="AZ83" s="45">
        <f t="shared" si="65"/>
        <v>2.6269</v>
      </c>
      <c r="BA83" s="52">
        <v>1.425</v>
      </c>
      <c r="BB83" s="47">
        <v>0.5</v>
      </c>
      <c r="BC83" s="54">
        <f t="shared" si="66"/>
        <v>24751.09416996</v>
      </c>
      <c r="BE83" s="56">
        <f t="shared" si="88"/>
        <v>3960</v>
      </c>
      <c r="BF83" s="51">
        <v>1.7</v>
      </c>
      <c r="BG83" s="51">
        <v>1</v>
      </c>
      <c r="BH83" s="51">
        <v>1</v>
      </c>
      <c r="BI83" s="51">
        <v>0</v>
      </c>
      <c r="BJ83" s="42">
        <f t="shared" si="67"/>
        <v>6732</v>
      </c>
      <c r="BK83" s="52">
        <f t="shared" si="85"/>
        <v>2.19</v>
      </c>
      <c r="BL83" s="51">
        <v>0.87</v>
      </c>
      <c r="BM83" s="51">
        <v>1.87</v>
      </c>
      <c r="BN83" s="45">
        <f t="shared" si="69"/>
        <v>2.6269</v>
      </c>
      <c r="BO83" s="52">
        <v>1.425</v>
      </c>
      <c r="BP83" s="47">
        <v>0.625</v>
      </c>
      <c r="BQ83" s="54">
        <f t="shared" si="70"/>
        <v>34492.6565713125</v>
      </c>
    </row>
    <row r="84" customHeight="1" spans="1:69">
      <c r="A84" s="56">
        <v>3312</v>
      </c>
      <c r="B84" s="51">
        <v>1.7</v>
      </c>
      <c r="C84" s="51">
        <v>1</v>
      </c>
      <c r="D84" s="51">
        <v>1</v>
      </c>
      <c r="E84" s="51">
        <v>0</v>
      </c>
      <c r="F84" s="42">
        <f t="shared" si="73"/>
        <v>5630.4</v>
      </c>
      <c r="G84" s="52">
        <v>2.06</v>
      </c>
      <c r="H84" s="51">
        <v>0.87</v>
      </c>
      <c r="I84" s="51">
        <v>1.87</v>
      </c>
      <c r="J84" s="45">
        <f t="shared" si="74"/>
        <v>2.6269</v>
      </c>
      <c r="K84" s="52">
        <v>1.125</v>
      </c>
      <c r="L84" s="47">
        <v>0.5</v>
      </c>
      <c r="M84" s="54">
        <f t="shared" si="75"/>
        <v>17138.4892794</v>
      </c>
      <c r="O84" s="56">
        <v>3312</v>
      </c>
      <c r="P84" s="51">
        <v>1.7</v>
      </c>
      <c r="Q84" s="51">
        <v>1</v>
      </c>
      <c r="R84" s="51">
        <v>1</v>
      </c>
      <c r="S84" s="51">
        <v>0</v>
      </c>
      <c r="T84" s="42">
        <f t="shared" si="76"/>
        <v>5630.4</v>
      </c>
      <c r="U84" s="52">
        <f t="shared" ref="U84:U90" si="89">2.06+0.13</f>
        <v>2.19</v>
      </c>
      <c r="V84" s="51">
        <v>0.87</v>
      </c>
      <c r="W84" s="51">
        <v>1.87</v>
      </c>
      <c r="X84" s="45">
        <f t="shared" si="77"/>
        <v>2.6269</v>
      </c>
      <c r="Y84" s="52">
        <v>1.125</v>
      </c>
      <c r="Z84" s="47">
        <v>0.5</v>
      </c>
      <c r="AA84" s="54">
        <f t="shared" si="78"/>
        <v>18220.0444281</v>
      </c>
      <c r="AC84" s="56">
        <v>3312</v>
      </c>
      <c r="AD84" s="51">
        <v>1.7</v>
      </c>
      <c r="AE84" s="51">
        <v>1</v>
      </c>
      <c r="AF84" s="51">
        <v>1</v>
      </c>
      <c r="AG84" s="51">
        <v>0</v>
      </c>
      <c r="AH84" s="42">
        <f t="shared" si="79"/>
        <v>5630.4</v>
      </c>
      <c r="AI84" s="52">
        <f t="shared" si="83"/>
        <v>2.19</v>
      </c>
      <c r="AJ84" s="51">
        <v>0.87</v>
      </c>
      <c r="AK84" s="51">
        <v>1.87</v>
      </c>
      <c r="AL84" s="45">
        <f t="shared" si="80"/>
        <v>2.6269</v>
      </c>
      <c r="AM84" s="52">
        <v>1.125</v>
      </c>
      <c r="AN84" s="47">
        <v>0.5</v>
      </c>
      <c r="AO84" s="54">
        <f t="shared" si="81"/>
        <v>18220.0444281</v>
      </c>
      <c r="AQ84" s="56">
        <f t="shared" si="87"/>
        <v>3552</v>
      </c>
      <c r="AR84" s="51">
        <v>1.7</v>
      </c>
      <c r="AS84" s="51">
        <v>1</v>
      </c>
      <c r="AT84" s="51">
        <v>1</v>
      </c>
      <c r="AU84" s="51">
        <v>0</v>
      </c>
      <c r="AV84" s="42">
        <f t="shared" si="63"/>
        <v>6038.4</v>
      </c>
      <c r="AW84" s="52">
        <f t="shared" si="84"/>
        <v>2.19</v>
      </c>
      <c r="AX84" s="51">
        <v>0.87</v>
      </c>
      <c r="AY84" s="51">
        <v>1.87</v>
      </c>
      <c r="AZ84" s="45">
        <f t="shared" si="65"/>
        <v>2.6269</v>
      </c>
      <c r="BA84" s="52">
        <v>1.225</v>
      </c>
      <c r="BB84" s="47">
        <v>0.5</v>
      </c>
      <c r="BC84" s="54">
        <f t="shared" si="66"/>
        <v>21277.25639172</v>
      </c>
      <c r="BE84" s="56">
        <f t="shared" si="88"/>
        <v>3960</v>
      </c>
      <c r="BF84" s="51">
        <v>1.7</v>
      </c>
      <c r="BG84" s="51">
        <v>1</v>
      </c>
      <c r="BH84" s="51">
        <v>1</v>
      </c>
      <c r="BI84" s="51">
        <v>0</v>
      </c>
      <c r="BJ84" s="42">
        <f t="shared" si="67"/>
        <v>6732</v>
      </c>
      <c r="BK84" s="52">
        <f t="shared" si="85"/>
        <v>2.19</v>
      </c>
      <c r="BL84" s="51">
        <v>0.87</v>
      </c>
      <c r="BM84" s="51">
        <v>1.87</v>
      </c>
      <c r="BN84" s="45">
        <f t="shared" si="69"/>
        <v>2.6269</v>
      </c>
      <c r="BO84" s="52">
        <v>1.225</v>
      </c>
      <c r="BP84" s="47">
        <v>0.625</v>
      </c>
      <c r="BQ84" s="54">
        <f t="shared" si="70"/>
        <v>29651.5819648125</v>
      </c>
    </row>
    <row r="85" customHeight="1" spans="1:69">
      <c r="A85" s="56">
        <v>3312</v>
      </c>
      <c r="B85" s="51">
        <v>1.7</v>
      </c>
      <c r="C85" s="51">
        <v>1</v>
      </c>
      <c r="D85" s="51">
        <v>1</v>
      </c>
      <c r="E85" s="51">
        <v>0</v>
      </c>
      <c r="F85" s="42">
        <f t="shared" si="73"/>
        <v>5630.4</v>
      </c>
      <c r="G85" s="52">
        <v>2.06</v>
      </c>
      <c r="H85" s="51">
        <v>0.87</v>
      </c>
      <c r="I85" s="51">
        <v>1.87</v>
      </c>
      <c r="J85" s="45">
        <f t="shared" si="74"/>
        <v>2.6269</v>
      </c>
      <c r="K85" s="52">
        <v>1.125</v>
      </c>
      <c r="L85" s="47">
        <v>0.5</v>
      </c>
      <c r="M85" s="54">
        <f t="shared" si="75"/>
        <v>17138.4892794</v>
      </c>
      <c r="O85" s="56">
        <v>3312</v>
      </c>
      <c r="P85" s="51">
        <v>1.7</v>
      </c>
      <c r="Q85" s="51">
        <v>1</v>
      </c>
      <c r="R85" s="51">
        <v>1</v>
      </c>
      <c r="S85" s="51">
        <v>0</v>
      </c>
      <c r="T85" s="42">
        <f t="shared" si="76"/>
        <v>5630.4</v>
      </c>
      <c r="U85" s="52">
        <f t="shared" si="89"/>
        <v>2.19</v>
      </c>
      <c r="V85" s="51">
        <v>0.87</v>
      </c>
      <c r="W85" s="51">
        <v>1.87</v>
      </c>
      <c r="X85" s="45">
        <f t="shared" si="77"/>
        <v>2.6269</v>
      </c>
      <c r="Y85" s="52">
        <v>1.125</v>
      </c>
      <c r="Z85" s="47">
        <v>0.5</v>
      </c>
      <c r="AA85" s="54">
        <f t="shared" si="78"/>
        <v>18220.0444281</v>
      </c>
      <c r="AC85" s="56">
        <v>3312</v>
      </c>
      <c r="AD85" s="51">
        <v>1.7</v>
      </c>
      <c r="AE85" s="51">
        <v>1</v>
      </c>
      <c r="AF85" s="51">
        <v>1</v>
      </c>
      <c r="AG85" s="51">
        <v>0</v>
      </c>
      <c r="AH85" s="42">
        <f t="shared" si="79"/>
        <v>5630.4</v>
      </c>
      <c r="AI85" s="52">
        <f t="shared" si="83"/>
        <v>2.19</v>
      </c>
      <c r="AJ85" s="51">
        <v>0.87</v>
      </c>
      <c r="AK85" s="51">
        <v>1.87</v>
      </c>
      <c r="AL85" s="45">
        <f t="shared" si="80"/>
        <v>2.6269</v>
      </c>
      <c r="AM85" s="52">
        <v>1.125</v>
      </c>
      <c r="AN85" s="47">
        <v>0.5</v>
      </c>
      <c r="AO85" s="54">
        <f t="shared" si="81"/>
        <v>18220.0444281</v>
      </c>
      <c r="AQ85" s="56">
        <f t="shared" si="87"/>
        <v>3552</v>
      </c>
      <c r="AR85" s="51">
        <v>1.7</v>
      </c>
      <c r="AS85" s="51">
        <v>1</v>
      </c>
      <c r="AT85" s="51">
        <v>1</v>
      </c>
      <c r="AU85" s="51">
        <v>0</v>
      </c>
      <c r="AV85" s="42">
        <f t="shared" si="63"/>
        <v>6038.4</v>
      </c>
      <c r="AW85" s="52">
        <f t="shared" si="84"/>
        <v>2.19</v>
      </c>
      <c r="AX85" s="51">
        <v>0.87</v>
      </c>
      <c r="AY85" s="51">
        <v>1.87</v>
      </c>
      <c r="AZ85" s="45">
        <f t="shared" si="65"/>
        <v>2.6269</v>
      </c>
      <c r="BA85" s="52">
        <v>1.225</v>
      </c>
      <c r="BB85" s="47">
        <v>0.5</v>
      </c>
      <c r="BC85" s="54">
        <f t="shared" si="66"/>
        <v>21277.25639172</v>
      </c>
      <c r="BE85" s="56">
        <f t="shared" si="88"/>
        <v>3960</v>
      </c>
      <c r="BF85" s="51">
        <v>1.7</v>
      </c>
      <c r="BG85" s="51">
        <v>1</v>
      </c>
      <c r="BH85" s="51">
        <v>1</v>
      </c>
      <c r="BI85" s="51">
        <v>0</v>
      </c>
      <c r="BJ85" s="42">
        <f t="shared" si="67"/>
        <v>6732</v>
      </c>
      <c r="BK85" s="52">
        <f t="shared" si="85"/>
        <v>2.19</v>
      </c>
      <c r="BL85" s="51">
        <v>0.87</v>
      </c>
      <c r="BM85" s="51">
        <v>1.87</v>
      </c>
      <c r="BN85" s="45">
        <f t="shared" si="69"/>
        <v>2.6269</v>
      </c>
      <c r="BO85" s="52">
        <v>1.225</v>
      </c>
      <c r="BP85" s="47">
        <v>0.625</v>
      </c>
      <c r="BQ85" s="54">
        <f t="shared" si="70"/>
        <v>29651.5819648125</v>
      </c>
    </row>
    <row r="86" customHeight="1" spans="1:69">
      <c r="A86" s="56">
        <v>3312</v>
      </c>
      <c r="B86" s="51">
        <v>1.7</v>
      </c>
      <c r="C86" s="51">
        <v>1</v>
      </c>
      <c r="D86" s="51">
        <v>1</v>
      </c>
      <c r="E86" s="51">
        <v>0</v>
      </c>
      <c r="F86" s="42">
        <f t="shared" si="73"/>
        <v>5630.4</v>
      </c>
      <c r="G86" s="52">
        <v>2.06</v>
      </c>
      <c r="H86" s="51">
        <v>0.87</v>
      </c>
      <c r="I86" s="51">
        <v>1.87</v>
      </c>
      <c r="J86" s="45">
        <f t="shared" si="74"/>
        <v>2.6269</v>
      </c>
      <c r="K86" s="52">
        <v>1.125</v>
      </c>
      <c r="L86" s="47">
        <v>0.5</v>
      </c>
      <c r="M86" s="54">
        <f t="shared" si="75"/>
        <v>17138.4892794</v>
      </c>
      <c r="O86" s="56">
        <v>3312</v>
      </c>
      <c r="P86" s="51">
        <v>1.7</v>
      </c>
      <c r="Q86" s="51">
        <v>1</v>
      </c>
      <c r="R86" s="51">
        <v>1</v>
      </c>
      <c r="S86" s="51">
        <v>0</v>
      </c>
      <c r="T86" s="42">
        <f t="shared" si="76"/>
        <v>5630.4</v>
      </c>
      <c r="U86" s="52">
        <f t="shared" si="89"/>
        <v>2.19</v>
      </c>
      <c r="V86" s="51">
        <v>0.87</v>
      </c>
      <c r="W86" s="51">
        <v>1.87</v>
      </c>
      <c r="X86" s="45">
        <f t="shared" si="77"/>
        <v>2.6269</v>
      </c>
      <c r="Y86" s="52">
        <v>1.125</v>
      </c>
      <c r="Z86" s="47">
        <v>0.5</v>
      </c>
      <c r="AA86" s="54">
        <f t="shared" si="78"/>
        <v>18220.0444281</v>
      </c>
      <c r="AC86" s="56">
        <v>3312</v>
      </c>
      <c r="AD86" s="51">
        <v>1.7</v>
      </c>
      <c r="AE86" s="51">
        <v>1</v>
      </c>
      <c r="AF86" s="51">
        <v>1</v>
      </c>
      <c r="AG86" s="51">
        <v>0</v>
      </c>
      <c r="AH86" s="42">
        <f t="shared" si="79"/>
        <v>5630.4</v>
      </c>
      <c r="AI86" s="52">
        <f t="shared" si="83"/>
        <v>2.19</v>
      </c>
      <c r="AJ86" s="51">
        <v>0.87</v>
      </c>
      <c r="AK86" s="51">
        <v>1.87</v>
      </c>
      <c r="AL86" s="45">
        <f t="shared" si="80"/>
        <v>2.6269</v>
      </c>
      <c r="AM86" s="52">
        <v>1.125</v>
      </c>
      <c r="AN86" s="47">
        <v>0.5</v>
      </c>
      <c r="AO86" s="54">
        <f t="shared" si="81"/>
        <v>18220.0444281</v>
      </c>
      <c r="AQ86" s="56">
        <f t="shared" si="87"/>
        <v>3552</v>
      </c>
      <c r="AR86" s="51">
        <v>1.7</v>
      </c>
      <c r="AS86" s="51">
        <v>1</v>
      </c>
      <c r="AT86" s="51">
        <v>1</v>
      </c>
      <c r="AU86" s="51">
        <v>0</v>
      </c>
      <c r="AV86" s="42">
        <f t="shared" si="63"/>
        <v>6038.4</v>
      </c>
      <c r="AW86" s="52">
        <f t="shared" si="84"/>
        <v>2.19</v>
      </c>
      <c r="AX86" s="51">
        <v>0.87</v>
      </c>
      <c r="AY86" s="51">
        <v>1.87</v>
      </c>
      <c r="AZ86" s="45">
        <f t="shared" si="65"/>
        <v>2.6269</v>
      </c>
      <c r="BA86" s="52">
        <v>1.225</v>
      </c>
      <c r="BB86" s="47">
        <v>0.5</v>
      </c>
      <c r="BC86" s="54">
        <f t="shared" si="66"/>
        <v>21277.25639172</v>
      </c>
      <c r="BE86" s="56">
        <f t="shared" si="88"/>
        <v>3960</v>
      </c>
      <c r="BF86" s="51">
        <v>1.7</v>
      </c>
      <c r="BG86" s="51">
        <v>1</v>
      </c>
      <c r="BH86" s="51">
        <v>1</v>
      </c>
      <c r="BI86" s="51">
        <v>0</v>
      </c>
      <c r="BJ86" s="42">
        <f t="shared" si="67"/>
        <v>6732</v>
      </c>
      <c r="BK86" s="52">
        <f t="shared" si="85"/>
        <v>2.19</v>
      </c>
      <c r="BL86" s="51">
        <v>0.87</v>
      </c>
      <c r="BM86" s="51">
        <v>1.87</v>
      </c>
      <c r="BN86" s="45">
        <f t="shared" si="69"/>
        <v>2.6269</v>
      </c>
      <c r="BO86" s="52">
        <v>1.225</v>
      </c>
      <c r="BP86" s="47">
        <v>0.625</v>
      </c>
      <c r="BQ86" s="54">
        <f t="shared" si="70"/>
        <v>29651.5819648125</v>
      </c>
    </row>
    <row r="87" customHeight="1" spans="1:69">
      <c r="A87" s="56">
        <v>3312</v>
      </c>
      <c r="B87" s="51">
        <v>1.7</v>
      </c>
      <c r="C87" s="51">
        <v>1</v>
      </c>
      <c r="D87" s="51">
        <v>1</v>
      </c>
      <c r="E87" s="51">
        <v>0</v>
      </c>
      <c r="F87" s="42">
        <f t="shared" si="73"/>
        <v>5630.4</v>
      </c>
      <c r="G87" s="52">
        <v>2.06</v>
      </c>
      <c r="H87" s="51">
        <v>0.87</v>
      </c>
      <c r="I87" s="51">
        <v>1.87</v>
      </c>
      <c r="J87" s="45">
        <f t="shared" si="74"/>
        <v>2.6269</v>
      </c>
      <c r="K87" s="52">
        <v>1.125</v>
      </c>
      <c r="L87" s="47">
        <v>0.5</v>
      </c>
      <c r="M87" s="54">
        <f t="shared" si="75"/>
        <v>17138.4892794</v>
      </c>
      <c r="O87" s="56">
        <v>3312</v>
      </c>
      <c r="P87" s="51">
        <v>1.7</v>
      </c>
      <c r="Q87" s="51">
        <v>1</v>
      </c>
      <c r="R87" s="51">
        <v>1</v>
      </c>
      <c r="S87" s="51">
        <v>0</v>
      </c>
      <c r="T87" s="42">
        <f t="shared" si="76"/>
        <v>5630.4</v>
      </c>
      <c r="U87" s="52">
        <f t="shared" si="89"/>
        <v>2.19</v>
      </c>
      <c r="V87" s="51">
        <v>0.87</v>
      </c>
      <c r="W87" s="51">
        <v>1.87</v>
      </c>
      <c r="X87" s="45">
        <f t="shared" si="77"/>
        <v>2.6269</v>
      </c>
      <c r="Y87" s="52">
        <v>1.125</v>
      </c>
      <c r="Z87" s="47">
        <v>0.5</v>
      </c>
      <c r="AA87" s="54">
        <f t="shared" si="78"/>
        <v>18220.0444281</v>
      </c>
      <c r="AC87" s="56">
        <v>3312</v>
      </c>
      <c r="AD87" s="51">
        <v>1.7</v>
      </c>
      <c r="AE87" s="51">
        <v>1</v>
      </c>
      <c r="AF87" s="51">
        <v>1</v>
      </c>
      <c r="AG87" s="51">
        <v>0</v>
      </c>
      <c r="AH87" s="42">
        <f t="shared" si="79"/>
        <v>5630.4</v>
      </c>
      <c r="AI87" s="52">
        <f t="shared" si="83"/>
        <v>2.19</v>
      </c>
      <c r="AJ87" s="51">
        <v>0.87</v>
      </c>
      <c r="AK87" s="51">
        <v>1.87</v>
      </c>
      <c r="AL87" s="45">
        <f t="shared" si="80"/>
        <v>2.6269</v>
      </c>
      <c r="AM87" s="52">
        <v>1.125</v>
      </c>
      <c r="AN87" s="47">
        <v>0.5</v>
      </c>
      <c r="AO87" s="54">
        <f t="shared" si="81"/>
        <v>18220.0444281</v>
      </c>
      <c r="AQ87" s="56">
        <f t="shared" si="87"/>
        <v>3552</v>
      </c>
      <c r="AR87" s="51">
        <v>1.7</v>
      </c>
      <c r="AS87" s="51">
        <v>1</v>
      </c>
      <c r="AT87" s="51">
        <v>1</v>
      </c>
      <c r="AU87" s="51">
        <v>0</v>
      </c>
      <c r="AV87" s="42">
        <f t="shared" si="63"/>
        <v>6038.4</v>
      </c>
      <c r="AW87" s="52">
        <f t="shared" si="84"/>
        <v>2.19</v>
      </c>
      <c r="AX87" s="51">
        <v>0.87</v>
      </c>
      <c r="AY87" s="51">
        <v>1.87</v>
      </c>
      <c r="AZ87" s="45">
        <f t="shared" si="65"/>
        <v>2.6269</v>
      </c>
      <c r="BA87" s="52">
        <v>1.225</v>
      </c>
      <c r="BB87" s="47">
        <v>0.5</v>
      </c>
      <c r="BC87" s="54">
        <f t="shared" si="66"/>
        <v>21277.25639172</v>
      </c>
      <c r="BE87" s="56">
        <f t="shared" si="88"/>
        <v>3960</v>
      </c>
      <c r="BF87" s="51">
        <v>1.7</v>
      </c>
      <c r="BG87" s="51">
        <v>1</v>
      </c>
      <c r="BH87" s="51">
        <v>1</v>
      </c>
      <c r="BI87" s="51">
        <v>0</v>
      </c>
      <c r="BJ87" s="42">
        <f t="shared" si="67"/>
        <v>6732</v>
      </c>
      <c r="BK87" s="52">
        <f t="shared" si="85"/>
        <v>2.19</v>
      </c>
      <c r="BL87" s="51">
        <v>0.87</v>
      </c>
      <c r="BM87" s="51">
        <v>1.87</v>
      </c>
      <c r="BN87" s="45">
        <f t="shared" si="69"/>
        <v>2.6269</v>
      </c>
      <c r="BO87" s="52">
        <v>1.225</v>
      </c>
      <c r="BP87" s="47">
        <v>0.625</v>
      </c>
      <c r="BQ87" s="54">
        <f t="shared" si="70"/>
        <v>29651.5819648125</v>
      </c>
    </row>
    <row r="88" customHeight="1" spans="1:69">
      <c r="A88" s="56">
        <v>3312</v>
      </c>
      <c r="B88" s="51">
        <v>1.7</v>
      </c>
      <c r="C88" s="51">
        <v>1</v>
      </c>
      <c r="D88" s="51">
        <v>1</v>
      </c>
      <c r="E88" s="51">
        <v>0</v>
      </c>
      <c r="F88" s="42">
        <f t="shared" si="73"/>
        <v>5630.4</v>
      </c>
      <c r="G88" s="52">
        <v>2.06</v>
      </c>
      <c r="H88" s="51">
        <v>0.87</v>
      </c>
      <c r="I88" s="51">
        <v>1.87</v>
      </c>
      <c r="J88" s="45">
        <f t="shared" si="74"/>
        <v>2.6269</v>
      </c>
      <c r="K88" s="52">
        <v>1.125</v>
      </c>
      <c r="L88" s="47">
        <v>0.5</v>
      </c>
      <c r="M88" s="54">
        <f t="shared" si="75"/>
        <v>17138.4892794</v>
      </c>
      <c r="O88" s="56">
        <v>3312</v>
      </c>
      <c r="P88" s="51">
        <v>1.7</v>
      </c>
      <c r="Q88" s="51">
        <v>1</v>
      </c>
      <c r="R88" s="51">
        <v>1</v>
      </c>
      <c r="S88" s="51">
        <v>0</v>
      </c>
      <c r="T88" s="42">
        <f t="shared" si="76"/>
        <v>5630.4</v>
      </c>
      <c r="U88" s="52">
        <f t="shared" si="89"/>
        <v>2.19</v>
      </c>
      <c r="V88" s="51">
        <v>0.87</v>
      </c>
      <c r="W88" s="51">
        <v>1.87</v>
      </c>
      <c r="X88" s="45">
        <f t="shared" si="77"/>
        <v>2.6269</v>
      </c>
      <c r="Y88" s="52">
        <v>1.125</v>
      </c>
      <c r="Z88" s="47">
        <v>0.5</v>
      </c>
      <c r="AA88" s="54">
        <f t="shared" si="78"/>
        <v>18220.0444281</v>
      </c>
      <c r="AC88" s="56">
        <v>3312</v>
      </c>
      <c r="AD88" s="51">
        <v>1.7</v>
      </c>
      <c r="AE88" s="51">
        <v>1</v>
      </c>
      <c r="AF88" s="51">
        <v>1</v>
      </c>
      <c r="AG88" s="51">
        <v>0</v>
      </c>
      <c r="AH88" s="42">
        <f t="shared" si="79"/>
        <v>5630.4</v>
      </c>
      <c r="AI88" s="52">
        <f t="shared" si="83"/>
        <v>2.19</v>
      </c>
      <c r="AJ88" s="51">
        <v>0.87</v>
      </c>
      <c r="AK88" s="51">
        <v>1.87</v>
      </c>
      <c r="AL88" s="45">
        <f t="shared" si="80"/>
        <v>2.6269</v>
      </c>
      <c r="AM88" s="52">
        <v>1.125</v>
      </c>
      <c r="AN88" s="47">
        <v>0.5</v>
      </c>
      <c r="AO88" s="54">
        <f t="shared" si="81"/>
        <v>18220.0444281</v>
      </c>
      <c r="AQ88" s="56">
        <f t="shared" si="87"/>
        <v>3552</v>
      </c>
      <c r="AR88" s="51">
        <v>1.7</v>
      </c>
      <c r="AS88" s="51">
        <v>1</v>
      </c>
      <c r="AT88" s="51">
        <v>1</v>
      </c>
      <c r="AU88" s="51">
        <v>0</v>
      </c>
      <c r="AV88" s="42">
        <f t="shared" si="63"/>
        <v>6038.4</v>
      </c>
      <c r="AW88" s="52">
        <f t="shared" si="84"/>
        <v>2.19</v>
      </c>
      <c r="AX88" s="51">
        <v>0.87</v>
      </c>
      <c r="AY88" s="51">
        <v>1.87</v>
      </c>
      <c r="AZ88" s="45">
        <f t="shared" si="65"/>
        <v>2.6269</v>
      </c>
      <c r="BA88" s="52">
        <v>1.225</v>
      </c>
      <c r="BB88" s="47">
        <v>0.5</v>
      </c>
      <c r="BC88" s="54">
        <f t="shared" si="66"/>
        <v>21277.25639172</v>
      </c>
      <c r="BE88" s="56">
        <f t="shared" si="88"/>
        <v>3960</v>
      </c>
      <c r="BF88" s="51">
        <v>1.7</v>
      </c>
      <c r="BG88" s="51">
        <v>1</v>
      </c>
      <c r="BH88" s="51">
        <v>1</v>
      </c>
      <c r="BI88" s="51">
        <v>0</v>
      </c>
      <c r="BJ88" s="42">
        <f t="shared" si="67"/>
        <v>6732</v>
      </c>
      <c r="BK88" s="52">
        <f t="shared" si="85"/>
        <v>2.19</v>
      </c>
      <c r="BL88" s="51">
        <v>0.87</v>
      </c>
      <c r="BM88" s="51">
        <v>1.87</v>
      </c>
      <c r="BN88" s="45">
        <f t="shared" si="69"/>
        <v>2.6269</v>
      </c>
      <c r="BO88" s="52">
        <v>1.225</v>
      </c>
      <c r="BP88" s="47">
        <v>0.625</v>
      </c>
      <c r="BQ88" s="54">
        <f t="shared" si="70"/>
        <v>29651.5819648125</v>
      </c>
    </row>
    <row r="89" customHeight="1" spans="1:69">
      <c r="A89" s="56">
        <v>3312</v>
      </c>
      <c r="B89" s="51">
        <v>1.7</v>
      </c>
      <c r="C89" s="51">
        <v>1</v>
      </c>
      <c r="D89" s="51">
        <v>1</v>
      </c>
      <c r="E89" s="51">
        <v>0</v>
      </c>
      <c r="F89" s="42">
        <f t="shared" si="73"/>
        <v>5630.4</v>
      </c>
      <c r="G89" s="52">
        <v>2.06</v>
      </c>
      <c r="H89" s="51">
        <v>0.87</v>
      </c>
      <c r="I89" s="51">
        <v>1.87</v>
      </c>
      <c r="J89" s="45">
        <f t="shared" si="74"/>
        <v>2.6269</v>
      </c>
      <c r="K89" s="52">
        <v>1.125</v>
      </c>
      <c r="L89" s="47">
        <v>0.5</v>
      </c>
      <c r="M89" s="54">
        <f t="shared" si="75"/>
        <v>17138.4892794</v>
      </c>
      <c r="O89" s="56">
        <v>3312</v>
      </c>
      <c r="P89" s="51">
        <v>1.7</v>
      </c>
      <c r="Q89" s="51">
        <v>1</v>
      </c>
      <c r="R89" s="51">
        <v>1</v>
      </c>
      <c r="S89" s="51">
        <v>0</v>
      </c>
      <c r="T89" s="42">
        <f t="shared" si="76"/>
        <v>5630.4</v>
      </c>
      <c r="U89" s="52">
        <f t="shared" si="89"/>
        <v>2.19</v>
      </c>
      <c r="V89" s="51">
        <v>0.87</v>
      </c>
      <c r="W89" s="51">
        <v>1.87</v>
      </c>
      <c r="X89" s="45">
        <f t="shared" si="77"/>
        <v>2.6269</v>
      </c>
      <c r="Y89" s="52">
        <v>1.125</v>
      </c>
      <c r="Z89" s="47">
        <v>0.5</v>
      </c>
      <c r="AA89" s="54">
        <f t="shared" si="78"/>
        <v>18220.0444281</v>
      </c>
      <c r="AC89" s="56">
        <v>3312</v>
      </c>
      <c r="AD89" s="51">
        <v>1.7</v>
      </c>
      <c r="AE89" s="51">
        <v>1</v>
      </c>
      <c r="AF89" s="51">
        <v>1</v>
      </c>
      <c r="AG89" s="51">
        <v>0</v>
      </c>
      <c r="AH89" s="42">
        <f t="shared" si="79"/>
        <v>5630.4</v>
      </c>
      <c r="AI89" s="52">
        <f t="shared" si="83"/>
        <v>2.19</v>
      </c>
      <c r="AJ89" s="51">
        <v>0.87</v>
      </c>
      <c r="AK89" s="51">
        <v>1.87</v>
      </c>
      <c r="AL89" s="45">
        <f t="shared" si="80"/>
        <v>2.6269</v>
      </c>
      <c r="AM89" s="52">
        <v>1.125</v>
      </c>
      <c r="AN89" s="47">
        <v>0.5</v>
      </c>
      <c r="AO89" s="54">
        <f t="shared" si="81"/>
        <v>18220.0444281</v>
      </c>
      <c r="AQ89" s="56">
        <f t="shared" si="87"/>
        <v>3552</v>
      </c>
      <c r="AR89" s="51">
        <v>1.7</v>
      </c>
      <c r="AS89" s="51">
        <v>1</v>
      </c>
      <c r="AT89" s="51">
        <v>1</v>
      </c>
      <c r="AU89" s="51">
        <v>0</v>
      </c>
      <c r="AV89" s="42">
        <f t="shared" si="63"/>
        <v>6038.4</v>
      </c>
      <c r="AW89" s="52">
        <f t="shared" si="84"/>
        <v>2.19</v>
      </c>
      <c r="AX89" s="51">
        <v>0.87</v>
      </c>
      <c r="AY89" s="51">
        <v>1.87</v>
      </c>
      <c r="AZ89" s="45">
        <f t="shared" si="65"/>
        <v>2.6269</v>
      </c>
      <c r="BA89" s="52">
        <v>1.225</v>
      </c>
      <c r="BB89" s="47">
        <v>0.5</v>
      </c>
      <c r="BC89" s="54">
        <f t="shared" si="66"/>
        <v>21277.25639172</v>
      </c>
      <c r="BE89" s="56">
        <f t="shared" si="88"/>
        <v>3960</v>
      </c>
      <c r="BF89" s="51">
        <v>1.7</v>
      </c>
      <c r="BG89" s="51">
        <v>1</v>
      </c>
      <c r="BH89" s="51">
        <v>1</v>
      </c>
      <c r="BI89" s="51">
        <v>0</v>
      </c>
      <c r="BJ89" s="42">
        <f t="shared" si="67"/>
        <v>6732</v>
      </c>
      <c r="BK89" s="52">
        <f t="shared" si="85"/>
        <v>2.19</v>
      </c>
      <c r="BL89" s="51">
        <v>0.87</v>
      </c>
      <c r="BM89" s="51">
        <v>1.87</v>
      </c>
      <c r="BN89" s="45">
        <f t="shared" si="69"/>
        <v>2.6269</v>
      </c>
      <c r="BO89" s="52">
        <v>1.225</v>
      </c>
      <c r="BP89" s="47">
        <v>0.625</v>
      </c>
      <c r="BQ89" s="54">
        <f t="shared" si="70"/>
        <v>29651.5819648125</v>
      </c>
    </row>
    <row r="90" customHeight="1" spans="1:69">
      <c r="A90" s="56">
        <v>3312</v>
      </c>
      <c r="B90" s="51">
        <v>1.7</v>
      </c>
      <c r="C90" s="51">
        <v>1</v>
      </c>
      <c r="D90" s="51">
        <v>1</v>
      </c>
      <c r="E90" s="51">
        <v>0</v>
      </c>
      <c r="F90" s="42">
        <f t="shared" si="73"/>
        <v>5630.4</v>
      </c>
      <c r="G90" s="52">
        <v>2.06</v>
      </c>
      <c r="H90" s="51">
        <v>0.87</v>
      </c>
      <c r="I90" s="51">
        <v>1.87</v>
      </c>
      <c r="J90" s="45">
        <f t="shared" si="74"/>
        <v>2.6269</v>
      </c>
      <c r="K90" s="52">
        <v>1.125</v>
      </c>
      <c r="L90" s="47">
        <v>0.5</v>
      </c>
      <c r="M90" s="54">
        <f t="shared" si="75"/>
        <v>17138.4892794</v>
      </c>
      <c r="O90" s="56">
        <v>3312</v>
      </c>
      <c r="P90" s="51">
        <v>1.7</v>
      </c>
      <c r="Q90" s="51">
        <v>1</v>
      </c>
      <c r="R90" s="51">
        <v>1</v>
      </c>
      <c r="S90" s="51">
        <v>0</v>
      </c>
      <c r="T90" s="42">
        <f t="shared" si="76"/>
        <v>5630.4</v>
      </c>
      <c r="U90" s="52">
        <f t="shared" si="89"/>
        <v>2.19</v>
      </c>
      <c r="V90" s="51">
        <v>0.87</v>
      </c>
      <c r="W90" s="51">
        <v>1.87</v>
      </c>
      <c r="X90" s="45">
        <f t="shared" si="77"/>
        <v>2.6269</v>
      </c>
      <c r="Y90" s="52">
        <v>1.125</v>
      </c>
      <c r="Z90" s="47">
        <v>0.5</v>
      </c>
      <c r="AA90" s="54">
        <f t="shared" si="78"/>
        <v>18220.0444281</v>
      </c>
      <c r="AC90" s="56">
        <v>3312</v>
      </c>
      <c r="AD90" s="51">
        <v>1.7</v>
      </c>
      <c r="AE90" s="51">
        <v>1</v>
      </c>
      <c r="AF90" s="51">
        <v>1</v>
      </c>
      <c r="AG90" s="51">
        <v>0</v>
      </c>
      <c r="AH90" s="42">
        <f t="shared" si="79"/>
        <v>5630.4</v>
      </c>
      <c r="AI90" s="52">
        <f t="shared" si="83"/>
        <v>2.19</v>
      </c>
      <c r="AJ90" s="51">
        <v>0.87</v>
      </c>
      <c r="AK90" s="51">
        <v>1.87</v>
      </c>
      <c r="AL90" s="45">
        <f t="shared" si="80"/>
        <v>2.6269</v>
      </c>
      <c r="AM90" s="52">
        <v>1.125</v>
      </c>
      <c r="AN90" s="47">
        <v>0.5</v>
      </c>
      <c r="AO90" s="54">
        <f t="shared" si="81"/>
        <v>18220.0444281</v>
      </c>
      <c r="AQ90" s="56">
        <f t="shared" si="87"/>
        <v>3552</v>
      </c>
      <c r="AR90" s="51">
        <v>1.7</v>
      </c>
      <c r="AS90" s="51">
        <v>1</v>
      </c>
      <c r="AT90" s="51">
        <v>1</v>
      </c>
      <c r="AU90" s="51">
        <v>0</v>
      </c>
      <c r="AV90" s="42">
        <f t="shared" si="63"/>
        <v>6038.4</v>
      </c>
      <c r="AW90" s="52">
        <f t="shared" si="84"/>
        <v>2.19</v>
      </c>
      <c r="AX90" s="51">
        <v>0.87</v>
      </c>
      <c r="AY90" s="51">
        <v>1.87</v>
      </c>
      <c r="AZ90" s="45">
        <f t="shared" si="65"/>
        <v>2.6269</v>
      </c>
      <c r="BA90" s="52">
        <v>1.225</v>
      </c>
      <c r="BB90" s="47">
        <v>0.5</v>
      </c>
      <c r="BC90" s="54">
        <f t="shared" si="66"/>
        <v>21277.25639172</v>
      </c>
      <c r="BE90" s="56">
        <f t="shared" si="88"/>
        <v>3960</v>
      </c>
      <c r="BF90" s="51">
        <v>1.7</v>
      </c>
      <c r="BG90" s="51">
        <v>1</v>
      </c>
      <c r="BH90" s="51">
        <v>1</v>
      </c>
      <c r="BI90" s="51">
        <v>0</v>
      </c>
      <c r="BJ90" s="42">
        <f t="shared" si="67"/>
        <v>6732</v>
      </c>
      <c r="BK90" s="52">
        <f t="shared" si="85"/>
        <v>2.19</v>
      </c>
      <c r="BL90" s="51">
        <v>0.87</v>
      </c>
      <c r="BM90" s="51">
        <v>1.87</v>
      </c>
      <c r="BN90" s="45">
        <f t="shared" si="69"/>
        <v>2.6269</v>
      </c>
      <c r="BO90" s="52">
        <v>1.225</v>
      </c>
      <c r="BP90" s="47">
        <v>0.625</v>
      </c>
      <c r="BQ90" s="54">
        <f t="shared" si="70"/>
        <v>29651.5819648125</v>
      </c>
    </row>
    <row r="91" customHeight="1" spans="1:69">
      <c r="A91" s="57">
        <f>SUM(M67:M90)</f>
        <v>588928.47348096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O91" s="57">
        <f>SUM(AA67:AA90)</f>
        <v>627274.04772924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C91" s="57">
        <f>SUM(AO67:AO90)</f>
        <v>706313.695844115</v>
      </c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9"/>
      <c r="AQ91" s="57">
        <f>SUM(BC67:BC90)</f>
        <v>816982.723374039</v>
      </c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  <c r="BE91" s="57">
        <f>SUM(BQ67:BQ90)</f>
        <v>1308886.1424774</v>
      </c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  <row r="92" customHeight="1" spans="1:69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C92" s="57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9"/>
      <c r="AQ92" s="57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  <c r="BE92" s="57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</row>
    <row r="93" customHeight="1" spans="1:69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2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C93" s="60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Q93" s="60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2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</row>
    <row r="96" customHeight="1" spans="1:69">
      <c r="A96" s="2" t="s">
        <v>0</v>
      </c>
      <c r="B96" s="3"/>
      <c r="C96" s="3"/>
      <c r="D96" s="3"/>
      <c r="E96" s="4"/>
      <c r="F96" s="2" t="s">
        <v>69</v>
      </c>
      <c r="G96" s="3"/>
      <c r="H96" s="3"/>
      <c r="I96" s="3"/>
      <c r="J96" s="3"/>
      <c r="K96" s="3"/>
      <c r="L96" s="3"/>
      <c r="M96" s="4"/>
      <c r="O96" s="2" t="s">
        <v>0</v>
      </c>
      <c r="P96" s="3"/>
      <c r="Q96" s="3"/>
      <c r="R96" s="3"/>
      <c r="S96" s="4"/>
      <c r="T96" s="2" t="s">
        <v>70</v>
      </c>
      <c r="U96" s="3"/>
      <c r="V96" s="3"/>
      <c r="W96" s="3"/>
      <c r="X96" s="3"/>
      <c r="Y96" s="3"/>
      <c r="Z96" s="3"/>
      <c r="AA96" s="4"/>
      <c r="AC96" s="2" t="s">
        <v>0</v>
      </c>
      <c r="AD96" s="3"/>
      <c r="AE96" s="3"/>
      <c r="AF96" s="3"/>
      <c r="AG96" s="4"/>
      <c r="AH96" s="2" t="s">
        <v>71</v>
      </c>
      <c r="AI96" s="3"/>
      <c r="AJ96" s="3"/>
      <c r="AK96" s="3"/>
      <c r="AL96" s="3"/>
      <c r="AM96" s="3"/>
      <c r="AN96" s="3"/>
      <c r="AO96" s="4"/>
      <c r="AQ96" s="2" t="s">
        <v>0</v>
      </c>
      <c r="AR96" s="3"/>
      <c r="AS96" s="3"/>
      <c r="AT96" s="3"/>
      <c r="AU96" s="4"/>
      <c r="AV96" s="2" t="s">
        <v>72</v>
      </c>
      <c r="AW96" s="3"/>
      <c r="AX96" s="3"/>
      <c r="AY96" s="3"/>
      <c r="AZ96" s="3"/>
      <c r="BA96" s="3"/>
      <c r="BB96" s="3"/>
      <c r="BC96" s="4"/>
      <c r="BE96" s="2" t="s">
        <v>0</v>
      </c>
      <c r="BF96" s="3"/>
      <c r="BG96" s="3"/>
      <c r="BH96" s="3"/>
      <c r="BI96" s="4"/>
      <c r="BJ96" s="2" t="s">
        <v>73</v>
      </c>
      <c r="BK96" s="3"/>
      <c r="BL96" s="3"/>
      <c r="BM96" s="3"/>
      <c r="BN96" s="3"/>
      <c r="BO96" s="3"/>
      <c r="BP96" s="3"/>
      <c r="BQ96" s="4"/>
    </row>
    <row r="97" customHeight="1" spans="1:69">
      <c r="A97" s="5"/>
      <c r="B97" s="6"/>
      <c r="C97" s="6"/>
      <c r="D97" s="6"/>
      <c r="E97" s="7"/>
      <c r="F97" s="5"/>
      <c r="G97" s="6"/>
      <c r="H97" s="6"/>
      <c r="I97" s="6"/>
      <c r="J97" s="6"/>
      <c r="K97" s="6"/>
      <c r="L97" s="6"/>
      <c r="M97" s="7"/>
      <c r="O97" s="5"/>
      <c r="P97" s="6"/>
      <c r="Q97" s="6"/>
      <c r="R97" s="6"/>
      <c r="S97" s="7"/>
      <c r="T97" s="5"/>
      <c r="U97" s="6"/>
      <c r="V97" s="6"/>
      <c r="W97" s="6"/>
      <c r="X97" s="6"/>
      <c r="Y97" s="6"/>
      <c r="Z97" s="6"/>
      <c r="AA97" s="7"/>
      <c r="AC97" s="5"/>
      <c r="AD97" s="6"/>
      <c r="AE97" s="6"/>
      <c r="AF97" s="6"/>
      <c r="AG97" s="7"/>
      <c r="AH97" s="5"/>
      <c r="AI97" s="6"/>
      <c r="AJ97" s="6"/>
      <c r="AK97" s="6"/>
      <c r="AL97" s="6"/>
      <c r="AM97" s="6"/>
      <c r="AN97" s="6"/>
      <c r="AO97" s="7"/>
      <c r="AQ97" s="5"/>
      <c r="AR97" s="6"/>
      <c r="AS97" s="6"/>
      <c r="AT97" s="6"/>
      <c r="AU97" s="7"/>
      <c r="AV97" s="5"/>
      <c r="AW97" s="6"/>
      <c r="AX97" s="6"/>
      <c r="AY97" s="6"/>
      <c r="AZ97" s="6"/>
      <c r="BA97" s="6"/>
      <c r="BB97" s="6"/>
      <c r="BC97" s="7"/>
      <c r="BE97" s="5"/>
      <c r="BF97" s="6"/>
      <c r="BG97" s="6"/>
      <c r="BH97" s="6"/>
      <c r="BI97" s="7"/>
      <c r="BJ97" s="5"/>
      <c r="BK97" s="6"/>
      <c r="BL97" s="6"/>
      <c r="BM97" s="6"/>
      <c r="BN97" s="6"/>
      <c r="BO97" s="6"/>
      <c r="BP97" s="6"/>
      <c r="BQ97" s="7"/>
    </row>
    <row r="98" customHeight="1" spans="1:69">
      <c r="A98" s="8"/>
      <c r="B98" s="9"/>
      <c r="C98" s="9"/>
      <c r="D98" s="9"/>
      <c r="E98" s="10"/>
      <c r="F98" s="8"/>
      <c r="G98" s="9"/>
      <c r="H98" s="9"/>
      <c r="I98" s="9"/>
      <c r="J98" s="9"/>
      <c r="K98" s="9"/>
      <c r="L98" s="9"/>
      <c r="M98" s="10"/>
      <c r="O98" s="8"/>
      <c r="P98" s="9"/>
      <c r="Q98" s="9"/>
      <c r="R98" s="9"/>
      <c r="S98" s="10"/>
      <c r="T98" s="8"/>
      <c r="U98" s="9"/>
      <c r="V98" s="9"/>
      <c r="W98" s="9"/>
      <c r="X98" s="9"/>
      <c r="Y98" s="9"/>
      <c r="Z98" s="9"/>
      <c r="AA98" s="10"/>
      <c r="AC98" s="8"/>
      <c r="AD98" s="9"/>
      <c r="AE98" s="9"/>
      <c r="AF98" s="9"/>
      <c r="AG98" s="10"/>
      <c r="AH98" s="8"/>
      <c r="AI98" s="9"/>
      <c r="AJ98" s="9"/>
      <c r="AK98" s="9"/>
      <c r="AL98" s="9"/>
      <c r="AM98" s="9"/>
      <c r="AN98" s="9"/>
      <c r="AO98" s="10"/>
      <c r="AQ98" s="8"/>
      <c r="AR98" s="9"/>
      <c r="AS98" s="9"/>
      <c r="AT98" s="9"/>
      <c r="AU98" s="10"/>
      <c r="AV98" s="8"/>
      <c r="AW98" s="9"/>
      <c r="AX98" s="9"/>
      <c r="AY98" s="9"/>
      <c r="AZ98" s="9"/>
      <c r="BA98" s="9"/>
      <c r="BB98" s="9"/>
      <c r="BC98" s="10"/>
      <c r="BE98" s="8"/>
      <c r="BF98" s="9"/>
      <c r="BG98" s="9"/>
      <c r="BH98" s="9"/>
      <c r="BI98" s="10"/>
      <c r="BJ98" s="8"/>
      <c r="BK98" s="9"/>
      <c r="BL98" s="9"/>
      <c r="BM98" s="9"/>
      <c r="BN98" s="9"/>
      <c r="BO98" s="9"/>
      <c r="BP98" s="9"/>
      <c r="BQ98" s="10"/>
    </row>
    <row r="99" customHeight="1" spans="1:69">
      <c r="A99" s="11" t="s">
        <v>6</v>
      </c>
      <c r="B99" s="11"/>
      <c r="C99" s="12">
        <f>H99+H101</f>
        <v>4656663.4615396</v>
      </c>
      <c r="D99" s="12"/>
      <c r="E99" s="12"/>
      <c r="F99" s="13" t="s">
        <v>7</v>
      </c>
      <c r="G99" s="13"/>
      <c r="H99" s="14">
        <f>A127+A160</f>
        <v>4067734.98805864</v>
      </c>
      <c r="I99" s="14"/>
      <c r="J99" s="15">
        <f>H99/C99</f>
        <v>0.873529947279839</v>
      </c>
      <c r="K99" s="15"/>
      <c r="L99" s="16" t="s">
        <v>8</v>
      </c>
      <c r="M99" s="16"/>
      <c r="O99" s="11" t="s">
        <v>6</v>
      </c>
      <c r="P99" s="11"/>
      <c r="Q99" s="12">
        <f>V99+V101</f>
        <v>5130904.59199322</v>
      </c>
      <c r="R99" s="12"/>
      <c r="S99" s="12"/>
      <c r="T99" s="13" t="s">
        <v>7</v>
      </c>
      <c r="U99" s="13"/>
      <c r="V99" s="14">
        <f>O127+O160</f>
        <v>4503630.54426398</v>
      </c>
      <c r="W99" s="14"/>
      <c r="X99" s="15">
        <f>V99/Q99</f>
        <v>0.877745914685667</v>
      </c>
      <c r="Y99" s="15"/>
      <c r="Z99" s="16" t="s">
        <v>8</v>
      </c>
      <c r="AA99" s="16"/>
      <c r="AC99" s="11" t="s">
        <v>6</v>
      </c>
      <c r="AD99" s="11"/>
      <c r="AE99" s="12">
        <f>AJ99+AJ101</f>
        <v>5542332.8185651</v>
      </c>
      <c r="AF99" s="12"/>
      <c r="AG99" s="12"/>
      <c r="AH99" s="13" t="s">
        <v>7</v>
      </c>
      <c r="AI99" s="13"/>
      <c r="AJ99" s="14">
        <f>AC127+AC160</f>
        <v>4836019.12272098</v>
      </c>
      <c r="AK99" s="14"/>
      <c r="AL99" s="15">
        <f>AJ99/AE99</f>
        <v>0.872560216254393</v>
      </c>
      <c r="AM99" s="15"/>
      <c r="AN99" s="16" t="s">
        <v>8</v>
      </c>
      <c r="AO99" s="16"/>
      <c r="AQ99" s="11" t="s">
        <v>6</v>
      </c>
      <c r="AR99" s="11"/>
      <c r="AS99" s="12">
        <f>AX99+AX101</f>
        <v>6292920.14096896</v>
      </c>
      <c r="AT99" s="12"/>
      <c r="AU99" s="12"/>
      <c r="AV99" s="13" t="s">
        <v>7</v>
      </c>
      <c r="AW99" s="13"/>
      <c r="AX99" s="14">
        <f>AQ127+AQ160</f>
        <v>5475937.41759492</v>
      </c>
      <c r="AY99" s="14"/>
      <c r="AZ99" s="15">
        <f>AX99/AS99</f>
        <v>0.870174306192889</v>
      </c>
      <c r="BA99" s="15"/>
      <c r="BB99" s="16" t="s">
        <v>8</v>
      </c>
      <c r="BC99" s="16"/>
      <c r="BE99" s="11" t="s">
        <v>6</v>
      </c>
      <c r="BF99" s="11"/>
      <c r="BG99" s="12">
        <f>BL99+BL101</f>
        <v>8630699.13700882</v>
      </c>
      <c r="BH99" s="12"/>
      <c r="BI99" s="12"/>
      <c r="BJ99" s="13" t="s">
        <v>7</v>
      </c>
      <c r="BK99" s="13"/>
      <c r="BL99" s="14">
        <f>BE127+BE160</f>
        <v>7321812.99453142</v>
      </c>
      <c r="BM99" s="14"/>
      <c r="BN99" s="15">
        <f>BL99/BG99</f>
        <v>0.848345293735841</v>
      </c>
      <c r="BO99" s="15"/>
      <c r="BP99" s="16" t="s">
        <v>8</v>
      </c>
      <c r="BQ99" s="16"/>
    </row>
    <row r="100" customHeight="1" spans="1:69">
      <c r="A100" s="11"/>
      <c r="B100" s="11"/>
      <c r="C100" s="12"/>
      <c r="D100" s="12"/>
      <c r="E100" s="12"/>
      <c r="F100" s="13"/>
      <c r="G100" s="13"/>
      <c r="H100" s="14"/>
      <c r="I100" s="14"/>
      <c r="J100" s="15"/>
      <c r="K100" s="15"/>
      <c r="L100" s="16"/>
      <c r="M100" s="16"/>
      <c r="O100" s="11"/>
      <c r="P100" s="11"/>
      <c r="Q100" s="12"/>
      <c r="R100" s="12"/>
      <c r="S100" s="12"/>
      <c r="T100" s="13"/>
      <c r="U100" s="13"/>
      <c r="V100" s="14"/>
      <c r="W100" s="14"/>
      <c r="X100" s="15"/>
      <c r="Y100" s="15"/>
      <c r="Z100" s="16"/>
      <c r="AA100" s="16"/>
      <c r="AC100" s="11"/>
      <c r="AD100" s="11"/>
      <c r="AE100" s="12"/>
      <c r="AF100" s="12"/>
      <c r="AG100" s="12"/>
      <c r="AH100" s="13"/>
      <c r="AI100" s="13"/>
      <c r="AJ100" s="14"/>
      <c r="AK100" s="14"/>
      <c r="AL100" s="15"/>
      <c r="AM100" s="15"/>
      <c r="AN100" s="16"/>
      <c r="AO100" s="16"/>
      <c r="AQ100" s="11"/>
      <c r="AR100" s="11"/>
      <c r="AS100" s="12"/>
      <c r="AT100" s="12"/>
      <c r="AU100" s="12"/>
      <c r="AV100" s="13"/>
      <c r="AW100" s="13"/>
      <c r="AX100" s="14"/>
      <c r="AY100" s="14"/>
      <c r="AZ100" s="15"/>
      <c r="BA100" s="15"/>
      <c r="BB100" s="16"/>
      <c r="BC100" s="16"/>
      <c r="BE100" s="11"/>
      <c r="BF100" s="11"/>
      <c r="BG100" s="12"/>
      <c r="BH100" s="12"/>
      <c r="BI100" s="12"/>
      <c r="BJ100" s="13"/>
      <c r="BK100" s="13"/>
      <c r="BL100" s="14"/>
      <c r="BM100" s="14"/>
      <c r="BN100" s="15"/>
      <c r="BO100" s="15"/>
      <c r="BP100" s="16"/>
      <c r="BQ100" s="16"/>
    </row>
    <row r="101" customHeight="1" spans="1:69">
      <c r="A101" s="11"/>
      <c r="B101" s="11"/>
      <c r="C101" s="12"/>
      <c r="D101" s="12"/>
      <c r="E101" s="12"/>
      <c r="F101" s="13" t="s">
        <v>9</v>
      </c>
      <c r="G101" s="13"/>
      <c r="H101" s="14">
        <f>A191</f>
        <v>588928.47348096</v>
      </c>
      <c r="I101" s="14"/>
      <c r="J101" s="15">
        <f>H101/C99</f>
        <v>0.126470052720161</v>
      </c>
      <c r="K101" s="15"/>
      <c r="L101" s="16">
        <v>21</v>
      </c>
      <c r="M101" s="16"/>
      <c r="O101" s="11"/>
      <c r="P101" s="11"/>
      <c r="Q101" s="12"/>
      <c r="R101" s="12"/>
      <c r="S101" s="12"/>
      <c r="T101" s="13" t="s">
        <v>9</v>
      </c>
      <c r="U101" s="13"/>
      <c r="V101" s="14">
        <f>O191</f>
        <v>627274.04772924</v>
      </c>
      <c r="W101" s="14"/>
      <c r="X101" s="15">
        <f>V101/Q99</f>
        <v>0.122254085314333</v>
      </c>
      <c r="Y101" s="15"/>
      <c r="Z101" s="16">
        <v>21</v>
      </c>
      <c r="AA101" s="16"/>
      <c r="AC101" s="11"/>
      <c r="AD101" s="11"/>
      <c r="AE101" s="12"/>
      <c r="AF101" s="12"/>
      <c r="AG101" s="12"/>
      <c r="AH101" s="13" t="s">
        <v>9</v>
      </c>
      <c r="AI101" s="13"/>
      <c r="AJ101" s="14">
        <f>AC191</f>
        <v>706313.695844115</v>
      </c>
      <c r="AK101" s="14"/>
      <c r="AL101" s="15">
        <f>AJ101/AE99</f>
        <v>0.127439783745607</v>
      </c>
      <c r="AM101" s="15"/>
      <c r="AN101" s="16">
        <v>21</v>
      </c>
      <c r="AO101" s="16"/>
      <c r="AQ101" s="11"/>
      <c r="AR101" s="11"/>
      <c r="AS101" s="12"/>
      <c r="AT101" s="12"/>
      <c r="AU101" s="12"/>
      <c r="AV101" s="13" t="s">
        <v>9</v>
      </c>
      <c r="AW101" s="13"/>
      <c r="AX101" s="14">
        <f>AQ191</f>
        <v>816982.723374039</v>
      </c>
      <c r="AY101" s="14"/>
      <c r="AZ101" s="15">
        <f>AX101/AS99</f>
        <v>0.129825693807111</v>
      </c>
      <c r="BA101" s="15"/>
      <c r="BB101" s="16">
        <v>21</v>
      </c>
      <c r="BC101" s="16"/>
      <c r="BE101" s="11"/>
      <c r="BF101" s="11"/>
      <c r="BG101" s="12"/>
      <c r="BH101" s="12"/>
      <c r="BI101" s="12"/>
      <c r="BJ101" s="13" t="s">
        <v>9</v>
      </c>
      <c r="BK101" s="13"/>
      <c r="BL101" s="14">
        <f>BE191</f>
        <v>1308886.1424774</v>
      </c>
      <c r="BM101" s="14"/>
      <c r="BN101" s="15">
        <f>BL101/BG99</f>
        <v>0.151654706264159</v>
      </c>
      <c r="BO101" s="15"/>
      <c r="BP101" s="16">
        <v>21</v>
      </c>
      <c r="BQ101" s="16"/>
    </row>
    <row r="102" customHeight="1" spans="1:69">
      <c r="A102" s="17" t="s">
        <v>10</v>
      </c>
      <c r="B102" s="17"/>
      <c r="C102" s="18">
        <f>C99/L101</f>
        <v>221745.879120933</v>
      </c>
      <c r="D102" s="18"/>
      <c r="E102" s="18"/>
      <c r="F102" s="13"/>
      <c r="G102" s="13"/>
      <c r="H102" s="14"/>
      <c r="I102" s="14"/>
      <c r="J102" s="15"/>
      <c r="K102" s="15"/>
      <c r="L102" s="16"/>
      <c r="M102" s="16"/>
      <c r="O102" s="17" t="s">
        <v>10</v>
      </c>
      <c r="P102" s="17"/>
      <c r="Q102" s="18">
        <f>Q99/Z101</f>
        <v>244328.790094915</v>
      </c>
      <c r="R102" s="18"/>
      <c r="S102" s="18"/>
      <c r="T102" s="13"/>
      <c r="U102" s="13"/>
      <c r="V102" s="14"/>
      <c r="W102" s="14"/>
      <c r="X102" s="15"/>
      <c r="Y102" s="15"/>
      <c r="Z102" s="16"/>
      <c r="AA102" s="16"/>
      <c r="AC102" s="17" t="s">
        <v>10</v>
      </c>
      <c r="AD102" s="17"/>
      <c r="AE102" s="18">
        <f>AE99/AN101</f>
        <v>263920.610407862</v>
      </c>
      <c r="AF102" s="18"/>
      <c r="AG102" s="18"/>
      <c r="AH102" s="13"/>
      <c r="AI102" s="13"/>
      <c r="AJ102" s="14"/>
      <c r="AK102" s="14"/>
      <c r="AL102" s="15"/>
      <c r="AM102" s="15"/>
      <c r="AN102" s="16"/>
      <c r="AO102" s="16"/>
      <c r="AQ102" s="17" t="s">
        <v>10</v>
      </c>
      <c r="AR102" s="17"/>
      <c r="AS102" s="18">
        <f>AS99/BB101</f>
        <v>299662.863855665</v>
      </c>
      <c r="AT102" s="18"/>
      <c r="AU102" s="18"/>
      <c r="AV102" s="13"/>
      <c r="AW102" s="13"/>
      <c r="AX102" s="14"/>
      <c r="AY102" s="14"/>
      <c r="AZ102" s="15"/>
      <c r="BA102" s="15"/>
      <c r="BB102" s="16"/>
      <c r="BC102" s="16"/>
      <c r="BE102" s="17" t="s">
        <v>10</v>
      </c>
      <c r="BF102" s="17"/>
      <c r="BG102" s="18">
        <f>BG99/BP101</f>
        <v>410985.673190896</v>
      </c>
      <c r="BH102" s="18"/>
      <c r="BI102" s="18"/>
      <c r="BJ102" s="13"/>
      <c r="BK102" s="13"/>
      <c r="BL102" s="14"/>
      <c r="BM102" s="14"/>
      <c r="BN102" s="15"/>
      <c r="BO102" s="15"/>
      <c r="BP102" s="16"/>
      <c r="BQ102" s="16"/>
    </row>
    <row r="103" customHeight="1" spans="1:69">
      <c r="A103" s="17"/>
      <c r="B103" s="17"/>
      <c r="C103" s="18"/>
      <c r="D103" s="18"/>
      <c r="E103" s="18"/>
      <c r="F103" s="13" t="s">
        <v>11</v>
      </c>
      <c r="G103" s="13"/>
      <c r="H103" s="14" t="s">
        <v>12</v>
      </c>
      <c r="I103" s="14"/>
      <c r="J103" s="15" t="s">
        <v>12</v>
      </c>
      <c r="K103" s="15"/>
      <c r="L103" s="16"/>
      <c r="M103" s="16"/>
      <c r="O103" s="17"/>
      <c r="P103" s="17"/>
      <c r="Q103" s="18"/>
      <c r="R103" s="18"/>
      <c r="S103" s="18"/>
      <c r="T103" s="13" t="s">
        <v>11</v>
      </c>
      <c r="U103" s="13"/>
      <c r="V103" s="14" t="s">
        <v>12</v>
      </c>
      <c r="W103" s="14"/>
      <c r="X103" s="15" t="s">
        <v>12</v>
      </c>
      <c r="Y103" s="15"/>
      <c r="Z103" s="16"/>
      <c r="AA103" s="16"/>
      <c r="AC103" s="17"/>
      <c r="AD103" s="17"/>
      <c r="AE103" s="18"/>
      <c r="AF103" s="18"/>
      <c r="AG103" s="18"/>
      <c r="AH103" s="13" t="s">
        <v>11</v>
      </c>
      <c r="AI103" s="13"/>
      <c r="AJ103" s="14" t="s">
        <v>12</v>
      </c>
      <c r="AK103" s="14"/>
      <c r="AL103" s="15" t="s">
        <v>12</v>
      </c>
      <c r="AM103" s="15"/>
      <c r="AN103" s="16"/>
      <c r="AO103" s="16"/>
      <c r="AQ103" s="17"/>
      <c r="AR103" s="17"/>
      <c r="AS103" s="18"/>
      <c r="AT103" s="18"/>
      <c r="AU103" s="18"/>
      <c r="AV103" s="13" t="s">
        <v>11</v>
      </c>
      <c r="AW103" s="13"/>
      <c r="AX103" s="14" t="s">
        <v>12</v>
      </c>
      <c r="AY103" s="14"/>
      <c r="AZ103" s="15" t="s">
        <v>12</v>
      </c>
      <c r="BA103" s="15"/>
      <c r="BB103" s="16"/>
      <c r="BC103" s="16"/>
      <c r="BE103" s="17"/>
      <c r="BF103" s="17"/>
      <c r="BG103" s="18"/>
      <c r="BH103" s="18"/>
      <c r="BI103" s="18"/>
      <c r="BJ103" s="13" t="s">
        <v>11</v>
      </c>
      <c r="BK103" s="13"/>
      <c r="BL103" s="14" t="s">
        <v>12</v>
      </c>
      <c r="BM103" s="14"/>
      <c r="BN103" s="15" t="s">
        <v>12</v>
      </c>
      <c r="BO103" s="15"/>
      <c r="BP103" s="16"/>
      <c r="BQ103" s="16"/>
    </row>
    <row r="104" customHeight="1" spans="1:69">
      <c r="A104" s="19"/>
      <c r="B104" s="19"/>
      <c r="C104" s="20"/>
      <c r="D104" s="20"/>
      <c r="E104" s="20"/>
      <c r="F104" s="21"/>
      <c r="G104" s="21"/>
      <c r="H104" s="22"/>
      <c r="I104" s="22"/>
      <c r="J104" s="23"/>
      <c r="K104" s="23"/>
      <c r="L104" s="24"/>
      <c r="M104" s="24"/>
      <c r="O104" s="19"/>
      <c r="P104" s="19"/>
      <c r="Q104" s="20"/>
      <c r="R104" s="20"/>
      <c r="S104" s="20"/>
      <c r="T104" s="21"/>
      <c r="U104" s="21"/>
      <c r="V104" s="22"/>
      <c r="W104" s="22"/>
      <c r="X104" s="23"/>
      <c r="Y104" s="23"/>
      <c r="Z104" s="24"/>
      <c r="AA104" s="24"/>
      <c r="AC104" s="19"/>
      <c r="AD104" s="19"/>
      <c r="AE104" s="20"/>
      <c r="AF104" s="20"/>
      <c r="AG104" s="20"/>
      <c r="AH104" s="21"/>
      <c r="AI104" s="21"/>
      <c r="AJ104" s="22"/>
      <c r="AK104" s="22"/>
      <c r="AL104" s="23"/>
      <c r="AM104" s="23"/>
      <c r="AN104" s="24"/>
      <c r="AO104" s="24"/>
      <c r="AQ104" s="19"/>
      <c r="AR104" s="19"/>
      <c r="AS104" s="20"/>
      <c r="AT104" s="20"/>
      <c r="AU104" s="20"/>
      <c r="AV104" s="21"/>
      <c r="AW104" s="21"/>
      <c r="AX104" s="22"/>
      <c r="AY104" s="22"/>
      <c r="AZ104" s="23"/>
      <c r="BA104" s="23"/>
      <c r="BB104" s="24"/>
      <c r="BC104" s="24"/>
      <c r="BE104" s="19"/>
      <c r="BF104" s="19"/>
      <c r="BG104" s="20"/>
      <c r="BH104" s="20"/>
      <c r="BI104" s="20"/>
      <c r="BJ104" s="21"/>
      <c r="BK104" s="21"/>
      <c r="BL104" s="22"/>
      <c r="BM104" s="22"/>
      <c r="BN104" s="23"/>
      <c r="BO104" s="23"/>
      <c r="BP104" s="24"/>
      <c r="BQ104" s="24"/>
    </row>
    <row r="105" customHeight="1" spans="1:69">
      <c r="A105" s="25" t="s">
        <v>13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O105" s="25" t="s">
        <v>13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C105" s="25" t="s">
        <v>13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7"/>
      <c r="AQ105" s="25" t="s">
        <v>13</v>
      </c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7"/>
      <c r="BE105" s="25" t="s">
        <v>13</v>
      </c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7"/>
    </row>
    <row r="106" customHeight="1" spans="1:69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30"/>
      <c r="AC106" s="28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0"/>
      <c r="AQ106" s="28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30"/>
      <c r="BE106" s="28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30"/>
    </row>
    <row r="107" customHeight="1" spans="1:69">
      <c r="A107" s="31" t="s">
        <v>14</v>
      </c>
      <c r="B107" s="32"/>
      <c r="C107" s="32"/>
      <c r="D107" s="32"/>
      <c r="E107" s="32"/>
      <c r="F107" s="33"/>
      <c r="G107" s="34" t="s">
        <v>15</v>
      </c>
      <c r="H107" s="35"/>
      <c r="I107" s="35"/>
      <c r="J107" s="36"/>
      <c r="K107" s="37" t="s">
        <v>16</v>
      </c>
      <c r="L107" s="38"/>
      <c r="M107" s="39" t="s">
        <v>17</v>
      </c>
      <c r="O107" s="31" t="s">
        <v>14</v>
      </c>
      <c r="P107" s="32"/>
      <c r="Q107" s="32"/>
      <c r="R107" s="32"/>
      <c r="S107" s="32"/>
      <c r="T107" s="33"/>
      <c r="U107" s="34" t="s">
        <v>15</v>
      </c>
      <c r="V107" s="35"/>
      <c r="W107" s="35"/>
      <c r="X107" s="36"/>
      <c r="Y107" s="37" t="s">
        <v>16</v>
      </c>
      <c r="Z107" s="38"/>
      <c r="AA107" s="39" t="s">
        <v>17</v>
      </c>
      <c r="AC107" s="31" t="s">
        <v>14</v>
      </c>
      <c r="AD107" s="32"/>
      <c r="AE107" s="32"/>
      <c r="AF107" s="32"/>
      <c r="AG107" s="32"/>
      <c r="AH107" s="33"/>
      <c r="AI107" s="34" t="s">
        <v>15</v>
      </c>
      <c r="AJ107" s="35"/>
      <c r="AK107" s="35"/>
      <c r="AL107" s="36"/>
      <c r="AM107" s="37" t="s">
        <v>16</v>
      </c>
      <c r="AN107" s="38"/>
      <c r="AO107" s="39" t="s">
        <v>17</v>
      </c>
      <c r="AQ107" s="31" t="s">
        <v>14</v>
      </c>
      <c r="AR107" s="32"/>
      <c r="AS107" s="32"/>
      <c r="AT107" s="32"/>
      <c r="AU107" s="32"/>
      <c r="AV107" s="33"/>
      <c r="AW107" s="34" t="s">
        <v>15</v>
      </c>
      <c r="AX107" s="35"/>
      <c r="AY107" s="35"/>
      <c r="AZ107" s="36"/>
      <c r="BA107" s="37" t="s">
        <v>16</v>
      </c>
      <c r="BB107" s="38"/>
      <c r="BC107" s="39" t="s">
        <v>17</v>
      </c>
      <c r="BE107" s="31" t="s">
        <v>14</v>
      </c>
      <c r="BF107" s="32"/>
      <c r="BG107" s="32"/>
      <c r="BH107" s="32"/>
      <c r="BI107" s="32"/>
      <c r="BJ107" s="33"/>
      <c r="BK107" s="34" t="s">
        <v>15</v>
      </c>
      <c r="BL107" s="35"/>
      <c r="BM107" s="35"/>
      <c r="BN107" s="36"/>
      <c r="BO107" s="37" t="s">
        <v>16</v>
      </c>
      <c r="BP107" s="38"/>
      <c r="BQ107" s="39" t="s">
        <v>17</v>
      </c>
    </row>
    <row r="108" customHeight="1" spans="1:69">
      <c r="A108" s="40" t="s">
        <v>18</v>
      </c>
      <c r="B108" s="41" t="s">
        <v>19</v>
      </c>
      <c r="C108" s="41" t="s">
        <v>20</v>
      </c>
      <c r="D108" s="41" t="s">
        <v>21</v>
      </c>
      <c r="E108" s="41" t="s">
        <v>22</v>
      </c>
      <c r="F108" s="42" t="s">
        <v>14</v>
      </c>
      <c r="G108" s="43" t="s">
        <v>23</v>
      </c>
      <c r="H108" s="44" t="s">
        <v>24</v>
      </c>
      <c r="I108" s="44" t="s">
        <v>25</v>
      </c>
      <c r="J108" s="45" t="s">
        <v>26</v>
      </c>
      <c r="K108" s="46" t="s">
        <v>27</v>
      </c>
      <c r="L108" s="47" t="s">
        <v>28</v>
      </c>
      <c r="M108" s="48"/>
      <c r="O108" s="40" t="s">
        <v>18</v>
      </c>
      <c r="P108" s="41" t="s">
        <v>19</v>
      </c>
      <c r="Q108" s="41" t="s">
        <v>20</v>
      </c>
      <c r="R108" s="41" t="s">
        <v>21</v>
      </c>
      <c r="S108" s="41" t="s">
        <v>22</v>
      </c>
      <c r="T108" s="42" t="s">
        <v>14</v>
      </c>
      <c r="U108" s="43" t="s">
        <v>23</v>
      </c>
      <c r="V108" s="44" t="s">
        <v>24</v>
      </c>
      <c r="W108" s="44" t="s">
        <v>25</v>
      </c>
      <c r="X108" s="45" t="s">
        <v>26</v>
      </c>
      <c r="Y108" s="46" t="s">
        <v>27</v>
      </c>
      <c r="Z108" s="47" t="s">
        <v>28</v>
      </c>
      <c r="AA108" s="48"/>
      <c r="AC108" s="40" t="s">
        <v>18</v>
      </c>
      <c r="AD108" s="41" t="s">
        <v>19</v>
      </c>
      <c r="AE108" s="41" t="s">
        <v>20</v>
      </c>
      <c r="AF108" s="41" t="s">
        <v>21</v>
      </c>
      <c r="AG108" s="41" t="s">
        <v>22</v>
      </c>
      <c r="AH108" s="42" t="s">
        <v>14</v>
      </c>
      <c r="AI108" s="43" t="s">
        <v>23</v>
      </c>
      <c r="AJ108" s="44" t="s">
        <v>24</v>
      </c>
      <c r="AK108" s="44" t="s">
        <v>25</v>
      </c>
      <c r="AL108" s="45" t="s">
        <v>26</v>
      </c>
      <c r="AM108" s="46" t="s">
        <v>27</v>
      </c>
      <c r="AN108" s="47" t="s">
        <v>28</v>
      </c>
      <c r="AO108" s="48"/>
      <c r="AQ108" s="40" t="s">
        <v>18</v>
      </c>
      <c r="AR108" s="41" t="s">
        <v>19</v>
      </c>
      <c r="AS108" s="41" t="s">
        <v>20</v>
      </c>
      <c r="AT108" s="41" t="s">
        <v>21</v>
      </c>
      <c r="AU108" s="41" t="s">
        <v>22</v>
      </c>
      <c r="AV108" s="42" t="s">
        <v>14</v>
      </c>
      <c r="AW108" s="43" t="s">
        <v>23</v>
      </c>
      <c r="AX108" s="44" t="s">
        <v>24</v>
      </c>
      <c r="AY108" s="44" t="s">
        <v>25</v>
      </c>
      <c r="AZ108" s="45" t="s">
        <v>26</v>
      </c>
      <c r="BA108" s="46" t="s">
        <v>27</v>
      </c>
      <c r="BB108" s="47" t="s">
        <v>28</v>
      </c>
      <c r="BC108" s="48"/>
      <c r="BE108" s="40" t="s">
        <v>18</v>
      </c>
      <c r="BF108" s="41" t="s">
        <v>19</v>
      </c>
      <c r="BG108" s="41" t="s">
        <v>20</v>
      </c>
      <c r="BH108" s="41" t="s">
        <v>21</v>
      </c>
      <c r="BI108" s="41" t="s">
        <v>22</v>
      </c>
      <c r="BJ108" s="42" t="s">
        <v>14</v>
      </c>
      <c r="BK108" s="43" t="s">
        <v>23</v>
      </c>
      <c r="BL108" s="44" t="s">
        <v>24</v>
      </c>
      <c r="BM108" s="44" t="s">
        <v>25</v>
      </c>
      <c r="BN108" s="45" t="s">
        <v>26</v>
      </c>
      <c r="BO108" s="46" t="s">
        <v>27</v>
      </c>
      <c r="BP108" s="47" t="s">
        <v>28</v>
      </c>
      <c r="BQ108" s="48"/>
    </row>
    <row r="109" customHeight="1" spans="1:69">
      <c r="A109" s="49">
        <v>5109</v>
      </c>
      <c r="B109" s="55">
        <v>3.16</v>
      </c>
      <c r="C109" s="51">
        <v>2.2</v>
      </c>
      <c r="D109" s="51">
        <v>2</v>
      </c>
      <c r="E109" s="51">
        <v>0</v>
      </c>
      <c r="F109" s="42">
        <f>A109*B109*C109*D109+E109</f>
        <v>71035.536</v>
      </c>
      <c r="G109" s="52">
        <v>2.55</v>
      </c>
      <c r="H109" s="51">
        <v>0.98</v>
      </c>
      <c r="I109" s="51">
        <v>2.47</v>
      </c>
      <c r="J109" s="45">
        <f>H109*I109+1</f>
        <v>3.4206</v>
      </c>
      <c r="K109" s="53">
        <v>1.325</v>
      </c>
      <c r="L109" s="47">
        <v>0.5</v>
      </c>
      <c r="M109" s="54">
        <f>F109*G109*J109*K109*L109</f>
        <v>410491.355909778</v>
      </c>
      <c r="O109" s="49">
        <v>5109</v>
      </c>
      <c r="P109" s="55">
        <v>3.16</v>
      </c>
      <c r="Q109" s="51">
        <v>2.2</v>
      </c>
      <c r="R109" s="51">
        <v>2</v>
      </c>
      <c r="S109" s="51">
        <v>0</v>
      </c>
      <c r="T109" s="42">
        <f t="shared" ref="T109:T126" si="90">O109*P109*Q109*R109+S109</f>
        <v>71035.536</v>
      </c>
      <c r="U109" s="52">
        <f t="shared" ref="U109:U126" si="91">2.55+0.26</f>
        <v>2.81</v>
      </c>
      <c r="V109" s="51">
        <v>0.98</v>
      </c>
      <c r="W109" s="51">
        <v>2.47</v>
      </c>
      <c r="X109" s="45">
        <f t="shared" ref="X109:X126" si="92">V109*W109+1</f>
        <v>3.4206</v>
      </c>
      <c r="Y109" s="53">
        <v>1.325</v>
      </c>
      <c r="Z109" s="47">
        <v>0.5</v>
      </c>
      <c r="AA109" s="54">
        <f t="shared" ref="AA109:AA126" si="93">T109*U109*X109*Y109*Z109</f>
        <v>452345.376512344</v>
      </c>
      <c r="AC109" s="49">
        <v>5109</v>
      </c>
      <c r="AD109" s="55">
        <v>3.16</v>
      </c>
      <c r="AE109" s="51">
        <v>2.2</v>
      </c>
      <c r="AF109" s="51">
        <v>2</v>
      </c>
      <c r="AG109" s="51">
        <v>0</v>
      </c>
      <c r="AH109" s="42">
        <f t="shared" ref="AH109:AH126" si="94">AC109*AD109*AE109*AF109+AG109</f>
        <v>71035.536</v>
      </c>
      <c r="AI109" s="52">
        <f t="shared" ref="AI109:AI126" si="95">2.55+0.26</f>
        <v>2.81</v>
      </c>
      <c r="AJ109" s="51">
        <v>0.98</v>
      </c>
      <c r="AK109" s="51">
        <v>2.47</v>
      </c>
      <c r="AL109" s="45">
        <f t="shared" ref="AL109:AL126" si="96">AJ109*AK109+1</f>
        <v>3.4206</v>
      </c>
      <c r="AM109" s="53">
        <v>1.325</v>
      </c>
      <c r="AN109" s="47">
        <v>0.5</v>
      </c>
      <c r="AO109" s="54">
        <f t="shared" ref="AO109:AO126" si="97">AH109*AI109*AL109*AM109*AN109</f>
        <v>452345.376512344</v>
      </c>
      <c r="AQ109" s="49">
        <f t="shared" ref="AQ109:AQ121" si="98">5109+240</f>
        <v>5349</v>
      </c>
      <c r="AR109" s="55">
        <v>3.16</v>
      </c>
      <c r="AS109" s="51">
        <v>2.2</v>
      </c>
      <c r="AT109" s="51">
        <v>2</v>
      </c>
      <c r="AU109" s="51">
        <v>0</v>
      </c>
      <c r="AV109" s="42">
        <f t="shared" ref="AV109:AV126" si="99">AQ109*AR109*AS109*AT109+AU109</f>
        <v>74372.496</v>
      </c>
      <c r="AW109" s="52">
        <f t="shared" ref="AW109:AW126" si="100">2.55+0.26</f>
        <v>2.81</v>
      </c>
      <c r="AX109" s="51">
        <v>0.98</v>
      </c>
      <c r="AY109" s="51">
        <v>2.47</v>
      </c>
      <c r="AZ109" s="45">
        <f t="shared" ref="AZ109:AZ126" si="101">AX109*AY109+1</f>
        <v>3.4206</v>
      </c>
      <c r="BA109" s="53">
        <v>1.425</v>
      </c>
      <c r="BB109" s="47">
        <v>0.5</v>
      </c>
      <c r="BC109" s="54">
        <f t="shared" ref="BC109:BC126" si="102">AV109*AW109*AZ109*BA109*BB109</f>
        <v>509337.716574812</v>
      </c>
      <c r="BE109" s="49">
        <f t="shared" ref="BE109:BE112" si="103">5109+240+108</f>
        <v>5457</v>
      </c>
      <c r="BF109" s="55">
        <v>3.16</v>
      </c>
      <c r="BG109" s="51">
        <v>2.2</v>
      </c>
      <c r="BH109" s="51">
        <v>2</v>
      </c>
      <c r="BI109" s="51">
        <f t="shared" ref="BI109:BI112" si="104">5968*0.7</f>
        <v>4177.6</v>
      </c>
      <c r="BJ109" s="42">
        <f t="shared" ref="BJ109:BJ126" si="105">BE109*BF109*BG109*BH109+BI109</f>
        <v>80051.728</v>
      </c>
      <c r="BK109" s="52">
        <f t="shared" ref="BK109:BK126" si="106">2.55+0.26</f>
        <v>2.81</v>
      </c>
      <c r="BL109" s="51">
        <v>0.98</v>
      </c>
      <c r="BM109" s="51">
        <v>2.47</v>
      </c>
      <c r="BN109" s="45">
        <f t="shared" ref="BN109:BN126" si="107">BL109*BM109+1</f>
        <v>3.4206</v>
      </c>
      <c r="BO109" s="53">
        <v>1.425</v>
      </c>
      <c r="BP109" s="47">
        <v>0.625</v>
      </c>
      <c r="BQ109" s="54">
        <f t="shared" ref="BQ109:BQ126" si="108">BJ109*BK109*BN109*BO109*BP109</f>
        <v>685289.699490991</v>
      </c>
    </row>
    <row r="110" customHeight="1" spans="1:69">
      <c r="A110" s="49">
        <v>5109</v>
      </c>
      <c r="B110" s="50">
        <v>1.62</v>
      </c>
      <c r="C110" s="51">
        <v>2.2</v>
      </c>
      <c r="D110" s="51">
        <v>1</v>
      </c>
      <c r="E110" s="51">
        <v>0</v>
      </c>
      <c r="F110" s="42">
        <f>A110*B110*C110*D110+E110</f>
        <v>18208.476</v>
      </c>
      <c r="G110" s="52">
        <v>2.55</v>
      </c>
      <c r="H110" s="51">
        <v>0.98</v>
      </c>
      <c r="I110" s="51">
        <v>2.47</v>
      </c>
      <c r="J110" s="45">
        <f>H110*I110+1</f>
        <v>3.4206</v>
      </c>
      <c r="K110" s="53">
        <v>1.325</v>
      </c>
      <c r="L110" s="47">
        <v>0.5</v>
      </c>
      <c r="M110" s="54">
        <f>F110*G110*J110*K110*L110</f>
        <v>105220.885533836</v>
      </c>
      <c r="O110" s="49">
        <v>5109</v>
      </c>
      <c r="P110" s="50">
        <v>1.62</v>
      </c>
      <c r="Q110" s="51">
        <v>2.2</v>
      </c>
      <c r="R110" s="51">
        <v>1</v>
      </c>
      <c r="S110" s="51">
        <v>0</v>
      </c>
      <c r="T110" s="42">
        <f t="shared" si="90"/>
        <v>18208.476</v>
      </c>
      <c r="U110" s="52">
        <f t="shared" si="91"/>
        <v>2.81</v>
      </c>
      <c r="V110" s="51">
        <v>0.98</v>
      </c>
      <c r="W110" s="51">
        <v>2.47</v>
      </c>
      <c r="X110" s="45">
        <f t="shared" si="92"/>
        <v>3.4206</v>
      </c>
      <c r="Y110" s="53">
        <v>1.325</v>
      </c>
      <c r="Z110" s="47">
        <v>0.5</v>
      </c>
      <c r="AA110" s="54">
        <f t="shared" si="93"/>
        <v>115949.28954905</v>
      </c>
      <c r="AC110" s="49">
        <v>5109</v>
      </c>
      <c r="AD110" s="50">
        <v>1.62</v>
      </c>
      <c r="AE110" s="51">
        <v>2.2</v>
      </c>
      <c r="AF110" s="51">
        <v>1</v>
      </c>
      <c r="AG110" s="51">
        <v>0</v>
      </c>
      <c r="AH110" s="42">
        <f t="shared" si="94"/>
        <v>18208.476</v>
      </c>
      <c r="AI110" s="52">
        <f t="shared" si="95"/>
        <v>2.81</v>
      </c>
      <c r="AJ110" s="51">
        <v>0.98</v>
      </c>
      <c r="AK110" s="51">
        <v>2.47</v>
      </c>
      <c r="AL110" s="45">
        <f t="shared" si="96"/>
        <v>3.4206</v>
      </c>
      <c r="AM110" s="53">
        <v>1.325</v>
      </c>
      <c r="AN110" s="47">
        <v>0.5</v>
      </c>
      <c r="AO110" s="54">
        <f t="shared" si="97"/>
        <v>115949.28954905</v>
      </c>
      <c r="AQ110" s="49">
        <f t="shared" si="98"/>
        <v>5349</v>
      </c>
      <c r="AR110" s="50">
        <v>1.62</v>
      </c>
      <c r="AS110" s="51">
        <v>2.2</v>
      </c>
      <c r="AT110" s="51">
        <v>1</v>
      </c>
      <c r="AU110" s="51">
        <v>0</v>
      </c>
      <c r="AV110" s="42">
        <f t="shared" si="99"/>
        <v>19063.836</v>
      </c>
      <c r="AW110" s="52">
        <f t="shared" si="100"/>
        <v>2.81</v>
      </c>
      <c r="AX110" s="51">
        <v>0.98</v>
      </c>
      <c r="AY110" s="51">
        <v>2.47</v>
      </c>
      <c r="AZ110" s="45">
        <f t="shared" si="101"/>
        <v>3.4206</v>
      </c>
      <c r="BA110" s="53">
        <v>1.425</v>
      </c>
      <c r="BB110" s="47">
        <v>0.5</v>
      </c>
      <c r="BC110" s="54">
        <f t="shared" si="102"/>
        <v>130558.085577721</v>
      </c>
      <c r="BE110" s="49">
        <f t="shared" si="103"/>
        <v>5457</v>
      </c>
      <c r="BF110" s="50">
        <v>1.62</v>
      </c>
      <c r="BG110" s="51">
        <v>2.2</v>
      </c>
      <c r="BH110" s="51">
        <v>1</v>
      </c>
      <c r="BI110" s="51">
        <f t="shared" si="104"/>
        <v>4177.6</v>
      </c>
      <c r="BJ110" s="42">
        <f t="shared" si="105"/>
        <v>23626.348</v>
      </c>
      <c r="BK110" s="52">
        <f t="shared" si="106"/>
        <v>2.81</v>
      </c>
      <c r="BL110" s="51">
        <v>0.98</v>
      </c>
      <c r="BM110" s="51">
        <v>2.47</v>
      </c>
      <c r="BN110" s="45">
        <f t="shared" si="107"/>
        <v>3.4206</v>
      </c>
      <c r="BO110" s="53">
        <v>1.425</v>
      </c>
      <c r="BP110" s="47">
        <v>0.625</v>
      </c>
      <c r="BQ110" s="54">
        <f t="shared" si="108"/>
        <v>202255.383181605</v>
      </c>
    </row>
    <row r="111" customHeight="1" spans="1:69">
      <c r="A111" s="49">
        <v>5109</v>
      </c>
      <c r="B111" s="50">
        <v>1.1</v>
      </c>
      <c r="C111" s="51">
        <v>2.2</v>
      </c>
      <c r="D111" s="51">
        <v>1</v>
      </c>
      <c r="E111" s="51">
        <v>0</v>
      </c>
      <c r="F111" s="42">
        <f t="shared" ref="F111:F126" si="109">A111*B111*C111*D111+E111</f>
        <v>12363.78</v>
      </c>
      <c r="G111" s="52">
        <v>2.55</v>
      </c>
      <c r="H111" s="51">
        <v>0.98</v>
      </c>
      <c r="I111" s="51">
        <v>2.47</v>
      </c>
      <c r="J111" s="45">
        <f t="shared" ref="J111:J126" si="110">H111*I111+1</f>
        <v>3.4206</v>
      </c>
      <c r="K111" s="53">
        <v>1.325</v>
      </c>
      <c r="L111" s="47">
        <v>0.5</v>
      </c>
      <c r="M111" s="54">
        <f t="shared" ref="M111:M126" si="111">F111*G111*J111*K111*L111</f>
        <v>71446.2803007525</v>
      </c>
      <c r="O111" s="49">
        <v>5109</v>
      </c>
      <c r="P111" s="50">
        <v>1.1</v>
      </c>
      <c r="Q111" s="51">
        <v>2.2</v>
      </c>
      <c r="R111" s="51">
        <v>1</v>
      </c>
      <c r="S111" s="51">
        <v>0</v>
      </c>
      <c r="T111" s="42">
        <f t="shared" si="90"/>
        <v>12363.78</v>
      </c>
      <c r="U111" s="52">
        <f t="shared" si="91"/>
        <v>2.81</v>
      </c>
      <c r="V111" s="51">
        <v>0.98</v>
      </c>
      <c r="W111" s="51">
        <v>2.47</v>
      </c>
      <c r="X111" s="45">
        <f t="shared" si="92"/>
        <v>3.4206</v>
      </c>
      <c r="Y111" s="53">
        <v>1.325</v>
      </c>
      <c r="Z111" s="47">
        <v>0.5</v>
      </c>
      <c r="AA111" s="54">
        <f t="shared" si="93"/>
        <v>78730.9990765155</v>
      </c>
      <c r="AC111" s="49">
        <v>5109</v>
      </c>
      <c r="AD111" s="50">
        <v>1.1</v>
      </c>
      <c r="AE111" s="51">
        <v>2.2</v>
      </c>
      <c r="AF111" s="51">
        <v>1</v>
      </c>
      <c r="AG111" s="51">
        <v>0</v>
      </c>
      <c r="AH111" s="42">
        <f t="shared" si="94"/>
        <v>12363.78</v>
      </c>
      <c r="AI111" s="52">
        <f t="shared" si="95"/>
        <v>2.81</v>
      </c>
      <c r="AJ111" s="51">
        <v>0.98</v>
      </c>
      <c r="AK111" s="51">
        <v>2.47</v>
      </c>
      <c r="AL111" s="45">
        <f t="shared" si="96"/>
        <v>3.4206</v>
      </c>
      <c r="AM111" s="53">
        <v>1.325</v>
      </c>
      <c r="AN111" s="47">
        <v>0.5</v>
      </c>
      <c r="AO111" s="54">
        <f t="shared" si="97"/>
        <v>78730.9990765155</v>
      </c>
      <c r="AQ111" s="49">
        <f t="shared" si="98"/>
        <v>5349</v>
      </c>
      <c r="AR111" s="50">
        <v>1.1</v>
      </c>
      <c r="AS111" s="51">
        <v>2.2</v>
      </c>
      <c r="AT111" s="51">
        <v>1</v>
      </c>
      <c r="AU111" s="51">
        <v>0</v>
      </c>
      <c r="AV111" s="42">
        <f t="shared" si="99"/>
        <v>12944.58</v>
      </c>
      <c r="AW111" s="52">
        <f t="shared" si="100"/>
        <v>2.81</v>
      </c>
      <c r="AX111" s="51">
        <v>0.98</v>
      </c>
      <c r="AY111" s="51">
        <v>2.47</v>
      </c>
      <c r="AZ111" s="45">
        <f t="shared" si="101"/>
        <v>3.4206</v>
      </c>
      <c r="BA111" s="53">
        <v>1.425</v>
      </c>
      <c r="BB111" s="47">
        <v>0.5</v>
      </c>
      <c r="BC111" s="54">
        <f t="shared" si="102"/>
        <v>88650.5519354895</v>
      </c>
      <c r="BE111" s="49">
        <f t="shared" si="103"/>
        <v>5457</v>
      </c>
      <c r="BF111" s="50">
        <v>1.1</v>
      </c>
      <c r="BG111" s="51">
        <v>2.2</v>
      </c>
      <c r="BH111" s="51">
        <v>1</v>
      </c>
      <c r="BI111" s="51">
        <f t="shared" si="104"/>
        <v>4177.6</v>
      </c>
      <c r="BJ111" s="42">
        <f t="shared" si="105"/>
        <v>17383.54</v>
      </c>
      <c r="BK111" s="52">
        <f t="shared" si="106"/>
        <v>2.81</v>
      </c>
      <c r="BL111" s="51">
        <v>0.98</v>
      </c>
      <c r="BM111" s="51">
        <v>2.47</v>
      </c>
      <c r="BN111" s="45">
        <f t="shared" si="107"/>
        <v>3.4206</v>
      </c>
      <c r="BO111" s="53">
        <v>1.425</v>
      </c>
      <c r="BP111" s="47">
        <v>0.625</v>
      </c>
      <c r="BQ111" s="54">
        <f t="shared" si="108"/>
        <v>148813.288611204</v>
      </c>
    </row>
    <row r="112" customHeight="1" spans="1:69">
      <c r="A112" s="49">
        <v>5109</v>
      </c>
      <c r="B112" s="50">
        <v>1.49</v>
      </c>
      <c r="C112" s="51">
        <v>2.2</v>
      </c>
      <c r="D112" s="51">
        <v>1</v>
      </c>
      <c r="E112" s="51">
        <v>0</v>
      </c>
      <c r="F112" s="42">
        <f t="shared" si="109"/>
        <v>16747.302</v>
      </c>
      <c r="G112" s="52">
        <v>2.55</v>
      </c>
      <c r="H112" s="51">
        <v>0.98</v>
      </c>
      <c r="I112" s="51">
        <v>2.47</v>
      </c>
      <c r="J112" s="45">
        <f t="shared" si="110"/>
        <v>3.4206</v>
      </c>
      <c r="K112" s="53">
        <v>1.325</v>
      </c>
      <c r="L112" s="47">
        <v>0.5</v>
      </c>
      <c r="M112" s="54">
        <f t="shared" si="111"/>
        <v>96777.2342255647</v>
      </c>
      <c r="O112" s="49">
        <v>5109</v>
      </c>
      <c r="P112" s="50">
        <v>1.49</v>
      </c>
      <c r="Q112" s="51">
        <v>2.2</v>
      </c>
      <c r="R112" s="51">
        <v>1</v>
      </c>
      <c r="S112" s="51">
        <v>0</v>
      </c>
      <c r="T112" s="42">
        <f t="shared" si="90"/>
        <v>16747.302</v>
      </c>
      <c r="U112" s="52">
        <f t="shared" si="91"/>
        <v>2.81</v>
      </c>
      <c r="V112" s="51">
        <v>0.98</v>
      </c>
      <c r="W112" s="51">
        <v>2.47</v>
      </c>
      <c r="X112" s="45">
        <f t="shared" si="92"/>
        <v>3.4206</v>
      </c>
      <c r="Y112" s="53">
        <v>1.325</v>
      </c>
      <c r="Z112" s="47">
        <v>0.5</v>
      </c>
      <c r="AA112" s="54">
        <f t="shared" si="93"/>
        <v>106644.716930916</v>
      </c>
      <c r="AC112" s="49">
        <v>5109</v>
      </c>
      <c r="AD112" s="50">
        <v>1.49</v>
      </c>
      <c r="AE112" s="51">
        <v>2.2</v>
      </c>
      <c r="AF112" s="51">
        <v>1</v>
      </c>
      <c r="AG112" s="51">
        <v>0</v>
      </c>
      <c r="AH112" s="42">
        <f t="shared" si="94"/>
        <v>16747.302</v>
      </c>
      <c r="AI112" s="52">
        <f t="shared" si="95"/>
        <v>2.81</v>
      </c>
      <c r="AJ112" s="51">
        <v>0.98</v>
      </c>
      <c r="AK112" s="51">
        <v>2.47</v>
      </c>
      <c r="AL112" s="45">
        <f t="shared" si="96"/>
        <v>3.4206</v>
      </c>
      <c r="AM112" s="53">
        <v>1.325</v>
      </c>
      <c r="AN112" s="47">
        <v>0.5</v>
      </c>
      <c r="AO112" s="54">
        <f t="shared" si="97"/>
        <v>106644.716930916</v>
      </c>
      <c r="AQ112" s="49">
        <f t="shared" si="98"/>
        <v>5349</v>
      </c>
      <c r="AR112" s="50">
        <v>1.49</v>
      </c>
      <c r="AS112" s="51">
        <v>2.2</v>
      </c>
      <c r="AT112" s="51">
        <v>1</v>
      </c>
      <c r="AU112" s="51">
        <v>0</v>
      </c>
      <c r="AV112" s="42">
        <f t="shared" si="99"/>
        <v>17534.022</v>
      </c>
      <c r="AW112" s="52">
        <f t="shared" si="100"/>
        <v>2.81</v>
      </c>
      <c r="AX112" s="51">
        <v>0.98</v>
      </c>
      <c r="AY112" s="51">
        <v>2.47</v>
      </c>
      <c r="AZ112" s="45">
        <f t="shared" si="101"/>
        <v>3.4206</v>
      </c>
      <c r="BA112" s="53">
        <v>1.425</v>
      </c>
      <c r="BB112" s="47">
        <v>0.5</v>
      </c>
      <c r="BC112" s="54">
        <f t="shared" si="102"/>
        <v>120081.202167163</v>
      </c>
      <c r="BE112" s="49">
        <f t="shared" si="103"/>
        <v>5457</v>
      </c>
      <c r="BF112" s="50">
        <v>1.49</v>
      </c>
      <c r="BG112" s="51">
        <v>2.2</v>
      </c>
      <c r="BH112" s="51">
        <v>1</v>
      </c>
      <c r="BI112" s="51">
        <f t="shared" si="104"/>
        <v>4177.6</v>
      </c>
      <c r="BJ112" s="42">
        <f t="shared" si="105"/>
        <v>22065.646</v>
      </c>
      <c r="BK112" s="52">
        <f t="shared" si="106"/>
        <v>2.81</v>
      </c>
      <c r="BL112" s="51">
        <v>0.98</v>
      </c>
      <c r="BM112" s="51">
        <v>2.47</v>
      </c>
      <c r="BN112" s="45">
        <f t="shared" si="107"/>
        <v>3.4206</v>
      </c>
      <c r="BO112" s="53">
        <v>1.425</v>
      </c>
      <c r="BP112" s="47">
        <v>0.625</v>
      </c>
      <c r="BQ112" s="54">
        <f t="shared" si="108"/>
        <v>188894.859539005</v>
      </c>
    </row>
    <row r="113" customHeight="1" spans="1:69">
      <c r="A113" s="49">
        <v>5109</v>
      </c>
      <c r="B113" s="50">
        <v>1.37</v>
      </c>
      <c r="C113" s="51">
        <v>2.2</v>
      </c>
      <c r="D113" s="51">
        <v>1</v>
      </c>
      <c r="E113" s="51">
        <v>0</v>
      </c>
      <c r="F113" s="42">
        <f t="shared" si="109"/>
        <v>15398.526</v>
      </c>
      <c r="G113" s="52">
        <v>2.55</v>
      </c>
      <c r="H113" s="51">
        <v>0.98</v>
      </c>
      <c r="I113" s="51">
        <v>2.47</v>
      </c>
      <c r="J113" s="45">
        <f t="shared" si="110"/>
        <v>3.4206</v>
      </c>
      <c r="K113" s="53">
        <v>1.325</v>
      </c>
      <c r="L113" s="47">
        <v>0.5</v>
      </c>
      <c r="M113" s="54">
        <f t="shared" si="111"/>
        <v>88983.0945563918</v>
      </c>
      <c r="O113" s="49">
        <v>5109</v>
      </c>
      <c r="P113" s="50">
        <v>1.37</v>
      </c>
      <c r="Q113" s="51">
        <v>2.2</v>
      </c>
      <c r="R113" s="51">
        <v>1</v>
      </c>
      <c r="S113" s="51">
        <v>0</v>
      </c>
      <c r="T113" s="42">
        <f t="shared" si="90"/>
        <v>15398.526</v>
      </c>
      <c r="U113" s="52">
        <f t="shared" si="91"/>
        <v>2.81</v>
      </c>
      <c r="V113" s="51">
        <v>0.98</v>
      </c>
      <c r="W113" s="51">
        <v>2.47</v>
      </c>
      <c r="X113" s="45">
        <f t="shared" si="92"/>
        <v>3.4206</v>
      </c>
      <c r="Y113" s="53">
        <v>1.325</v>
      </c>
      <c r="Z113" s="47">
        <v>0.5</v>
      </c>
      <c r="AA113" s="54">
        <f t="shared" si="93"/>
        <v>98055.8806680239</v>
      </c>
      <c r="AC113" s="49">
        <v>5109</v>
      </c>
      <c r="AD113" s="50">
        <v>1.37</v>
      </c>
      <c r="AE113" s="51">
        <v>2.2</v>
      </c>
      <c r="AF113" s="51">
        <v>1</v>
      </c>
      <c r="AG113" s="51">
        <v>0</v>
      </c>
      <c r="AH113" s="42">
        <f t="shared" si="94"/>
        <v>15398.526</v>
      </c>
      <c r="AI113" s="52">
        <f t="shared" si="95"/>
        <v>2.81</v>
      </c>
      <c r="AJ113" s="51">
        <v>0.98</v>
      </c>
      <c r="AK113" s="51">
        <v>2.47</v>
      </c>
      <c r="AL113" s="45">
        <f t="shared" si="96"/>
        <v>3.4206</v>
      </c>
      <c r="AM113" s="53">
        <v>1.325</v>
      </c>
      <c r="AN113" s="47">
        <v>0.5</v>
      </c>
      <c r="AO113" s="54">
        <f t="shared" si="97"/>
        <v>98055.8806680239</v>
      </c>
      <c r="AQ113" s="49">
        <f t="shared" si="98"/>
        <v>5349</v>
      </c>
      <c r="AR113" s="50">
        <v>1.37</v>
      </c>
      <c r="AS113" s="51">
        <v>2.2</v>
      </c>
      <c r="AT113" s="51">
        <v>1</v>
      </c>
      <c r="AU113" s="51">
        <v>0</v>
      </c>
      <c r="AV113" s="42">
        <f t="shared" si="99"/>
        <v>16121.886</v>
      </c>
      <c r="AW113" s="52">
        <f t="shared" si="100"/>
        <v>2.81</v>
      </c>
      <c r="AX113" s="51">
        <v>0.98</v>
      </c>
      <c r="AY113" s="51">
        <v>2.47</v>
      </c>
      <c r="AZ113" s="45">
        <f t="shared" si="101"/>
        <v>3.4206</v>
      </c>
      <c r="BA113" s="53">
        <v>1.425</v>
      </c>
      <c r="BB113" s="47">
        <v>0.5</v>
      </c>
      <c r="BC113" s="54">
        <f t="shared" si="102"/>
        <v>110410.23286511</v>
      </c>
      <c r="BE113" s="49">
        <f t="shared" ref="BE113:BE121" si="112">5109+240+108</f>
        <v>5457</v>
      </c>
      <c r="BF113" s="50">
        <v>1.37</v>
      </c>
      <c r="BG113" s="51">
        <v>2.2</v>
      </c>
      <c r="BH113" s="51">
        <v>1</v>
      </c>
      <c r="BI113" s="51">
        <v>0</v>
      </c>
      <c r="BJ113" s="42">
        <f t="shared" si="105"/>
        <v>16447.398</v>
      </c>
      <c r="BK113" s="52">
        <f t="shared" si="106"/>
        <v>2.81</v>
      </c>
      <c r="BL113" s="51">
        <v>0.98</v>
      </c>
      <c r="BM113" s="51">
        <v>2.47</v>
      </c>
      <c r="BN113" s="45">
        <f t="shared" si="107"/>
        <v>3.4206</v>
      </c>
      <c r="BO113" s="53">
        <v>1.425</v>
      </c>
      <c r="BP113" s="47">
        <v>0.625</v>
      </c>
      <c r="BQ113" s="54">
        <f t="shared" si="108"/>
        <v>140799.364541247</v>
      </c>
    </row>
    <row r="114" customHeight="1" spans="1:69">
      <c r="A114" s="49">
        <v>5109</v>
      </c>
      <c r="B114" s="50">
        <v>1.72</v>
      </c>
      <c r="C114" s="51">
        <v>2.2</v>
      </c>
      <c r="D114" s="51">
        <v>1</v>
      </c>
      <c r="E114" s="51">
        <v>0</v>
      </c>
      <c r="F114" s="42">
        <f t="shared" si="109"/>
        <v>19332.456</v>
      </c>
      <c r="G114" s="52">
        <v>2.55</v>
      </c>
      <c r="H114" s="51">
        <v>0.98</v>
      </c>
      <c r="I114" s="51">
        <v>2.47</v>
      </c>
      <c r="J114" s="45">
        <f t="shared" si="110"/>
        <v>3.4206</v>
      </c>
      <c r="K114" s="53">
        <v>1.325</v>
      </c>
      <c r="L114" s="47">
        <v>0.5</v>
      </c>
      <c r="M114" s="54">
        <f t="shared" si="111"/>
        <v>111716.001924813</v>
      </c>
      <c r="O114" s="49">
        <v>5109</v>
      </c>
      <c r="P114" s="50">
        <v>1.72</v>
      </c>
      <c r="Q114" s="51">
        <v>2.2</v>
      </c>
      <c r="R114" s="51">
        <v>1</v>
      </c>
      <c r="S114" s="51">
        <v>0</v>
      </c>
      <c r="T114" s="42">
        <f t="shared" si="90"/>
        <v>19332.456</v>
      </c>
      <c r="U114" s="52">
        <f t="shared" si="91"/>
        <v>2.81</v>
      </c>
      <c r="V114" s="51">
        <v>0.98</v>
      </c>
      <c r="W114" s="51">
        <v>2.47</v>
      </c>
      <c r="X114" s="45">
        <f t="shared" si="92"/>
        <v>3.4206</v>
      </c>
      <c r="Y114" s="53">
        <v>1.325</v>
      </c>
      <c r="Z114" s="47">
        <v>0.5</v>
      </c>
      <c r="AA114" s="54">
        <f t="shared" si="93"/>
        <v>123106.653101461</v>
      </c>
      <c r="AC114" s="49">
        <v>5109</v>
      </c>
      <c r="AD114" s="50">
        <v>1.72</v>
      </c>
      <c r="AE114" s="51">
        <v>2.2</v>
      </c>
      <c r="AF114" s="51">
        <v>1</v>
      </c>
      <c r="AG114" s="51">
        <v>0</v>
      </c>
      <c r="AH114" s="42">
        <f t="shared" si="94"/>
        <v>19332.456</v>
      </c>
      <c r="AI114" s="52">
        <f t="shared" si="95"/>
        <v>2.81</v>
      </c>
      <c r="AJ114" s="51">
        <v>0.98</v>
      </c>
      <c r="AK114" s="51">
        <v>2.47</v>
      </c>
      <c r="AL114" s="45">
        <f t="shared" si="96"/>
        <v>3.4206</v>
      </c>
      <c r="AM114" s="53">
        <v>1.325</v>
      </c>
      <c r="AN114" s="47">
        <v>0.5</v>
      </c>
      <c r="AO114" s="54">
        <f t="shared" si="97"/>
        <v>123106.653101461</v>
      </c>
      <c r="AQ114" s="49">
        <f t="shared" si="98"/>
        <v>5349</v>
      </c>
      <c r="AR114" s="50">
        <v>1.72</v>
      </c>
      <c r="AS114" s="51">
        <v>2.2</v>
      </c>
      <c r="AT114" s="51">
        <v>1</v>
      </c>
      <c r="AU114" s="51">
        <v>0</v>
      </c>
      <c r="AV114" s="42">
        <f t="shared" si="99"/>
        <v>20240.616</v>
      </c>
      <c r="AW114" s="52">
        <f t="shared" si="100"/>
        <v>2.81</v>
      </c>
      <c r="AX114" s="51">
        <v>0.98</v>
      </c>
      <c r="AY114" s="51">
        <v>2.47</v>
      </c>
      <c r="AZ114" s="45">
        <f t="shared" si="101"/>
        <v>3.4206</v>
      </c>
      <c r="BA114" s="53">
        <v>1.425</v>
      </c>
      <c r="BB114" s="47">
        <v>0.5</v>
      </c>
      <c r="BC114" s="54">
        <f t="shared" si="102"/>
        <v>138617.226662765</v>
      </c>
      <c r="BE114" s="49">
        <f t="shared" si="112"/>
        <v>5457</v>
      </c>
      <c r="BF114" s="50">
        <v>1.72</v>
      </c>
      <c r="BG114" s="51">
        <v>2.2</v>
      </c>
      <c r="BH114" s="51">
        <v>1</v>
      </c>
      <c r="BI114" s="51">
        <v>0</v>
      </c>
      <c r="BJ114" s="42">
        <f t="shared" si="105"/>
        <v>20649.288</v>
      </c>
      <c r="BK114" s="52">
        <f t="shared" si="106"/>
        <v>2.81</v>
      </c>
      <c r="BL114" s="51">
        <v>0.98</v>
      </c>
      <c r="BM114" s="51">
        <v>2.47</v>
      </c>
      <c r="BN114" s="45">
        <f t="shared" si="107"/>
        <v>3.4206</v>
      </c>
      <c r="BO114" s="53">
        <v>1.425</v>
      </c>
      <c r="BP114" s="47">
        <v>0.625</v>
      </c>
      <c r="BQ114" s="54">
        <f t="shared" si="108"/>
        <v>176770.005117478</v>
      </c>
    </row>
    <row r="115" customHeight="1" spans="1:69">
      <c r="A115" s="49">
        <v>5109</v>
      </c>
      <c r="B115" s="55">
        <v>3.16</v>
      </c>
      <c r="C115" s="51">
        <v>2.2</v>
      </c>
      <c r="D115" s="51">
        <v>1</v>
      </c>
      <c r="E115" s="51">
        <v>0</v>
      </c>
      <c r="F115" s="42">
        <f t="shared" si="109"/>
        <v>35517.768</v>
      </c>
      <c r="G115" s="52">
        <v>2.55</v>
      </c>
      <c r="H115" s="51">
        <v>0.98</v>
      </c>
      <c r="I115" s="51">
        <v>2.47</v>
      </c>
      <c r="J115" s="45">
        <f t="shared" si="110"/>
        <v>3.4206</v>
      </c>
      <c r="K115" s="53">
        <v>1.325</v>
      </c>
      <c r="L115" s="47">
        <v>0.5</v>
      </c>
      <c r="M115" s="54">
        <f t="shared" si="111"/>
        <v>205245.677954889</v>
      </c>
      <c r="O115" s="49">
        <v>5109</v>
      </c>
      <c r="P115" s="55">
        <v>3.16</v>
      </c>
      <c r="Q115" s="51">
        <v>2.2</v>
      </c>
      <c r="R115" s="51">
        <v>1</v>
      </c>
      <c r="S115" s="51">
        <v>0</v>
      </c>
      <c r="T115" s="42">
        <f t="shared" si="90"/>
        <v>35517.768</v>
      </c>
      <c r="U115" s="52">
        <f t="shared" si="91"/>
        <v>2.81</v>
      </c>
      <c r="V115" s="51">
        <v>0.98</v>
      </c>
      <c r="W115" s="51">
        <v>2.47</v>
      </c>
      <c r="X115" s="45">
        <f t="shared" si="92"/>
        <v>3.4206</v>
      </c>
      <c r="Y115" s="53">
        <v>1.325</v>
      </c>
      <c r="Z115" s="47">
        <v>0.5</v>
      </c>
      <c r="AA115" s="54">
        <f t="shared" si="93"/>
        <v>226172.688256172</v>
      </c>
      <c r="AC115" s="49">
        <v>5109</v>
      </c>
      <c r="AD115" s="55">
        <v>3.16</v>
      </c>
      <c r="AE115" s="51">
        <v>2.2</v>
      </c>
      <c r="AF115" s="51">
        <v>1</v>
      </c>
      <c r="AG115" s="51">
        <v>0</v>
      </c>
      <c r="AH115" s="42">
        <f t="shared" si="94"/>
        <v>35517.768</v>
      </c>
      <c r="AI115" s="52">
        <f t="shared" si="95"/>
        <v>2.81</v>
      </c>
      <c r="AJ115" s="51">
        <v>0.98</v>
      </c>
      <c r="AK115" s="51">
        <v>2.47</v>
      </c>
      <c r="AL115" s="45">
        <f t="shared" si="96"/>
        <v>3.4206</v>
      </c>
      <c r="AM115" s="53">
        <v>1.325</v>
      </c>
      <c r="AN115" s="47">
        <v>0.5</v>
      </c>
      <c r="AO115" s="54">
        <f t="shared" si="97"/>
        <v>226172.688256172</v>
      </c>
      <c r="AQ115" s="49">
        <f t="shared" si="98"/>
        <v>5349</v>
      </c>
      <c r="AR115" s="55">
        <v>3.16</v>
      </c>
      <c r="AS115" s="51">
        <v>2.2</v>
      </c>
      <c r="AT115" s="51">
        <v>1</v>
      </c>
      <c r="AU115" s="51">
        <v>0</v>
      </c>
      <c r="AV115" s="42">
        <f t="shared" si="99"/>
        <v>37186.248</v>
      </c>
      <c r="AW115" s="52">
        <f t="shared" si="100"/>
        <v>2.81</v>
      </c>
      <c r="AX115" s="51">
        <v>0.98</v>
      </c>
      <c r="AY115" s="51">
        <v>2.47</v>
      </c>
      <c r="AZ115" s="45">
        <f t="shared" si="101"/>
        <v>3.4206</v>
      </c>
      <c r="BA115" s="53">
        <v>1.425</v>
      </c>
      <c r="BB115" s="47">
        <v>0.5</v>
      </c>
      <c r="BC115" s="54">
        <f t="shared" si="102"/>
        <v>254668.858287406</v>
      </c>
      <c r="BE115" s="49">
        <f t="shared" si="112"/>
        <v>5457</v>
      </c>
      <c r="BF115" s="55">
        <v>3.16</v>
      </c>
      <c r="BG115" s="51">
        <v>2.2</v>
      </c>
      <c r="BH115" s="51">
        <v>1</v>
      </c>
      <c r="BI115" s="51">
        <v>0</v>
      </c>
      <c r="BJ115" s="42">
        <f t="shared" si="105"/>
        <v>37937.064</v>
      </c>
      <c r="BK115" s="52">
        <f t="shared" si="106"/>
        <v>2.81</v>
      </c>
      <c r="BL115" s="51">
        <v>0.98</v>
      </c>
      <c r="BM115" s="51">
        <v>2.47</v>
      </c>
      <c r="BN115" s="45">
        <f t="shared" si="107"/>
        <v>3.4206</v>
      </c>
      <c r="BO115" s="53">
        <v>1.425</v>
      </c>
      <c r="BP115" s="47">
        <v>0.625</v>
      </c>
      <c r="BQ115" s="54">
        <f t="shared" si="108"/>
        <v>324763.497773971</v>
      </c>
    </row>
    <row r="116" customHeight="1" spans="1:69">
      <c r="A116" s="49">
        <v>5109</v>
      </c>
      <c r="B116" s="50">
        <v>1.62</v>
      </c>
      <c r="C116" s="51">
        <v>2.2</v>
      </c>
      <c r="D116" s="51">
        <v>1</v>
      </c>
      <c r="E116" s="51">
        <v>0</v>
      </c>
      <c r="F116" s="42">
        <f t="shared" si="109"/>
        <v>18208.476</v>
      </c>
      <c r="G116" s="52">
        <v>2.55</v>
      </c>
      <c r="H116" s="51">
        <v>0.98</v>
      </c>
      <c r="I116" s="51">
        <v>2.47</v>
      </c>
      <c r="J116" s="45">
        <f t="shared" si="110"/>
        <v>3.4206</v>
      </c>
      <c r="K116" s="53">
        <v>1.325</v>
      </c>
      <c r="L116" s="47">
        <v>0.5</v>
      </c>
      <c r="M116" s="54">
        <f t="shared" si="111"/>
        <v>105220.885533836</v>
      </c>
      <c r="O116" s="49">
        <v>5109</v>
      </c>
      <c r="P116" s="50">
        <v>1.62</v>
      </c>
      <c r="Q116" s="51">
        <v>2.2</v>
      </c>
      <c r="R116" s="51">
        <v>1</v>
      </c>
      <c r="S116" s="51">
        <v>0</v>
      </c>
      <c r="T116" s="42">
        <f t="shared" si="90"/>
        <v>18208.476</v>
      </c>
      <c r="U116" s="52">
        <f t="shared" si="91"/>
        <v>2.81</v>
      </c>
      <c r="V116" s="51">
        <v>0.98</v>
      </c>
      <c r="W116" s="51">
        <v>2.47</v>
      </c>
      <c r="X116" s="45">
        <f t="shared" si="92"/>
        <v>3.4206</v>
      </c>
      <c r="Y116" s="53">
        <v>1.325</v>
      </c>
      <c r="Z116" s="47">
        <v>0.5</v>
      </c>
      <c r="AA116" s="54">
        <f t="shared" si="93"/>
        <v>115949.28954905</v>
      </c>
      <c r="AC116" s="49">
        <v>5109</v>
      </c>
      <c r="AD116" s="50">
        <v>1.62</v>
      </c>
      <c r="AE116" s="51">
        <v>2.2</v>
      </c>
      <c r="AF116" s="51">
        <v>1</v>
      </c>
      <c r="AG116" s="51">
        <v>0</v>
      </c>
      <c r="AH116" s="42">
        <f t="shared" si="94"/>
        <v>18208.476</v>
      </c>
      <c r="AI116" s="52">
        <f t="shared" si="95"/>
        <v>2.81</v>
      </c>
      <c r="AJ116" s="51">
        <v>0.98</v>
      </c>
      <c r="AK116" s="51">
        <v>2.47</v>
      </c>
      <c r="AL116" s="45">
        <f t="shared" si="96"/>
        <v>3.4206</v>
      </c>
      <c r="AM116" s="53">
        <v>1.325</v>
      </c>
      <c r="AN116" s="47">
        <v>0.5</v>
      </c>
      <c r="AO116" s="54">
        <f t="shared" si="97"/>
        <v>115949.28954905</v>
      </c>
      <c r="AQ116" s="49">
        <f t="shared" si="98"/>
        <v>5349</v>
      </c>
      <c r="AR116" s="50">
        <v>1.62</v>
      </c>
      <c r="AS116" s="51">
        <v>2.2</v>
      </c>
      <c r="AT116" s="51">
        <v>1</v>
      </c>
      <c r="AU116" s="51">
        <v>0</v>
      </c>
      <c r="AV116" s="42">
        <f t="shared" si="99"/>
        <v>19063.836</v>
      </c>
      <c r="AW116" s="52">
        <f t="shared" si="100"/>
        <v>2.81</v>
      </c>
      <c r="AX116" s="51">
        <v>0.98</v>
      </c>
      <c r="AY116" s="51">
        <v>2.47</v>
      </c>
      <c r="AZ116" s="45">
        <f t="shared" si="101"/>
        <v>3.4206</v>
      </c>
      <c r="BA116" s="53">
        <v>1.425</v>
      </c>
      <c r="BB116" s="47">
        <v>0.5</v>
      </c>
      <c r="BC116" s="54">
        <f t="shared" si="102"/>
        <v>130558.085577721</v>
      </c>
      <c r="BE116" s="49">
        <f t="shared" si="112"/>
        <v>5457</v>
      </c>
      <c r="BF116" s="50">
        <v>1.62</v>
      </c>
      <c r="BG116" s="51">
        <v>2.2</v>
      </c>
      <c r="BH116" s="51">
        <v>1</v>
      </c>
      <c r="BI116" s="51">
        <v>0</v>
      </c>
      <c r="BJ116" s="42">
        <f t="shared" si="105"/>
        <v>19448.748</v>
      </c>
      <c r="BK116" s="52">
        <f t="shared" si="106"/>
        <v>2.81</v>
      </c>
      <c r="BL116" s="51">
        <v>0.98</v>
      </c>
      <c r="BM116" s="51">
        <v>2.47</v>
      </c>
      <c r="BN116" s="45">
        <f t="shared" si="107"/>
        <v>3.4206</v>
      </c>
      <c r="BO116" s="53">
        <v>1.425</v>
      </c>
      <c r="BP116" s="47">
        <v>0.625</v>
      </c>
      <c r="BQ116" s="54">
        <f t="shared" si="108"/>
        <v>166492.679238555</v>
      </c>
    </row>
    <row r="117" customHeight="1" spans="1:69">
      <c r="A117" s="49">
        <v>5109</v>
      </c>
      <c r="B117" s="50">
        <v>1.1</v>
      </c>
      <c r="C117" s="51">
        <v>2.2</v>
      </c>
      <c r="D117" s="51">
        <v>1</v>
      </c>
      <c r="E117" s="51">
        <v>0</v>
      </c>
      <c r="F117" s="42">
        <f t="shared" si="109"/>
        <v>12363.78</v>
      </c>
      <c r="G117" s="52">
        <v>2.55</v>
      </c>
      <c r="H117" s="51">
        <v>0.98</v>
      </c>
      <c r="I117" s="51">
        <v>2.47</v>
      </c>
      <c r="J117" s="45">
        <f t="shared" si="110"/>
        <v>3.4206</v>
      </c>
      <c r="K117" s="53">
        <v>1.325</v>
      </c>
      <c r="L117" s="47">
        <v>0.5</v>
      </c>
      <c r="M117" s="54">
        <f t="shared" si="111"/>
        <v>71446.2803007525</v>
      </c>
      <c r="O117" s="49">
        <v>5109</v>
      </c>
      <c r="P117" s="50">
        <v>1.1</v>
      </c>
      <c r="Q117" s="51">
        <v>2.2</v>
      </c>
      <c r="R117" s="51">
        <v>1</v>
      </c>
      <c r="S117" s="51">
        <v>0</v>
      </c>
      <c r="T117" s="42">
        <f t="shared" si="90"/>
        <v>12363.78</v>
      </c>
      <c r="U117" s="52">
        <f t="shared" si="91"/>
        <v>2.81</v>
      </c>
      <c r="V117" s="51">
        <v>0.98</v>
      </c>
      <c r="W117" s="51">
        <v>2.47</v>
      </c>
      <c r="X117" s="45">
        <f t="shared" si="92"/>
        <v>3.4206</v>
      </c>
      <c r="Y117" s="53">
        <v>1.325</v>
      </c>
      <c r="Z117" s="47">
        <v>0.5</v>
      </c>
      <c r="AA117" s="54">
        <f t="shared" si="93"/>
        <v>78730.9990765155</v>
      </c>
      <c r="AC117" s="49">
        <v>5109</v>
      </c>
      <c r="AD117" s="50">
        <v>1.1</v>
      </c>
      <c r="AE117" s="51">
        <v>2.2</v>
      </c>
      <c r="AF117" s="51">
        <v>1</v>
      </c>
      <c r="AG117" s="51">
        <v>0</v>
      </c>
      <c r="AH117" s="42">
        <f t="shared" si="94"/>
        <v>12363.78</v>
      </c>
      <c r="AI117" s="52">
        <f t="shared" si="95"/>
        <v>2.81</v>
      </c>
      <c r="AJ117" s="51">
        <v>0.98</v>
      </c>
      <c r="AK117" s="51">
        <v>2.47</v>
      </c>
      <c r="AL117" s="45">
        <f t="shared" si="96"/>
        <v>3.4206</v>
      </c>
      <c r="AM117" s="53">
        <v>1.325</v>
      </c>
      <c r="AN117" s="47">
        <v>0.5</v>
      </c>
      <c r="AO117" s="54">
        <f t="shared" si="97"/>
        <v>78730.9990765155</v>
      </c>
      <c r="AQ117" s="49">
        <f t="shared" si="98"/>
        <v>5349</v>
      </c>
      <c r="AR117" s="50">
        <v>1.1</v>
      </c>
      <c r="AS117" s="51">
        <v>2.2</v>
      </c>
      <c r="AT117" s="51">
        <v>1</v>
      </c>
      <c r="AU117" s="51">
        <v>0</v>
      </c>
      <c r="AV117" s="42">
        <f t="shared" si="99"/>
        <v>12944.58</v>
      </c>
      <c r="AW117" s="52">
        <f t="shared" si="100"/>
        <v>2.81</v>
      </c>
      <c r="AX117" s="51">
        <v>0.98</v>
      </c>
      <c r="AY117" s="51">
        <v>2.47</v>
      </c>
      <c r="AZ117" s="45">
        <f t="shared" si="101"/>
        <v>3.4206</v>
      </c>
      <c r="BA117" s="53">
        <v>1.425</v>
      </c>
      <c r="BB117" s="47">
        <v>0.5</v>
      </c>
      <c r="BC117" s="54">
        <f t="shared" si="102"/>
        <v>88650.5519354895</v>
      </c>
      <c r="BE117" s="49">
        <f t="shared" si="112"/>
        <v>5457</v>
      </c>
      <c r="BF117" s="50">
        <v>1.1</v>
      </c>
      <c r="BG117" s="51">
        <v>2.2</v>
      </c>
      <c r="BH117" s="51">
        <v>1</v>
      </c>
      <c r="BI117" s="51">
        <v>0</v>
      </c>
      <c r="BJ117" s="42">
        <f t="shared" si="105"/>
        <v>13205.94</v>
      </c>
      <c r="BK117" s="52">
        <f t="shared" si="106"/>
        <v>2.81</v>
      </c>
      <c r="BL117" s="51">
        <v>0.98</v>
      </c>
      <c r="BM117" s="51">
        <v>2.47</v>
      </c>
      <c r="BN117" s="45">
        <f t="shared" si="107"/>
        <v>3.4206</v>
      </c>
      <c r="BO117" s="53">
        <v>1.425</v>
      </c>
      <c r="BP117" s="47">
        <v>0.625</v>
      </c>
      <c r="BQ117" s="54">
        <f t="shared" si="108"/>
        <v>113050.584668154</v>
      </c>
    </row>
    <row r="118" customHeight="1" spans="1:69">
      <c r="A118" s="49">
        <v>5109</v>
      </c>
      <c r="B118" s="50">
        <v>1.49</v>
      </c>
      <c r="C118" s="51">
        <v>2.2</v>
      </c>
      <c r="D118" s="51">
        <v>1</v>
      </c>
      <c r="E118" s="51">
        <v>0</v>
      </c>
      <c r="F118" s="42">
        <f t="shared" si="109"/>
        <v>16747.302</v>
      </c>
      <c r="G118" s="52">
        <v>2.55</v>
      </c>
      <c r="H118" s="51">
        <v>0.98</v>
      </c>
      <c r="I118" s="51">
        <v>2.47</v>
      </c>
      <c r="J118" s="45">
        <f t="shared" si="110"/>
        <v>3.4206</v>
      </c>
      <c r="K118" s="53">
        <v>1.325</v>
      </c>
      <c r="L118" s="47">
        <v>0.5</v>
      </c>
      <c r="M118" s="54">
        <f t="shared" si="111"/>
        <v>96777.2342255647</v>
      </c>
      <c r="O118" s="49">
        <v>5109</v>
      </c>
      <c r="P118" s="50">
        <v>1.49</v>
      </c>
      <c r="Q118" s="51">
        <v>2.2</v>
      </c>
      <c r="R118" s="51">
        <v>1</v>
      </c>
      <c r="S118" s="51">
        <v>0</v>
      </c>
      <c r="T118" s="42">
        <f t="shared" si="90"/>
        <v>16747.302</v>
      </c>
      <c r="U118" s="52">
        <f t="shared" si="91"/>
        <v>2.81</v>
      </c>
      <c r="V118" s="51">
        <v>0.98</v>
      </c>
      <c r="W118" s="51">
        <v>2.47</v>
      </c>
      <c r="X118" s="45">
        <f t="shared" si="92"/>
        <v>3.4206</v>
      </c>
      <c r="Y118" s="53">
        <v>1.325</v>
      </c>
      <c r="Z118" s="47">
        <v>0.5</v>
      </c>
      <c r="AA118" s="54">
        <f t="shared" si="93"/>
        <v>106644.716930916</v>
      </c>
      <c r="AC118" s="49">
        <v>5109</v>
      </c>
      <c r="AD118" s="50">
        <v>1.49</v>
      </c>
      <c r="AE118" s="51">
        <v>2.2</v>
      </c>
      <c r="AF118" s="51">
        <v>1</v>
      </c>
      <c r="AG118" s="51">
        <v>0</v>
      </c>
      <c r="AH118" s="42">
        <f t="shared" si="94"/>
        <v>16747.302</v>
      </c>
      <c r="AI118" s="52">
        <f t="shared" si="95"/>
        <v>2.81</v>
      </c>
      <c r="AJ118" s="51">
        <v>0.98</v>
      </c>
      <c r="AK118" s="51">
        <v>2.47</v>
      </c>
      <c r="AL118" s="45">
        <f t="shared" si="96"/>
        <v>3.4206</v>
      </c>
      <c r="AM118" s="53">
        <v>1.325</v>
      </c>
      <c r="AN118" s="47">
        <v>0.5</v>
      </c>
      <c r="AO118" s="54">
        <f t="shared" si="97"/>
        <v>106644.716930916</v>
      </c>
      <c r="AQ118" s="49">
        <f t="shared" si="98"/>
        <v>5349</v>
      </c>
      <c r="AR118" s="50">
        <v>1.49</v>
      </c>
      <c r="AS118" s="51">
        <v>2.2</v>
      </c>
      <c r="AT118" s="51">
        <v>1</v>
      </c>
      <c r="AU118" s="51">
        <v>0</v>
      </c>
      <c r="AV118" s="42">
        <f t="shared" si="99"/>
        <v>17534.022</v>
      </c>
      <c r="AW118" s="52">
        <f t="shared" si="100"/>
        <v>2.81</v>
      </c>
      <c r="AX118" s="51">
        <v>0.98</v>
      </c>
      <c r="AY118" s="51">
        <v>2.47</v>
      </c>
      <c r="AZ118" s="45">
        <f t="shared" si="101"/>
        <v>3.4206</v>
      </c>
      <c r="BA118" s="53">
        <v>1.425</v>
      </c>
      <c r="BB118" s="47">
        <v>0.5</v>
      </c>
      <c r="BC118" s="54">
        <f t="shared" si="102"/>
        <v>120081.202167163</v>
      </c>
      <c r="BE118" s="49">
        <f t="shared" si="112"/>
        <v>5457</v>
      </c>
      <c r="BF118" s="50">
        <v>1.49</v>
      </c>
      <c r="BG118" s="51">
        <v>2.2</v>
      </c>
      <c r="BH118" s="51">
        <v>1</v>
      </c>
      <c r="BI118" s="51">
        <v>0</v>
      </c>
      <c r="BJ118" s="42">
        <f t="shared" si="105"/>
        <v>17888.046</v>
      </c>
      <c r="BK118" s="52">
        <f t="shared" si="106"/>
        <v>2.81</v>
      </c>
      <c r="BL118" s="51">
        <v>0.98</v>
      </c>
      <c r="BM118" s="51">
        <v>2.47</v>
      </c>
      <c r="BN118" s="45">
        <f t="shared" si="107"/>
        <v>3.4206</v>
      </c>
      <c r="BO118" s="53">
        <v>1.425</v>
      </c>
      <c r="BP118" s="47">
        <v>0.625</v>
      </c>
      <c r="BQ118" s="54">
        <f t="shared" si="108"/>
        <v>153132.155595955</v>
      </c>
    </row>
    <row r="119" customHeight="1" spans="1:69">
      <c r="A119" s="49">
        <v>5109</v>
      </c>
      <c r="B119" s="50">
        <v>1.37</v>
      </c>
      <c r="C119" s="51">
        <v>2.2</v>
      </c>
      <c r="D119" s="51">
        <v>1</v>
      </c>
      <c r="E119" s="51">
        <v>0</v>
      </c>
      <c r="F119" s="42">
        <f t="shared" si="109"/>
        <v>15398.526</v>
      </c>
      <c r="G119" s="52">
        <v>2.55</v>
      </c>
      <c r="H119" s="51">
        <v>0.98</v>
      </c>
      <c r="I119" s="51">
        <v>2.47</v>
      </c>
      <c r="J119" s="45">
        <f t="shared" si="110"/>
        <v>3.4206</v>
      </c>
      <c r="K119" s="53">
        <v>1.325</v>
      </c>
      <c r="L119" s="47">
        <v>0.5</v>
      </c>
      <c r="M119" s="54">
        <f t="shared" si="111"/>
        <v>88983.0945563918</v>
      </c>
      <c r="O119" s="49">
        <v>5109</v>
      </c>
      <c r="P119" s="50">
        <v>1.37</v>
      </c>
      <c r="Q119" s="51">
        <v>2.2</v>
      </c>
      <c r="R119" s="51">
        <v>1</v>
      </c>
      <c r="S119" s="51">
        <v>0</v>
      </c>
      <c r="T119" s="42">
        <f t="shared" si="90"/>
        <v>15398.526</v>
      </c>
      <c r="U119" s="52">
        <f t="shared" si="91"/>
        <v>2.81</v>
      </c>
      <c r="V119" s="51">
        <v>0.98</v>
      </c>
      <c r="W119" s="51">
        <v>2.47</v>
      </c>
      <c r="X119" s="45">
        <f t="shared" si="92"/>
        <v>3.4206</v>
      </c>
      <c r="Y119" s="53">
        <v>1.325</v>
      </c>
      <c r="Z119" s="47">
        <v>0.5</v>
      </c>
      <c r="AA119" s="54">
        <f t="shared" si="93"/>
        <v>98055.8806680239</v>
      </c>
      <c r="AC119" s="49">
        <v>5109</v>
      </c>
      <c r="AD119" s="50">
        <v>1.37</v>
      </c>
      <c r="AE119" s="51">
        <v>2.2</v>
      </c>
      <c r="AF119" s="51">
        <v>1</v>
      </c>
      <c r="AG119" s="51">
        <v>0</v>
      </c>
      <c r="AH119" s="42">
        <f t="shared" si="94"/>
        <v>15398.526</v>
      </c>
      <c r="AI119" s="52">
        <f t="shared" si="95"/>
        <v>2.81</v>
      </c>
      <c r="AJ119" s="51">
        <v>0.98</v>
      </c>
      <c r="AK119" s="51">
        <v>2.47</v>
      </c>
      <c r="AL119" s="45">
        <f t="shared" si="96"/>
        <v>3.4206</v>
      </c>
      <c r="AM119" s="53">
        <v>1.325</v>
      </c>
      <c r="AN119" s="47">
        <v>0.5</v>
      </c>
      <c r="AO119" s="54">
        <f t="shared" si="97"/>
        <v>98055.8806680239</v>
      </c>
      <c r="AQ119" s="49">
        <f t="shared" si="98"/>
        <v>5349</v>
      </c>
      <c r="AR119" s="50">
        <v>1.37</v>
      </c>
      <c r="AS119" s="51">
        <v>2.2</v>
      </c>
      <c r="AT119" s="51">
        <v>1</v>
      </c>
      <c r="AU119" s="51">
        <v>0</v>
      </c>
      <c r="AV119" s="42">
        <f t="shared" si="99"/>
        <v>16121.886</v>
      </c>
      <c r="AW119" s="52">
        <f t="shared" si="100"/>
        <v>2.81</v>
      </c>
      <c r="AX119" s="51">
        <v>0.98</v>
      </c>
      <c r="AY119" s="51">
        <v>2.47</v>
      </c>
      <c r="AZ119" s="45">
        <f t="shared" si="101"/>
        <v>3.4206</v>
      </c>
      <c r="BA119" s="53">
        <v>1.425</v>
      </c>
      <c r="BB119" s="47">
        <v>0.5</v>
      </c>
      <c r="BC119" s="54">
        <f t="shared" si="102"/>
        <v>110410.23286511</v>
      </c>
      <c r="BE119" s="49">
        <f t="shared" si="112"/>
        <v>5457</v>
      </c>
      <c r="BF119" s="50">
        <v>1.37</v>
      </c>
      <c r="BG119" s="51">
        <v>2.2</v>
      </c>
      <c r="BH119" s="51">
        <v>1</v>
      </c>
      <c r="BI119" s="51">
        <v>0</v>
      </c>
      <c r="BJ119" s="42">
        <f t="shared" si="105"/>
        <v>16447.398</v>
      </c>
      <c r="BK119" s="52">
        <f t="shared" si="106"/>
        <v>2.81</v>
      </c>
      <c r="BL119" s="51">
        <v>0.98</v>
      </c>
      <c r="BM119" s="51">
        <v>2.47</v>
      </c>
      <c r="BN119" s="45">
        <f t="shared" si="107"/>
        <v>3.4206</v>
      </c>
      <c r="BO119" s="53">
        <v>1.425</v>
      </c>
      <c r="BP119" s="47">
        <v>0.625</v>
      </c>
      <c r="BQ119" s="54">
        <f t="shared" si="108"/>
        <v>140799.364541247</v>
      </c>
    </row>
    <row r="120" customHeight="1" spans="1:69">
      <c r="A120" s="49">
        <v>5109</v>
      </c>
      <c r="B120" s="50">
        <v>1.72</v>
      </c>
      <c r="C120" s="51">
        <v>2.2</v>
      </c>
      <c r="D120" s="51">
        <v>1</v>
      </c>
      <c r="E120" s="51">
        <v>0</v>
      </c>
      <c r="F120" s="42">
        <f t="shared" si="109"/>
        <v>19332.456</v>
      </c>
      <c r="G120" s="52">
        <v>2.55</v>
      </c>
      <c r="H120" s="51">
        <v>0.98</v>
      </c>
      <c r="I120" s="51">
        <v>2.47</v>
      </c>
      <c r="J120" s="45">
        <f t="shared" si="110"/>
        <v>3.4206</v>
      </c>
      <c r="K120" s="53">
        <v>1.325</v>
      </c>
      <c r="L120" s="47">
        <v>0.5</v>
      </c>
      <c r="M120" s="54">
        <f t="shared" si="111"/>
        <v>111716.001924813</v>
      </c>
      <c r="O120" s="49">
        <v>5109</v>
      </c>
      <c r="P120" s="50">
        <v>1.72</v>
      </c>
      <c r="Q120" s="51">
        <v>2.2</v>
      </c>
      <c r="R120" s="51">
        <v>1</v>
      </c>
      <c r="S120" s="51">
        <v>0</v>
      </c>
      <c r="T120" s="42">
        <f t="shared" si="90"/>
        <v>19332.456</v>
      </c>
      <c r="U120" s="52">
        <f t="shared" si="91"/>
        <v>2.81</v>
      </c>
      <c r="V120" s="51">
        <v>0.98</v>
      </c>
      <c r="W120" s="51">
        <v>2.47</v>
      </c>
      <c r="X120" s="45">
        <f t="shared" si="92"/>
        <v>3.4206</v>
      </c>
      <c r="Y120" s="53">
        <v>1.325</v>
      </c>
      <c r="Z120" s="47">
        <v>0.5</v>
      </c>
      <c r="AA120" s="54">
        <f t="shared" si="93"/>
        <v>123106.653101461</v>
      </c>
      <c r="AC120" s="49">
        <v>5109</v>
      </c>
      <c r="AD120" s="50">
        <v>1.72</v>
      </c>
      <c r="AE120" s="51">
        <v>2.2</v>
      </c>
      <c r="AF120" s="51">
        <v>1</v>
      </c>
      <c r="AG120" s="51">
        <v>0</v>
      </c>
      <c r="AH120" s="42">
        <f t="shared" si="94"/>
        <v>19332.456</v>
      </c>
      <c r="AI120" s="52">
        <f t="shared" si="95"/>
        <v>2.81</v>
      </c>
      <c r="AJ120" s="51">
        <v>0.98</v>
      </c>
      <c r="AK120" s="51">
        <v>2.47</v>
      </c>
      <c r="AL120" s="45">
        <f t="shared" si="96"/>
        <v>3.4206</v>
      </c>
      <c r="AM120" s="53">
        <v>1.325</v>
      </c>
      <c r="AN120" s="47">
        <v>0.5</v>
      </c>
      <c r="AO120" s="54">
        <f t="shared" si="97"/>
        <v>123106.653101461</v>
      </c>
      <c r="AQ120" s="49">
        <f t="shared" si="98"/>
        <v>5349</v>
      </c>
      <c r="AR120" s="50">
        <v>1.72</v>
      </c>
      <c r="AS120" s="51">
        <v>2.2</v>
      </c>
      <c r="AT120" s="51">
        <v>1</v>
      </c>
      <c r="AU120" s="51">
        <v>0</v>
      </c>
      <c r="AV120" s="42">
        <f t="shared" si="99"/>
        <v>20240.616</v>
      </c>
      <c r="AW120" s="52">
        <f t="shared" si="100"/>
        <v>2.81</v>
      </c>
      <c r="AX120" s="51">
        <v>0.98</v>
      </c>
      <c r="AY120" s="51">
        <v>2.47</v>
      </c>
      <c r="AZ120" s="45">
        <f t="shared" si="101"/>
        <v>3.4206</v>
      </c>
      <c r="BA120" s="53">
        <v>1.425</v>
      </c>
      <c r="BB120" s="47">
        <v>0.5</v>
      </c>
      <c r="BC120" s="54">
        <f t="shared" si="102"/>
        <v>138617.226662765</v>
      </c>
      <c r="BE120" s="49">
        <f t="shared" si="112"/>
        <v>5457</v>
      </c>
      <c r="BF120" s="50">
        <v>1.72</v>
      </c>
      <c r="BG120" s="51">
        <v>2.2</v>
      </c>
      <c r="BH120" s="51">
        <v>1</v>
      </c>
      <c r="BI120" s="51">
        <v>0</v>
      </c>
      <c r="BJ120" s="42">
        <f t="shared" si="105"/>
        <v>20649.288</v>
      </c>
      <c r="BK120" s="52">
        <f t="shared" si="106"/>
        <v>2.81</v>
      </c>
      <c r="BL120" s="51">
        <v>0.98</v>
      </c>
      <c r="BM120" s="51">
        <v>2.47</v>
      </c>
      <c r="BN120" s="45">
        <f t="shared" si="107"/>
        <v>3.4206</v>
      </c>
      <c r="BO120" s="53">
        <v>1.425</v>
      </c>
      <c r="BP120" s="47">
        <v>0.625</v>
      </c>
      <c r="BQ120" s="54">
        <f t="shared" si="108"/>
        <v>176770.005117478</v>
      </c>
    </row>
    <row r="121" customHeight="1" spans="1:69">
      <c r="A121" s="49">
        <v>5109</v>
      </c>
      <c r="B121" s="55">
        <v>3.16</v>
      </c>
      <c r="C121" s="51">
        <v>2.2</v>
      </c>
      <c r="D121" s="51">
        <v>1</v>
      </c>
      <c r="E121" s="51">
        <v>0</v>
      </c>
      <c r="F121" s="42">
        <f t="shared" si="109"/>
        <v>35517.768</v>
      </c>
      <c r="G121" s="52">
        <v>2.55</v>
      </c>
      <c r="H121" s="51">
        <v>0.98</v>
      </c>
      <c r="I121" s="51">
        <v>2.47</v>
      </c>
      <c r="J121" s="45">
        <f t="shared" si="110"/>
        <v>3.4206</v>
      </c>
      <c r="K121" s="53">
        <v>1.325</v>
      </c>
      <c r="L121" s="47">
        <v>0.5</v>
      </c>
      <c r="M121" s="54">
        <f t="shared" si="111"/>
        <v>205245.677954889</v>
      </c>
      <c r="O121" s="49">
        <v>5109</v>
      </c>
      <c r="P121" s="55">
        <v>3.16</v>
      </c>
      <c r="Q121" s="51">
        <v>2.2</v>
      </c>
      <c r="R121" s="51">
        <v>1</v>
      </c>
      <c r="S121" s="51">
        <v>0</v>
      </c>
      <c r="T121" s="42">
        <f t="shared" si="90"/>
        <v>35517.768</v>
      </c>
      <c r="U121" s="52">
        <f t="shared" si="91"/>
        <v>2.81</v>
      </c>
      <c r="V121" s="51">
        <v>0.98</v>
      </c>
      <c r="W121" s="51">
        <v>2.47</v>
      </c>
      <c r="X121" s="45">
        <f t="shared" si="92"/>
        <v>3.4206</v>
      </c>
      <c r="Y121" s="53">
        <v>1.325</v>
      </c>
      <c r="Z121" s="47">
        <v>0.5</v>
      </c>
      <c r="AA121" s="54">
        <f t="shared" si="93"/>
        <v>226172.688256172</v>
      </c>
      <c r="AC121" s="49">
        <v>5109</v>
      </c>
      <c r="AD121" s="55">
        <v>3.16</v>
      </c>
      <c r="AE121" s="51">
        <v>2.2</v>
      </c>
      <c r="AF121" s="51">
        <v>1</v>
      </c>
      <c r="AG121" s="51">
        <v>0</v>
      </c>
      <c r="AH121" s="42">
        <f t="shared" si="94"/>
        <v>35517.768</v>
      </c>
      <c r="AI121" s="52">
        <f t="shared" si="95"/>
        <v>2.81</v>
      </c>
      <c r="AJ121" s="51">
        <v>0.98</v>
      </c>
      <c r="AK121" s="51">
        <v>2.47</v>
      </c>
      <c r="AL121" s="45">
        <f t="shared" si="96"/>
        <v>3.4206</v>
      </c>
      <c r="AM121" s="53">
        <v>1.325</v>
      </c>
      <c r="AN121" s="47">
        <v>0.5</v>
      </c>
      <c r="AO121" s="54">
        <f t="shared" si="97"/>
        <v>226172.688256172</v>
      </c>
      <c r="AQ121" s="49">
        <f t="shared" si="98"/>
        <v>5349</v>
      </c>
      <c r="AR121" s="55">
        <v>3.16</v>
      </c>
      <c r="AS121" s="51">
        <v>2.2</v>
      </c>
      <c r="AT121" s="51">
        <v>1</v>
      </c>
      <c r="AU121" s="51">
        <v>0</v>
      </c>
      <c r="AV121" s="42">
        <f t="shared" si="99"/>
        <v>37186.248</v>
      </c>
      <c r="AW121" s="52">
        <f t="shared" si="100"/>
        <v>2.81</v>
      </c>
      <c r="AX121" s="51">
        <v>0.98</v>
      </c>
      <c r="AY121" s="51">
        <v>2.47</v>
      </c>
      <c r="AZ121" s="45">
        <f t="shared" si="101"/>
        <v>3.4206</v>
      </c>
      <c r="BA121" s="53">
        <v>1.425</v>
      </c>
      <c r="BB121" s="47">
        <v>0.5</v>
      </c>
      <c r="BC121" s="54">
        <f t="shared" si="102"/>
        <v>254668.858287406</v>
      </c>
      <c r="BE121" s="49">
        <f t="shared" si="112"/>
        <v>5457</v>
      </c>
      <c r="BF121" s="55">
        <v>3.16</v>
      </c>
      <c r="BG121" s="51">
        <v>2.2</v>
      </c>
      <c r="BH121" s="51">
        <v>1</v>
      </c>
      <c r="BI121" s="51">
        <v>0</v>
      </c>
      <c r="BJ121" s="42">
        <f t="shared" si="105"/>
        <v>37937.064</v>
      </c>
      <c r="BK121" s="52">
        <f t="shared" si="106"/>
        <v>2.81</v>
      </c>
      <c r="BL121" s="51">
        <v>0.98</v>
      </c>
      <c r="BM121" s="51">
        <v>2.47</v>
      </c>
      <c r="BN121" s="45">
        <f t="shared" si="107"/>
        <v>3.4206</v>
      </c>
      <c r="BO121" s="53">
        <v>1.425</v>
      </c>
      <c r="BP121" s="47">
        <v>0.625</v>
      </c>
      <c r="BQ121" s="54">
        <f t="shared" si="108"/>
        <v>324763.497773971</v>
      </c>
    </row>
    <row r="122" customHeight="1" spans="1:69">
      <c r="A122" s="56">
        <v>4648</v>
      </c>
      <c r="B122" s="50">
        <v>1.62</v>
      </c>
      <c r="C122" s="51">
        <v>2.2</v>
      </c>
      <c r="D122" s="51">
        <v>1</v>
      </c>
      <c r="E122" s="51">
        <v>0</v>
      </c>
      <c r="F122" s="42">
        <f t="shared" si="109"/>
        <v>16565.472</v>
      </c>
      <c r="G122" s="52">
        <v>2.55</v>
      </c>
      <c r="H122" s="51">
        <v>0.98</v>
      </c>
      <c r="I122" s="51">
        <v>2.47</v>
      </c>
      <c r="J122" s="45">
        <f t="shared" si="110"/>
        <v>3.4206</v>
      </c>
      <c r="K122" s="52">
        <v>1.125</v>
      </c>
      <c r="L122" s="47">
        <v>0.5</v>
      </c>
      <c r="M122" s="54">
        <f t="shared" si="111"/>
        <v>81277.21489734</v>
      </c>
      <c r="O122" s="56">
        <v>4648</v>
      </c>
      <c r="P122" s="50">
        <v>1.62</v>
      </c>
      <c r="Q122" s="51">
        <v>2.2</v>
      </c>
      <c r="R122" s="51">
        <v>1</v>
      </c>
      <c r="S122" s="51">
        <v>0</v>
      </c>
      <c r="T122" s="42">
        <f t="shared" si="90"/>
        <v>16565.472</v>
      </c>
      <c r="U122" s="52">
        <f t="shared" si="91"/>
        <v>2.81</v>
      </c>
      <c r="V122" s="51">
        <v>0.98</v>
      </c>
      <c r="W122" s="51">
        <v>2.47</v>
      </c>
      <c r="X122" s="45">
        <f t="shared" si="92"/>
        <v>3.4206</v>
      </c>
      <c r="Y122" s="52">
        <v>1.125</v>
      </c>
      <c r="Z122" s="47">
        <v>0.5</v>
      </c>
      <c r="AA122" s="54">
        <f t="shared" si="93"/>
        <v>89564.303475108</v>
      </c>
      <c r="AC122" s="56">
        <v>4648</v>
      </c>
      <c r="AD122" s="50">
        <v>1.62</v>
      </c>
      <c r="AE122" s="51">
        <v>2.2</v>
      </c>
      <c r="AF122" s="51">
        <v>1</v>
      </c>
      <c r="AG122" s="51">
        <v>0</v>
      </c>
      <c r="AH122" s="42">
        <f t="shared" si="94"/>
        <v>16565.472</v>
      </c>
      <c r="AI122" s="52">
        <f t="shared" si="95"/>
        <v>2.81</v>
      </c>
      <c r="AJ122" s="51">
        <v>0.98</v>
      </c>
      <c r="AK122" s="51">
        <v>2.47</v>
      </c>
      <c r="AL122" s="45">
        <f t="shared" si="96"/>
        <v>3.4206</v>
      </c>
      <c r="AM122" s="52">
        <v>1.125</v>
      </c>
      <c r="AN122" s="47">
        <v>0.5</v>
      </c>
      <c r="AO122" s="54">
        <f t="shared" si="97"/>
        <v>89564.303475108</v>
      </c>
      <c r="AQ122" s="56">
        <f t="shared" ref="AQ121:AQ126" si="113">4648+240</f>
        <v>4888</v>
      </c>
      <c r="AR122" s="50">
        <v>1.62</v>
      </c>
      <c r="AS122" s="51">
        <v>2.2</v>
      </c>
      <c r="AT122" s="51">
        <v>1</v>
      </c>
      <c r="AU122" s="51">
        <v>0</v>
      </c>
      <c r="AV122" s="42">
        <f t="shared" si="99"/>
        <v>17420.832</v>
      </c>
      <c r="AW122" s="52">
        <f t="shared" si="100"/>
        <v>2.81</v>
      </c>
      <c r="AX122" s="51">
        <v>0.98</v>
      </c>
      <c r="AY122" s="51">
        <v>2.47</v>
      </c>
      <c r="AZ122" s="45">
        <f t="shared" si="101"/>
        <v>3.4206</v>
      </c>
      <c r="BA122" s="52">
        <v>1.225</v>
      </c>
      <c r="BB122" s="47">
        <v>0.5</v>
      </c>
      <c r="BC122" s="54">
        <f t="shared" si="102"/>
        <v>102561.318865606</v>
      </c>
      <c r="BE122" s="56">
        <f t="shared" ref="BE122:BE126" si="114">4648+240+108</f>
        <v>4996</v>
      </c>
      <c r="BF122" s="50">
        <v>1.62</v>
      </c>
      <c r="BG122" s="51">
        <v>2.2</v>
      </c>
      <c r="BH122" s="51">
        <v>1</v>
      </c>
      <c r="BI122" s="51">
        <v>0</v>
      </c>
      <c r="BJ122" s="42">
        <f t="shared" si="105"/>
        <v>17805.744</v>
      </c>
      <c r="BK122" s="52">
        <f t="shared" si="106"/>
        <v>2.81</v>
      </c>
      <c r="BL122" s="51">
        <v>0.98</v>
      </c>
      <c r="BM122" s="51">
        <v>2.47</v>
      </c>
      <c r="BN122" s="45">
        <f t="shared" si="107"/>
        <v>3.4206</v>
      </c>
      <c r="BO122" s="52">
        <v>1.225</v>
      </c>
      <c r="BP122" s="47">
        <v>0.625</v>
      </c>
      <c r="BQ122" s="54">
        <f t="shared" si="108"/>
        <v>131034.254565407</v>
      </c>
    </row>
    <row r="123" customHeight="1" spans="1:69">
      <c r="A123" s="56">
        <v>4648</v>
      </c>
      <c r="B123" s="50">
        <v>1.1</v>
      </c>
      <c r="C123" s="51">
        <v>2.2</v>
      </c>
      <c r="D123" s="51">
        <v>1</v>
      </c>
      <c r="E123" s="51">
        <v>0</v>
      </c>
      <c r="F123" s="42">
        <f t="shared" si="109"/>
        <v>11248.16</v>
      </c>
      <c r="G123" s="52">
        <v>2.55</v>
      </c>
      <c r="H123" s="51">
        <v>0.98</v>
      </c>
      <c r="I123" s="51">
        <v>2.47</v>
      </c>
      <c r="J123" s="45">
        <f t="shared" si="110"/>
        <v>3.4206</v>
      </c>
      <c r="K123" s="52">
        <v>1.125</v>
      </c>
      <c r="L123" s="47">
        <v>0.5</v>
      </c>
      <c r="M123" s="54">
        <f t="shared" si="111"/>
        <v>55188.2323377</v>
      </c>
      <c r="O123" s="56">
        <v>4648</v>
      </c>
      <c r="P123" s="50">
        <v>1.1</v>
      </c>
      <c r="Q123" s="51">
        <v>2.2</v>
      </c>
      <c r="R123" s="51">
        <v>1</v>
      </c>
      <c r="S123" s="51">
        <v>0</v>
      </c>
      <c r="T123" s="42">
        <f t="shared" si="90"/>
        <v>11248.16</v>
      </c>
      <c r="U123" s="52">
        <f t="shared" si="91"/>
        <v>2.81</v>
      </c>
      <c r="V123" s="51">
        <v>0.98</v>
      </c>
      <c r="W123" s="51">
        <v>2.47</v>
      </c>
      <c r="X123" s="45">
        <f t="shared" si="92"/>
        <v>3.4206</v>
      </c>
      <c r="Y123" s="52">
        <v>1.125</v>
      </c>
      <c r="Z123" s="47">
        <v>0.5</v>
      </c>
      <c r="AA123" s="54">
        <f t="shared" si="93"/>
        <v>60815.26779174</v>
      </c>
      <c r="AC123" s="56">
        <v>4648</v>
      </c>
      <c r="AD123" s="50">
        <v>1.1</v>
      </c>
      <c r="AE123" s="51">
        <v>2.2</v>
      </c>
      <c r="AF123" s="51">
        <v>1</v>
      </c>
      <c r="AG123" s="51">
        <v>0</v>
      </c>
      <c r="AH123" s="42">
        <f t="shared" si="94"/>
        <v>11248.16</v>
      </c>
      <c r="AI123" s="52">
        <f t="shared" si="95"/>
        <v>2.81</v>
      </c>
      <c r="AJ123" s="51">
        <v>0.98</v>
      </c>
      <c r="AK123" s="51">
        <v>2.47</v>
      </c>
      <c r="AL123" s="45">
        <f t="shared" si="96"/>
        <v>3.4206</v>
      </c>
      <c r="AM123" s="52">
        <v>1.125</v>
      </c>
      <c r="AN123" s="47">
        <v>0.5</v>
      </c>
      <c r="AO123" s="54">
        <f t="shared" si="97"/>
        <v>60815.26779174</v>
      </c>
      <c r="AQ123" s="56">
        <f t="shared" si="113"/>
        <v>4888</v>
      </c>
      <c r="AR123" s="50">
        <v>1.1</v>
      </c>
      <c r="AS123" s="51">
        <v>2.2</v>
      </c>
      <c r="AT123" s="51">
        <v>1</v>
      </c>
      <c r="AU123" s="51">
        <v>0</v>
      </c>
      <c r="AV123" s="42">
        <f t="shared" si="99"/>
        <v>11828.96</v>
      </c>
      <c r="AW123" s="52">
        <f t="shared" si="100"/>
        <v>2.81</v>
      </c>
      <c r="AX123" s="51">
        <v>0.98</v>
      </c>
      <c r="AY123" s="51">
        <v>2.47</v>
      </c>
      <c r="AZ123" s="45">
        <f t="shared" si="101"/>
        <v>3.4206</v>
      </c>
      <c r="BA123" s="52">
        <v>1.225</v>
      </c>
      <c r="BB123" s="47">
        <v>0.5</v>
      </c>
      <c r="BC123" s="54">
        <f t="shared" si="102"/>
        <v>69640.401698868</v>
      </c>
      <c r="BE123" s="56">
        <f t="shared" si="114"/>
        <v>4996</v>
      </c>
      <c r="BF123" s="50">
        <v>1.1</v>
      </c>
      <c r="BG123" s="51">
        <v>2.2</v>
      </c>
      <c r="BH123" s="51">
        <v>1</v>
      </c>
      <c r="BI123" s="51">
        <v>0</v>
      </c>
      <c r="BJ123" s="42">
        <f t="shared" si="105"/>
        <v>12090.32</v>
      </c>
      <c r="BK123" s="52">
        <f t="shared" si="106"/>
        <v>2.81</v>
      </c>
      <c r="BL123" s="51">
        <v>0.98</v>
      </c>
      <c r="BM123" s="51">
        <v>2.47</v>
      </c>
      <c r="BN123" s="45">
        <f t="shared" si="107"/>
        <v>3.4206</v>
      </c>
      <c r="BO123" s="52">
        <v>1.225</v>
      </c>
      <c r="BP123" s="47">
        <v>0.625</v>
      </c>
      <c r="BQ123" s="54">
        <f t="shared" si="108"/>
        <v>88973.8765567575</v>
      </c>
    </row>
    <row r="124" customHeight="1" spans="1:69">
      <c r="A124" s="56">
        <v>4648</v>
      </c>
      <c r="B124" s="50">
        <v>1.49</v>
      </c>
      <c r="C124" s="51">
        <v>2.2</v>
      </c>
      <c r="D124" s="51">
        <v>1</v>
      </c>
      <c r="E124" s="51">
        <v>0</v>
      </c>
      <c r="F124" s="42">
        <f t="shared" si="109"/>
        <v>15236.144</v>
      </c>
      <c r="G124" s="52">
        <v>2.55</v>
      </c>
      <c r="H124" s="51">
        <v>0.98</v>
      </c>
      <c r="I124" s="51">
        <v>2.47</v>
      </c>
      <c r="J124" s="45">
        <f t="shared" si="110"/>
        <v>3.4206</v>
      </c>
      <c r="K124" s="52">
        <v>1.125</v>
      </c>
      <c r="L124" s="47">
        <v>0.5</v>
      </c>
      <c r="M124" s="54">
        <f t="shared" si="111"/>
        <v>74754.96925743</v>
      </c>
      <c r="O124" s="56">
        <v>4648</v>
      </c>
      <c r="P124" s="50">
        <v>1.49</v>
      </c>
      <c r="Q124" s="51">
        <v>2.2</v>
      </c>
      <c r="R124" s="51">
        <v>1</v>
      </c>
      <c r="S124" s="51">
        <v>0</v>
      </c>
      <c r="T124" s="42">
        <f t="shared" si="90"/>
        <v>15236.144</v>
      </c>
      <c r="U124" s="52">
        <f t="shared" si="91"/>
        <v>2.81</v>
      </c>
      <c r="V124" s="51">
        <v>0.98</v>
      </c>
      <c r="W124" s="51">
        <v>2.47</v>
      </c>
      <c r="X124" s="45">
        <f t="shared" si="92"/>
        <v>3.4206</v>
      </c>
      <c r="Y124" s="52">
        <v>1.125</v>
      </c>
      <c r="Z124" s="47">
        <v>0.5</v>
      </c>
      <c r="AA124" s="54">
        <f t="shared" si="93"/>
        <v>82377.044554266</v>
      </c>
      <c r="AC124" s="56">
        <v>4648</v>
      </c>
      <c r="AD124" s="50">
        <v>1.49</v>
      </c>
      <c r="AE124" s="51">
        <v>2.2</v>
      </c>
      <c r="AF124" s="51">
        <v>1</v>
      </c>
      <c r="AG124" s="51">
        <v>0</v>
      </c>
      <c r="AH124" s="42">
        <f t="shared" si="94"/>
        <v>15236.144</v>
      </c>
      <c r="AI124" s="52">
        <f t="shared" si="95"/>
        <v>2.81</v>
      </c>
      <c r="AJ124" s="51">
        <v>0.98</v>
      </c>
      <c r="AK124" s="51">
        <v>2.47</v>
      </c>
      <c r="AL124" s="45">
        <f t="shared" si="96"/>
        <v>3.4206</v>
      </c>
      <c r="AM124" s="52">
        <v>1.125</v>
      </c>
      <c r="AN124" s="47">
        <v>0.5</v>
      </c>
      <c r="AO124" s="54">
        <f t="shared" si="97"/>
        <v>82377.044554266</v>
      </c>
      <c r="AQ124" s="56">
        <f t="shared" si="113"/>
        <v>4888</v>
      </c>
      <c r="AR124" s="50">
        <v>1.49</v>
      </c>
      <c r="AS124" s="51">
        <v>2.2</v>
      </c>
      <c r="AT124" s="51">
        <v>1</v>
      </c>
      <c r="AU124" s="51">
        <v>0</v>
      </c>
      <c r="AV124" s="42">
        <f t="shared" si="99"/>
        <v>16022.864</v>
      </c>
      <c r="AW124" s="52">
        <f t="shared" si="100"/>
        <v>2.81</v>
      </c>
      <c r="AX124" s="51">
        <v>0.98</v>
      </c>
      <c r="AY124" s="51">
        <v>2.47</v>
      </c>
      <c r="AZ124" s="45">
        <f t="shared" si="101"/>
        <v>3.4206</v>
      </c>
      <c r="BA124" s="52">
        <v>1.225</v>
      </c>
      <c r="BB124" s="47">
        <v>0.5</v>
      </c>
      <c r="BC124" s="54">
        <f t="shared" si="102"/>
        <v>94331.0895739212</v>
      </c>
      <c r="BE124" s="56">
        <f t="shared" si="114"/>
        <v>4996</v>
      </c>
      <c r="BF124" s="50">
        <v>1.49</v>
      </c>
      <c r="BG124" s="51">
        <v>2.2</v>
      </c>
      <c r="BH124" s="51">
        <v>1</v>
      </c>
      <c r="BI124" s="51">
        <v>0</v>
      </c>
      <c r="BJ124" s="42">
        <f t="shared" si="105"/>
        <v>16376.888</v>
      </c>
      <c r="BK124" s="52">
        <f t="shared" si="106"/>
        <v>2.81</v>
      </c>
      <c r="BL124" s="51">
        <v>0.98</v>
      </c>
      <c r="BM124" s="51">
        <v>2.47</v>
      </c>
      <c r="BN124" s="45">
        <f t="shared" si="107"/>
        <v>3.4206</v>
      </c>
      <c r="BO124" s="52">
        <v>1.225</v>
      </c>
      <c r="BP124" s="47">
        <v>0.625</v>
      </c>
      <c r="BQ124" s="54">
        <f t="shared" si="108"/>
        <v>120519.160063244</v>
      </c>
    </row>
    <row r="125" customHeight="1" spans="1:69">
      <c r="A125" s="56">
        <v>4648</v>
      </c>
      <c r="B125" s="50">
        <v>1.37</v>
      </c>
      <c r="C125" s="51">
        <v>2.2</v>
      </c>
      <c r="D125" s="51">
        <v>1</v>
      </c>
      <c r="E125" s="51">
        <v>0</v>
      </c>
      <c r="F125" s="42">
        <f t="shared" si="109"/>
        <v>14009.072</v>
      </c>
      <c r="G125" s="52">
        <v>2.55</v>
      </c>
      <c r="H125" s="51">
        <v>0.98</v>
      </c>
      <c r="I125" s="51">
        <v>2.47</v>
      </c>
      <c r="J125" s="45">
        <f t="shared" si="110"/>
        <v>3.4206</v>
      </c>
      <c r="K125" s="52">
        <v>1.125</v>
      </c>
      <c r="L125" s="47">
        <v>0.5</v>
      </c>
      <c r="M125" s="54">
        <f t="shared" si="111"/>
        <v>68734.43482059</v>
      </c>
      <c r="O125" s="56">
        <v>4648</v>
      </c>
      <c r="P125" s="50">
        <v>1.37</v>
      </c>
      <c r="Q125" s="51">
        <v>2.2</v>
      </c>
      <c r="R125" s="51">
        <v>1</v>
      </c>
      <c r="S125" s="51">
        <v>0</v>
      </c>
      <c r="T125" s="42">
        <f t="shared" si="90"/>
        <v>14009.072</v>
      </c>
      <c r="U125" s="52">
        <f t="shared" si="91"/>
        <v>2.81</v>
      </c>
      <c r="V125" s="51">
        <v>0.98</v>
      </c>
      <c r="W125" s="51">
        <v>2.47</v>
      </c>
      <c r="X125" s="45">
        <f t="shared" si="92"/>
        <v>3.4206</v>
      </c>
      <c r="Y125" s="52">
        <v>1.125</v>
      </c>
      <c r="Z125" s="47">
        <v>0.5</v>
      </c>
      <c r="AA125" s="54">
        <f t="shared" si="93"/>
        <v>75742.651704258</v>
      </c>
      <c r="AC125" s="56">
        <v>4648</v>
      </c>
      <c r="AD125" s="50">
        <v>1.37</v>
      </c>
      <c r="AE125" s="51">
        <v>2.2</v>
      </c>
      <c r="AF125" s="51">
        <v>1</v>
      </c>
      <c r="AG125" s="51">
        <v>0</v>
      </c>
      <c r="AH125" s="42">
        <f t="shared" si="94"/>
        <v>14009.072</v>
      </c>
      <c r="AI125" s="52">
        <f t="shared" si="95"/>
        <v>2.81</v>
      </c>
      <c r="AJ125" s="51">
        <v>0.98</v>
      </c>
      <c r="AK125" s="51">
        <v>2.47</v>
      </c>
      <c r="AL125" s="45">
        <f t="shared" si="96"/>
        <v>3.4206</v>
      </c>
      <c r="AM125" s="52">
        <v>1.125</v>
      </c>
      <c r="AN125" s="47">
        <v>0.5</v>
      </c>
      <c r="AO125" s="54">
        <f t="shared" si="97"/>
        <v>75742.651704258</v>
      </c>
      <c r="AQ125" s="56">
        <f t="shared" si="113"/>
        <v>4888</v>
      </c>
      <c r="AR125" s="50">
        <v>1.37</v>
      </c>
      <c r="AS125" s="51">
        <v>2.2</v>
      </c>
      <c r="AT125" s="51">
        <v>1</v>
      </c>
      <c r="AU125" s="51">
        <v>0</v>
      </c>
      <c r="AV125" s="42">
        <f t="shared" si="99"/>
        <v>14732.432</v>
      </c>
      <c r="AW125" s="52">
        <f t="shared" si="100"/>
        <v>2.81</v>
      </c>
      <c r="AX125" s="51">
        <v>0.98</v>
      </c>
      <c r="AY125" s="51">
        <v>2.47</v>
      </c>
      <c r="AZ125" s="45">
        <f t="shared" si="101"/>
        <v>3.4206</v>
      </c>
      <c r="BA125" s="52">
        <v>1.225</v>
      </c>
      <c r="BB125" s="47">
        <v>0.5</v>
      </c>
      <c r="BC125" s="54">
        <f t="shared" si="102"/>
        <v>86733.9548431356</v>
      </c>
      <c r="BE125" s="56">
        <f t="shared" si="114"/>
        <v>4996</v>
      </c>
      <c r="BF125" s="50">
        <v>1.37</v>
      </c>
      <c r="BG125" s="51">
        <v>2.2</v>
      </c>
      <c r="BH125" s="51">
        <v>1</v>
      </c>
      <c r="BI125" s="51">
        <v>0</v>
      </c>
      <c r="BJ125" s="42">
        <f t="shared" si="105"/>
        <v>15057.944</v>
      </c>
      <c r="BK125" s="52">
        <f t="shared" si="106"/>
        <v>2.81</v>
      </c>
      <c r="BL125" s="51">
        <v>0.98</v>
      </c>
      <c r="BM125" s="51">
        <v>2.47</v>
      </c>
      <c r="BN125" s="45">
        <f t="shared" si="107"/>
        <v>3.4206</v>
      </c>
      <c r="BO125" s="52">
        <v>1.225</v>
      </c>
      <c r="BP125" s="47">
        <v>0.625</v>
      </c>
      <c r="BQ125" s="54">
        <f t="shared" si="108"/>
        <v>110812.918984325</v>
      </c>
    </row>
    <row r="126" customHeight="1" spans="1:69">
      <c r="A126" s="56">
        <v>4648</v>
      </c>
      <c r="B126" s="50">
        <v>1.72</v>
      </c>
      <c r="C126" s="51">
        <v>2.2</v>
      </c>
      <c r="D126" s="51">
        <v>1</v>
      </c>
      <c r="E126" s="51">
        <v>0</v>
      </c>
      <c r="F126" s="42">
        <f t="shared" si="109"/>
        <v>17588.032</v>
      </c>
      <c r="G126" s="52">
        <v>2.55</v>
      </c>
      <c r="H126" s="51">
        <v>0.98</v>
      </c>
      <c r="I126" s="51">
        <v>2.47</v>
      </c>
      <c r="J126" s="45">
        <f t="shared" si="110"/>
        <v>3.4206</v>
      </c>
      <c r="K126" s="52">
        <v>1.125</v>
      </c>
      <c r="L126" s="47">
        <v>0.5</v>
      </c>
      <c r="M126" s="54">
        <f t="shared" si="111"/>
        <v>86294.32692804</v>
      </c>
      <c r="O126" s="56">
        <v>4648</v>
      </c>
      <c r="P126" s="50">
        <v>1.72</v>
      </c>
      <c r="Q126" s="51">
        <v>2.2</v>
      </c>
      <c r="R126" s="51">
        <v>1</v>
      </c>
      <c r="S126" s="51">
        <v>0</v>
      </c>
      <c r="T126" s="42">
        <f t="shared" si="90"/>
        <v>17588.032</v>
      </c>
      <c r="U126" s="52">
        <f t="shared" si="91"/>
        <v>2.81</v>
      </c>
      <c r="V126" s="51">
        <v>0.98</v>
      </c>
      <c r="W126" s="51">
        <v>2.47</v>
      </c>
      <c r="X126" s="45">
        <f t="shared" si="92"/>
        <v>3.4206</v>
      </c>
      <c r="Y126" s="52">
        <v>1.125</v>
      </c>
      <c r="Z126" s="47">
        <v>0.5</v>
      </c>
      <c r="AA126" s="54">
        <f t="shared" si="93"/>
        <v>95092.964183448</v>
      </c>
      <c r="AC126" s="56">
        <v>4648</v>
      </c>
      <c r="AD126" s="50">
        <v>1.72</v>
      </c>
      <c r="AE126" s="51">
        <v>2.2</v>
      </c>
      <c r="AF126" s="51">
        <v>1</v>
      </c>
      <c r="AG126" s="51">
        <v>0</v>
      </c>
      <c r="AH126" s="42">
        <f t="shared" si="94"/>
        <v>17588.032</v>
      </c>
      <c r="AI126" s="52">
        <f t="shared" si="95"/>
        <v>2.81</v>
      </c>
      <c r="AJ126" s="51">
        <v>0.98</v>
      </c>
      <c r="AK126" s="51">
        <v>2.47</v>
      </c>
      <c r="AL126" s="45">
        <f t="shared" si="96"/>
        <v>3.4206</v>
      </c>
      <c r="AM126" s="52">
        <v>1.125</v>
      </c>
      <c r="AN126" s="47">
        <v>0.5</v>
      </c>
      <c r="AO126" s="54">
        <f t="shared" si="97"/>
        <v>95092.964183448</v>
      </c>
      <c r="AQ126" s="56">
        <f t="shared" si="113"/>
        <v>4888</v>
      </c>
      <c r="AR126" s="50">
        <v>1.72</v>
      </c>
      <c r="AS126" s="51">
        <v>2.2</v>
      </c>
      <c r="AT126" s="51">
        <v>1</v>
      </c>
      <c r="AU126" s="51">
        <v>0</v>
      </c>
      <c r="AV126" s="42">
        <f t="shared" si="99"/>
        <v>18496.192</v>
      </c>
      <c r="AW126" s="52">
        <f t="shared" si="100"/>
        <v>2.81</v>
      </c>
      <c r="AX126" s="51">
        <v>0.98</v>
      </c>
      <c r="AY126" s="51">
        <v>2.47</v>
      </c>
      <c r="AZ126" s="45">
        <f t="shared" si="101"/>
        <v>3.4206</v>
      </c>
      <c r="BA126" s="52">
        <v>1.225</v>
      </c>
      <c r="BB126" s="47">
        <v>0.5</v>
      </c>
      <c r="BC126" s="54">
        <f t="shared" si="102"/>
        <v>108892.264474594</v>
      </c>
      <c r="BE126" s="56">
        <f t="shared" si="114"/>
        <v>4996</v>
      </c>
      <c r="BF126" s="50">
        <v>1.72</v>
      </c>
      <c r="BG126" s="51">
        <v>2.2</v>
      </c>
      <c r="BH126" s="51">
        <v>1</v>
      </c>
      <c r="BI126" s="51">
        <v>0</v>
      </c>
      <c r="BJ126" s="42">
        <f t="shared" si="105"/>
        <v>18904.864</v>
      </c>
      <c r="BK126" s="52">
        <f t="shared" si="106"/>
        <v>2.81</v>
      </c>
      <c r="BL126" s="51">
        <v>0.98</v>
      </c>
      <c r="BM126" s="51">
        <v>2.47</v>
      </c>
      <c r="BN126" s="45">
        <f t="shared" si="107"/>
        <v>3.4206</v>
      </c>
      <c r="BO126" s="52">
        <v>1.225</v>
      </c>
      <c r="BP126" s="47">
        <v>0.625</v>
      </c>
      <c r="BQ126" s="54">
        <f t="shared" si="108"/>
        <v>139122.788797839</v>
      </c>
    </row>
    <row r="127" customHeight="1" spans="1:69">
      <c r="A127" s="57">
        <f>SUM(M109:M126)</f>
        <v>2135518.88314337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O127" s="57">
        <f>SUM(AA109:AA126)</f>
        <v>2353258.06338544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9"/>
      <c r="AC127" s="57">
        <f>SUM(AO109:AO126)</f>
        <v>2353258.06338544</v>
      </c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  <c r="AQ127" s="57">
        <f>SUM(BC109:BC126)</f>
        <v>2657469.06102225</v>
      </c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E127" s="57">
        <f>SUM(BQ109:BQ126)</f>
        <v>3533057.38415843</v>
      </c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</row>
    <row r="128" customHeight="1" spans="1:69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O128" s="57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9"/>
      <c r="AC128" s="57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9"/>
      <c r="AQ128" s="57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E128" s="57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customHeight="1" spans="1:69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2"/>
      <c r="O129" s="60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2"/>
      <c r="AC129" s="60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2"/>
      <c r="AQ129" s="60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2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</row>
    <row r="130" customHeight="1" spans="1:69">
      <c r="A130" s="25" t="s">
        <v>29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O130" s="25" t="s">
        <v>29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C130" s="25" t="s">
        <v>29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7"/>
      <c r="AQ130" s="25" t="s">
        <v>29</v>
      </c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7"/>
      <c r="BE130" s="25" t="s">
        <v>29</v>
      </c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7"/>
    </row>
    <row r="131" customHeight="1" spans="1:69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C131" s="28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0"/>
      <c r="AQ131" s="28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30"/>
      <c r="BE131" s="28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30"/>
    </row>
    <row r="132" customHeight="1" spans="1:69">
      <c r="A132" s="31" t="s">
        <v>14</v>
      </c>
      <c r="B132" s="32"/>
      <c r="C132" s="32"/>
      <c r="D132" s="32"/>
      <c r="E132" s="32"/>
      <c r="F132" s="33"/>
      <c r="G132" s="34" t="s">
        <v>15</v>
      </c>
      <c r="H132" s="35"/>
      <c r="I132" s="35"/>
      <c r="J132" s="36"/>
      <c r="K132" s="37" t="s">
        <v>16</v>
      </c>
      <c r="L132" s="38"/>
      <c r="M132" s="39" t="s">
        <v>17</v>
      </c>
      <c r="O132" s="31" t="s">
        <v>14</v>
      </c>
      <c r="P132" s="32"/>
      <c r="Q132" s="32"/>
      <c r="R132" s="32"/>
      <c r="S132" s="32"/>
      <c r="T132" s="33"/>
      <c r="U132" s="34" t="s">
        <v>15</v>
      </c>
      <c r="V132" s="35"/>
      <c r="W132" s="35"/>
      <c r="X132" s="36"/>
      <c r="Y132" s="37" t="s">
        <v>16</v>
      </c>
      <c r="Z132" s="38"/>
      <c r="AA132" s="39" t="s">
        <v>17</v>
      </c>
      <c r="AC132" s="31" t="s">
        <v>14</v>
      </c>
      <c r="AD132" s="32"/>
      <c r="AE132" s="32"/>
      <c r="AF132" s="32"/>
      <c r="AG132" s="32"/>
      <c r="AH132" s="33"/>
      <c r="AI132" s="34" t="s">
        <v>15</v>
      </c>
      <c r="AJ132" s="35"/>
      <c r="AK132" s="35"/>
      <c r="AL132" s="36"/>
      <c r="AM132" s="37" t="s">
        <v>16</v>
      </c>
      <c r="AN132" s="38"/>
      <c r="AO132" s="39" t="s">
        <v>17</v>
      </c>
      <c r="AQ132" s="31" t="s">
        <v>14</v>
      </c>
      <c r="AR132" s="32"/>
      <c r="AS132" s="32"/>
      <c r="AT132" s="32"/>
      <c r="AU132" s="32"/>
      <c r="AV132" s="33"/>
      <c r="AW132" s="34" t="s">
        <v>15</v>
      </c>
      <c r="AX132" s="35"/>
      <c r="AY132" s="35"/>
      <c r="AZ132" s="36"/>
      <c r="BA132" s="37" t="s">
        <v>16</v>
      </c>
      <c r="BB132" s="38"/>
      <c r="BC132" s="39" t="s">
        <v>17</v>
      </c>
      <c r="BE132" s="31" t="s">
        <v>14</v>
      </c>
      <c r="BF132" s="32"/>
      <c r="BG132" s="32"/>
      <c r="BH132" s="32"/>
      <c r="BI132" s="32"/>
      <c r="BJ132" s="33"/>
      <c r="BK132" s="34" t="s">
        <v>15</v>
      </c>
      <c r="BL132" s="35"/>
      <c r="BM132" s="35"/>
      <c r="BN132" s="36"/>
      <c r="BO132" s="37" t="s">
        <v>16</v>
      </c>
      <c r="BP132" s="38"/>
      <c r="BQ132" s="39" t="s">
        <v>17</v>
      </c>
    </row>
    <row r="133" customHeight="1" spans="1:69">
      <c r="A133" s="40" t="s">
        <v>18</v>
      </c>
      <c r="B133" s="41" t="s">
        <v>19</v>
      </c>
      <c r="C133" s="41" t="s">
        <v>20</v>
      </c>
      <c r="D133" s="41" t="s">
        <v>21</v>
      </c>
      <c r="E133" s="41" t="s">
        <v>22</v>
      </c>
      <c r="F133" s="42" t="s">
        <v>14</v>
      </c>
      <c r="G133" s="43" t="s">
        <v>23</v>
      </c>
      <c r="H133" s="44" t="s">
        <v>24</v>
      </c>
      <c r="I133" s="44" t="s">
        <v>25</v>
      </c>
      <c r="J133" s="45" t="s">
        <v>26</v>
      </c>
      <c r="K133" s="46" t="s">
        <v>27</v>
      </c>
      <c r="L133" s="47" t="s">
        <v>28</v>
      </c>
      <c r="M133" s="48"/>
      <c r="O133" s="40" t="s">
        <v>18</v>
      </c>
      <c r="P133" s="41" t="s">
        <v>19</v>
      </c>
      <c r="Q133" s="41" t="s">
        <v>20</v>
      </c>
      <c r="R133" s="41" t="s">
        <v>21</v>
      </c>
      <c r="S133" s="41" t="s">
        <v>22</v>
      </c>
      <c r="T133" s="42" t="s">
        <v>14</v>
      </c>
      <c r="U133" s="43" t="s">
        <v>23</v>
      </c>
      <c r="V133" s="44" t="s">
        <v>24</v>
      </c>
      <c r="W133" s="44" t="s">
        <v>25</v>
      </c>
      <c r="X133" s="45" t="s">
        <v>26</v>
      </c>
      <c r="Y133" s="46" t="s">
        <v>27</v>
      </c>
      <c r="Z133" s="47" t="s">
        <v>28</v>
      </c>
      <c r="AA133" s="48"/>
      <c r="AC133" s="40" t="s">
        <v>18</v>
      </c>
      <c r="AD133" s="41" t="s">
        <v>19</v>
      </c>
      <c r="AE133" s="41" t="s">
        <v>20</v>
      </c>
      <c r="AF133" s="41" t="s">
        <v>21</v>
      </c>
      <c r="AG133" s="41" t="s">
        <v>22</v>
      </c>
      <c r="AH133" s="42" t="s">
        <v>14</v>
      </c>
      <c r="AI133" s="43" t="s">
        <v>23</v>
      </c>
      <c r="AJ133" s="44" t="s">
        <v>24</v>
      </c>
      <c r="AK133" s="44" t="s">
        <v>25</v>
      </c>
      <c r="AL133" s="45" t="s">
        <v>26</v>
      </c>
      <c r="AM133" s="46" t="s">
        <v>27</v>
      </c>
      <c r="AN133" s="47" t="s">
        <v>28</v>
      </c>
      <c r="AO133" s="48"/>
      <c r="AQ133" s="40" t="s">
        <v>18</v>
      </c>
      <c r="AR133" s="41" t="s">
        <v>19</v>
      </c>
      <c r="AS133" s="41" t="s">
        <v>20</v>
      </c>
      <c r="AT133" s="41" t="s">
        <v>21</v>
      </c>
      <c r="AU133" s="41" t="s">
        <v>22</v>
      </c>
      <c r="AV133" s="42" t="s">
        <v>14</v>
      </c>
      <c r="AW133" s="43" t="s">
        <v>23</v>
      </c>
      <c r="AX133" s="44" t="s">
        <v>24</v>
      </c>
      <c r="AY133" s="44" t="s">
        <v>25</v>
      </c>
      <c r="AZ133" s="45" t="s">
        <v>26</v>
      </c>
      <c r="BA133" s="46" t="s">
        <v>27</v>
      </c>
      <c r="BB133" s="47" t="s">
        <v>28</v>
      </c>
      <c r="BC133" s="48"/>
      <c r="BE133" s="40" t="s">
        <v>18</v>
      </c>
      <c r="BF133" s="41" t="s">
        <v>19</v>
      </c>
      <c r="BG133" s="41" t="s">
        <v>20</v>
      </c>
      <c r="BH133" s="41" t="s">
        <v>21</v>
      </c>
      <c r="BI133" s="41" t="s">
        <v>22</v>
      </c>
      <c r="BJ133" s="42" t="s">
        <v>14</v>
      </c>
      <c r="BK133" s="43" t="s">
        <v>23</v>
      </c>
      <c r="BL133" s="44" t="s">
        <v>24</v>
      </c>
      <c r="BM133" s="44" t="s">
        <v>25</v>
      </c>
      <c r="BN133" s="45" t="s">
        <v>26</v>
      </c>
      <c r="BO133" s="46" t="s">
        <v>27</v>
      </c>
      <c r="BP133" s="47" t="s">
        <v>28</v>
      </c>
      <c r="BQ133" s="48"/>
    </row>
    <row r="134" customHeight="1" spans="1:69">
      <c r="A134" s="49">
        <v>5109</v>
      </c>
      <c r="B134" s="63">
        <v>2</v>
      </c>
      <c r="C134" s="51">
        <v>1</v>
      </c>
      <c r="D134" s="51">
        <v>1</v>
      </c>
      <c r="E134" s="51">
        <f t="shared" ref="E134:E138" si="115">5292*1.5</f>
        <v>7938</v>
      </c>
      <c r="F134" s="42">
        <f>A134*B134*C134*D134+E134</f>
        <v>18156</v>
      </c>
      <c r="G134" s="64">
        <v>1.95</v>
      </c>
      <c r="H134" s="51">
        <v>0.98</v>
      </c>
      <c r="I134" s="51">
        <v>2.47</v>
      </c>
      <c r="J134" s="45">
        <f>H134*I134+1</f>
        <v>3.4206</v>
      </c>
      <c r="K134" s="52">
        <v>1.125</v>
      </c>
      <c r="L134" s="47">
        <v>0.5</v>
      </c>
      <c r="M134" s="54">
        <f>F134*G134*J134*K134*L134</f>
        <v>68120.7786675</v>
      </c>
      <c r="O134" s="49">
        <v>5109</v>
      </c>
      <c r="P134" s="63">
        <v>2</v>
      </c>
      <c r="Q134" s="51">
        <v>1</v>
      </c>
      <c r="R134" s="51">
        <v>1</v>
      </c>
      <c r="S134" s="51">
        <f t="shared" ref="S134:S138" si="116">5620*1.5</f>
        <v>8430</v>
      </c>
      <c r="T134" s="42">
        <f>O134*P134*Q134*R134+S134</f>
        <v>18648</v>
      </c>
      <c r="U134" s="64">
        <f t="shared" ref="U134:U138" si="117">1.95+0.26</f>
        <v>2.21</v>
      </c>
      <c r="V134" s="51">
        <v>0.98</v>
      </c>
      <c r="W134" s="51">
        <v>2.47</v>
      </c>
      <c r="X134" s="45">
        <f>V134*W134+1</f>
        <v>3.4206</v>
      </c>
      <c r="Y134" s="52">
        <v>1.125</v>
      </c>
      <c r="Z134" s="47">
        <v>0.5</v>
      </c>
      <c r="AA134" s="54">
        <f>T134*U134*X134*Y134*Z134</f>
        <v>79295.647977</v>
      </c>
      <c r="AC134" s="49">
        <v>5109</v>
      </c>
      <c r="AD134" s="63">
        <v>2</v>
      </c>
      <c r="AE134" s="51">
        <v>1</v>
      </c>
      <c r="AF134" s="51">
        <v>1</v>
      </c>
      <c r="AG134" s="51">
        <f t="shared" ref="AG134:AG141" si="118">5620*1.5</f>
        <v>8430</v>
      </c>
      <c r="AH134" s="42">
        <f t="shared" ref="AH134:AH141" si="119">AC134*AD134*AE134*AF134+AG134</f>
        <v>18648</v>
      </c>
      <c r="AI134" s="64">
        <f t="shared" ref="AI134:AI141" si="120">1.95+0.26</f>
        <v>2.21</v>
      </c>
      <c r="AJ134" s="51">
        <v>0.98</v>
      </c>
      <c r="AK134" s="51">
        <v>2.47</v>
      </c>
      <c r="AL134" s="45">
        <f t="shared" ref="AL134:AL141" si="121">AJ134*AK134+1</f>
        <v>3.4206</v>
      </c>
      <c r="AM134" s="52">
        <v>1.125</v>
      </c>
      <c r="AN134" s="47">
        <v>0.5</v>
      </c>
      <c r="AO134" s="54">
        <f t="shared" ref="AO134:AO141" si="122">AH134*AI134*AL134*AM134*AN134</f>
        <v>79295.647977</v>
      </c>
      <c r="AQ134" s="49">
        <f t="shared" ref="AQ134:AQ138" si="123">5109+240</f>
        <v>5349</v>
      </c>
      <c r="AR134" s="63">
        <v>2</v>
      </c>
      <c r="AS134" s="51">
        <v>1</v>
      </c>
      <c r="AT134" s="51">
        <v>1</v>
      </c>
      <c r="AU134" s="51">
        <f t="shared" ref="AU134:AU140" si="124">5620*1.5</f>
        <v>8430</v>
      </c>
      <c r="AV134" s="42">
        <f t="shared" ref="AV134:AV159" si="125">AQ134*AR134*AS134*AT134+AU134</f>
        <v>19128</v>
      </c>
      <c r="AW134" s="64">
        <f t="shared" ref="AW134:AW140" si="126">1.95+0.26</f>
        <v>2.21</v>
      </c>
      <c r="AX134" s="51">
        <v>0.98</v>
      </c>
      <c r="AY134" s="51">
        <v>2.47</v>
      </c>
      <c r="AZ134" s="45">
        <f t="shared" ref="AZ134:AZ159" si="127">AX134*AY134+1</f>
        <v>3.4206</v>
      </c>
      <c r="BA134" s="52">
        <v>1.225</v>
      </c>
      <c r="BB134" s="47">
        <v>0.5</v>
      </c>
      <c r="BC134" s="54">
        <f t="shared" ref="BC134:BC159" si="128">AV134*AW134*AZ134*BA134*BB134</f>
        <v>88566.6506634</v>
      </c>
      <c r="BE134" s="49">
        <f t="shared" ref="BE134:BE146" si="129">5109+240+108</f>
        <v>5457</v>
      </c>
      <c r="BF134" s="63">
        <v>2.36</v>
      </c>
      <c r="BG134" s="51">
        <v>1</v>
      </c>
      <c r="BH134" s="51">
        <v>1</v>
      </c>
      <c r="BI134" s="51">
        <f t="shared" ref="BI134:BI140" si="130">5968*1.5</f>
        <v>8952</v>
      </c>
      <c r="BJ134" s="42">
        <f t="shared" ref="BJ134:BJ159" si="131">BE134*BF134*BG134*BH134+BI134</f>
        <v>21830.52</v>
      </c>
      <c r="BK134" s="64">
        <f t="shared" ref="BK134:BK140" si="132">1.95+0.26</f>
        <v>2.21</v>
      </c>
      <c r="BL134" s="51">
        <v>0.98</v>
      </c>
      <c r="BM134" s="51">
        <v>2.47</v>
      </c>
      <c r="BN134" s="45">
        <f t="shared" ref="BN134:BN159" si="133">BL134*BM134+1</f>
        <v>3.4206</v>
      </c>
      <c r="BO134" s="52">
        <v>1.225</v>
      </c>
      <c r="BP134" s="47">
        <v>0.625</v>
      </c>
      <c r="BQ134" s="54">
        <f t="shared" ref="BQ134:BQ159" si="134">BJ134*BK134*BN134*BO134*BP134</f>
        <v>126349.856142851</v>
      </c>
    </row>
    <row r="135" customHeight="1" spans="1:69">
      <c r="A135" s="49">
        <v>5109</v>
      </c>
      <c r="B135" s="63">
        <v>2</v>
      </c>
      <c r="C135" s="51">
        <v>1</v>
      </c>
      <c r="D135" s="51">
        <v>1</v>
      </c>
      <c r="E135" s="51">
        <f t="shared" si="115"/>
        <v>7938</v>
      </c>
      <c r="F135" s="42">
        <f>A135*B135*C135*D135+E135</f>
        <v>18156</v>
      </c>
      <c r="G135" s="64">
        <v>1.95</v>
      </c>
      <c r="H135" s="51">
        <v>0.98</v>
      </c>
      <c r="I135" s="51">
        <v>2.47</v>
      </c>
      <c r="J135" s="45">
        <f>H135*I135+1</f>
        <v>3.4206</v>
      </c>
      <c r="K135" s="52">
        <v>1.125</v>
      </c>
      <c r="L135" s="47">
        <v>0.5</v>
      </c>
      <c r="M135" s="54">
        <f>F135*G135*J135*K135*L135</f>
        <v>68120.7786675</v>
      </c>
      <c r="O135" s="49">
        <v>5109</v>
      </c>
      <c r="P135" s="63">
        <v>2</v>
      </c>
      <c r="Q135" s="51">
        <v>1</v>
      </c>
      <c r="R135" s="51">
        <v>1</v>
      </c>
      <c r="S135" s="51">
        <f t="shared" si="116"/>
        <v>8430</v>
      </c>
      <c r="T135" s="42">
        <f>O135*P135*Q135*R135+S135</f>
        <v>18648</v>
      </c>
      <c r="U135" s="64">
        <f t="shared" si="117"/>
        <v>2.21</v>
      </c>
      <c r="V135" s="51">
        <v>0.98</v>
      </c>
      <c r="W135" s="51">
        <v>2.47</v>
      </c>
      <c r="X135" s="45">
        <f>V135*W135+1</f>
        <v>3.4206</v>
      </c>
      <c r="Y135" s="52">
        <v>1.125</v>
      </c>
      <c r="Z135" s="47">
        <v>0.5</v>
      </c>
      <c r="AA135" s="54">
        <f>T135*U135*X135*Y135*Z135</f>
        <v>79295.647977</v>
      </c>
      <c r="AC135" s="49">
        <v>5109</v>
      </c>
      <c r="AD135" s="63">
        <v>2</v>
      </c>
      <c r="AE135" s="51">
        <v>1</v>
      </c>
      <c r="AF135" s="51">
        <v>1</v>
      </c>
      <c r="AG135" s="51">
        <f t="shared" si="118"/>
        <v>8430</v>
      </c>
      <c r="AH135" s="42">
        <f t="shared" si="119"/>
        <v>18648</v>
      </c>
      <c r="AI135" s="64">
        <f t="shared" si="120"/>
        <v>2.21</v>
      </c>
      <c r="AJ135" s="51">
        <v>0.98</v>
      </c>
      <c r="AK135" s="51">
        <v>2.47</v>
      </c>
      <c r="AL135" s="45">
        <f t="shared" si="121"/>
        <v>3.4206</v>
      </c>
      <c r="AM135" s="52">
        <v>1.125</v>
      </c>
      <c r="AN135" s="47">
        <v>0.5</v>
      </c>
      <c r="AO135" s="54">
        <f t="shared" si="122"/>
        <v>79295.647977</v>
      </c>
      <c r="AQ135" s="49">
        <f t="shared" si="123"/>
        <v>5349</v>
      </c>
      <c r="AR135" s="63">
        <v>2</v>
      </c>
      <c r="AS135" s="51">
        <v>1</v>
      </c>
      <c r="AT135" s="51">
        <v>1</v>
      </c>
      <c r="AU135" s="51">
        <f t="shared" si="124"/>
        <v>8430</v>
      </c>
      <c r="AV135" s="42">
        <f t="shared" si="125"/>
        <v>19128</v>
      </c>
      <c r="AW135" s="64">
        <f t="shared" si="126"/>
        <v>2.21</v>
      </c>
      <c r="AX135" s="51">
        <v>0.98</v>
      </c>
      <c r="AY135" s="51">
        <v>2.47</v>
      </c>
      <c r="AZ135" s="45">
        <f t="shared" si="127"/>
        <v>3.4206</v>
      </c>
      <c r="BA135" s="52">
        <v>1.225</v>
      </c>
      <c r="BB135" s="47">
        <v>0.5</v>
      </c>
      <c r="BC135" s="54">
        <f t="shared" si="128"/>
        <v>88566.6506634</v>
      </c>
      <c r="BE135" s="49">
        <f t="shared" si="129"/>
        <v>5457</v>
      </c>
      <c r="BF135" s="63">
        <v>2.36</v>
      </c>
      <c r="BG135" s="51">
        <v>1</v>
      </c>
      <c r="BH135" s="51">
        <v>1</v>
      </c>
      <c r="BI135" s="51">
        <f t="shared" si="130"/>
        <v>8952</v>
      </c>
      <c r="BJ135" s="42">
        <f t="shared" si="131"/>
        <v>21830.52</v>
      </c>
      <c r="BK135" s="64">
        <f t="shared" si="132"/>
        <v>2.21</v>
      </c>
      <c r="BL135" s="51">
        <v>0.98</v>
      </c>
      <c r="BM135" s="51">
        <v>2.47</v>
      </c>
      <c r="BN135" s="45">
        <f t="shared" si="133"/>
        <v>3.4206</v>
      </c>
      <c r="BO135" s="52">
        <v>1.225</v>
      </c>
      <c r="BP135" s="47">
        <v>0.625</v>
      </c>
      <c r="BQ135" s="54">
        <f t="shared" si="134"/>
        <v>126349.856142851</v>
      </c>
    </row>
    <row r="136" customHeight="1" spans="1:69">
      <c r="A136" s="49">
        <v>5109</v>
      </c>
      <c r="B136" s="63">
        <v>2</v>
      </c>
      <c r="C136" s="51">
        <v>1</v>
      </c>
      <c r="D136" s="51">
        <v>1</v>
      </c>
      <c r="E136" s="51">
        <f t="shared" si="115"/>
        <v>7938</v>
      </c>
      <c r="F136" s="42">
        <f>A136*B136*C136*D136+E136</f>
        <v>18156</v>
      </c>
      <c r="G136" s="64">
        <v>1.95</v>
      </c>
      <c r="H136" s="51">
        <v>0.98</v>
      </c>
      <c r="I136" s="51">
        <v>2.47</v>
      </c>
      <c r="J136" s="45">
        <f>H136*I136+1</f>
        <v>3.4206</v>
      </c>
      <c r="K136" s="52">
        <v>1.125</v>
      </c>
      <c r="L136" s="47">
        <v>0.5</v>
      </c>
      <c r="M136" s="54">
        <f>F136*G136*J136*K136*L136</f>
        <v>68120.7786675</v>
      </c>
      <c r="O136" s="49">
        <v>5109</v>
      </c>
      <c r="P136" s="63">
        <v>2</v>
      </c>
      <c r="Q136" s="51">
        <v>1</v>
      </c>
      <c r="R136" s="51">
        <v>1</v>
      </c>
      <c r="S136" s="51">
        <f t="shared" si="116"/>
        <v>8430</v>
      </c>
      <c r="T136" s="42">
        <f>O136*P136*Q136*R136+S136</f>
        <v>18648</v>
      </c>
      <c r="U136" s="64">
        <f t="shared" si="117"/>
        <v>2.21</v>
      </c>
      <c r="V136" s="51">
        <v>0.98</v>
      </c>
      <c r="W136" s="51">
        <v>2.47</v>
      </c>
      <c r="X136" s="45">
        <f>V136*W136+1</f>
        <v>3.4206</v>
      </c>
      <c r="Y136" s="52">
        <v>1.125</v>
      </c>
      <c r="Z136" s="47">
        <v>0.5</v>
      </c>
      <c r="AA136" s="54">
        <f>T136*U136*X136*Y136*Z136</f>
        <v>79295.647977</v>
      </c>
      <c r="AC136" s="49">
        <v>5109</v>
      </c>
      <c r="AD136" s="63">
        <v>2</v>
      </c>
      <c r="AE136" s="51">
        <v>1</v>
      </c>
      <c r="AF136" s="51">
        <v>1</v>
      </c>
      <c r="AG136" s="51">
        <f t="shared" si="118"/>
        <v>8430</v>
      </c>
      <c r="AH136" s="42">
        <f t="shared" si="119"/>
        <v>18648</v>
      </c>
      <c r="AI136" s="64">
        <f t="shared" si="120"/>
        <v>2.21</v>
      </c>
      <c r="AJ136" s="51">
        <v>0.98</v>
      </c>
      <c r="AK136" s="51">
        <v>2.47</v>
      </c>
      <c r="AL136" s="45">
        <f t="shared" si="121"/>
        <v>3.4206</v>
      </c>
      <c r="AM136" s="52">
        <v>1.125</v>
      </c>
      <c r="AN136" s="47">
        <v>0.5</v>
      </c>
      <c r="AO136" s="54">
        <f t="shared" si="122"/>
        <v>79295.647977</v>
      </c>
      <c r="AQ136" s="49">
        <f t="shared" si="123"/>
        <v>5349</v>
      </c>
      <c r="AR136" s="63">
        <v>2</v>
      </c>
      <c r="AS136" s="51">
        <v>1</v>
      </c>
      <c r="AT136" s="51">
        <v>1</v>
      </c>
      <c r="AU136" s="51">
        <f t="shared" si="124"/>
        <v>8430</v>
      </c>
      <c r="AV136" s="42">
        <f t="shared" si="125"/>
        <v>19128</v>
      </c>
      <c r="AW136" s="64">
        <f t="shared" si="126"/>
        <v>2.21</v>
      </c>
      <c r="AX136" s="51">
        <v>0.98</v>
      </c>
      <c r="AY136" s="51">
        <v>2.47</v>
      </c>
      <c r="AZ136" s="45">
        <f t="shared" si="127"/>
        <v>3.4206</v>
      </c>
      <c r="BA136" s="52">
        <v>1.225</v>
      </c>
      <c r="BB136" s="47">
        <v>0.5</v>
      </c>
      <c r="BC136" s="54">
        <f t="shared" si="128"/>
        <v>88566.6506634</v>
      </c>
      <c r="BE136" s="49">
        <f t="shared" si="129"/>
        <v>5457</v>
      </c>
      <c r="BF136" s="63">
        <v>2.36</v>
      </c>
      <c r="BG136" s="51">
        <v>1</v>
      </c>
      <c r="BH136" s="51">
        <v>1</v>
      </c>
      <c r="BI136" s="51">
        <f t="shared" si="130"/>
        <v>8952</v>
      </c>
      <c r="BJ136" s="42">
        <f t="shared" si="131"/>
        <v>21830.52</v>
      </c>
      <c r="BK136" s="64">
        <f t="shared" si="132"/>
        <v>2.21</v>
      </c>
      <c r="BL136" s="51">
        <v>0.98</v>
      </c>
      <c r="BM136" s="51">
        <v>2.47</v>
      </c>
      <c r="BN136" s="45">
        <f t="shared" si="133"/>
        <v>3.4206</v>
      </c>
      <c r="BO136" s="52">
        <v>1.225</v>
      </c>
      <c r="BP136" s="47">
        <v>0.625</v>
      </c>
      <c r="BQ136" s="54">
        <f t="shared" si="134"/>
        <v>126349.856142851</v>
      </c>
    </row>
    <row r="137" customHeight="1" spans="1:69">
      <c r="A137" s="49">
        <v>5109</v>
      </c>
      <c r="B137" s="63">
        <v>2</v>
      </c>
      <c r="C137" s="51">
        <v>1</v>
      </c>
      <c r="D137" s="51">
        <v>1</v>
      </c>
      <c r="E137" s="51">
        <f t="shared" si="115"/>
        <v>7938</v>
      </c>
      <c r="F137" s="42">
        <f>A137*B137*C137*D137+E137</f>
        <v>18156</v>
      </c>
      <c r="G137" s="64">
        <v>1.95</v>
      </c>
      <c r="H137" s="51">
        <v>0.98</v>
      </c>
      <c r="I137" s="51">
        <v>2.47</v>
      </c>
      <c r="J137" s="45">
        <f>H137*I137+1</f>
        <v>3.4206</v>
      </c>
      <c r="K137" s="52">
        <v>1.125</v>
      </c>
      <c r="L137" s="47">
        <v>0.5</v>
      </c>
      <c r="M137" s="54">
        <f>F137*G137*J137*K137*L137</f>
        <v>68120.7786675</v>
      </c>
      <c r="O137" s="49">
        <v>5109</v>
      </c>
      <c r="P137" s="63">
        <v>2</v>
      </c>
      <c r="Q137" s="51">
        <v>1</v>
      </c>
      <c r="R137" s="51">
        <v>1</v>
      </c>
      <c r="S137" s="51">
        <f t="shared" si="116"/>
        <v>8430</v>
      </c>
      <c r="T137" s="42">
        <f>O137*P137*Q137*R137+S137</f>
        <v>18648</v>
      </c>
      <c r="U137" s="64">
        <f t="shared" si="117"/>
        <v>2.21</v>
      </c>
      <c r="V137" s="51">
        <v>0.98</v>
      </c>
      <c r="W137" s="51">
        <v>2.47</v>
      </c>
      <c r="X137" s="45">
        <f>V137*W137+1</f>
        <v>3.4206</v>
      </c>
      <c r="Y137" s="52">
        <v>1.125</v>
      </c>
      <c r="Z137" s="47">
        <v>0.5</v>
      </c>
      <c r="AA137" s="54">
        <f>T137*U137*X137*Y137*Z137</f>
        <v>79295.647977</v>
      </c>
      <c r="AC137" s="49">
        <v>5109</v>
      </c>
      <c r="AD137" s="63">
        <v>2</v>
      </c>
      <c r="AE137" s="51">
        <v>1</v>
      </c>
      <c r="AF137" s="51">
        <v>1</v>
      </c>
      <c r="AG137" s="51">
        <f t="shared" si="118"/>
        <v>8430</v>
      </c>
      <c r="AH137" s="42">
        <f t="shared" si="119"/>
        <v>18648</v>
      </c>
      <c r="AI137" s="64">
        <f t="shared" si="120"/>
        <v>2.21</v>
      </c>
      <c r="AJ137" s="51">
        <v>0.98</v>
      </c>
      <c r="AK137" s="51">
        <v>2.47</v>
      </c>
      <c r="AL137" s="45">
        <f t="shared" si="121"/>
        <v>3.4206</v>
      </c>
      <c r="AM137" s="52">
        <v>1.125</v>
      </c>
      <c r="AN137" s="47">
        <v>0.5</v>
      </c>
      <c r="AO137" s="54">
        <f t="shared" si="122"/>
        <v>79295.647977</v>
      </c>
      <c r="AQ137" s="49">
        <f t="shared" si="123"/>
        <v>5349</v>
      </c>
      <c r="AR137" s="63">
        <v>2</v>
      </c>
      <c r="AS137" s="51">
        <v>1</v>
      </c>
      <c r="AT137" s="51">
        <v>1</v>
      </c>
      <c r="AU137" s="51">
        <f t="shared" si="124"/>
        <v>8430</v>
      </c>
      <c r="AV137" s="42">
        <f t="shared" si="125"/>
        <v>19128</v>
      </c>
      <c r="AW137" s="64">
        <f t="shared" si="126"/>
        <v>2.21</v>
      </c>
      <c r="AX137" s="51">
        <v>0.98</v>
      </c>
      <c r="AY137" s="51">
        <v>2.47</v>
      </c>
      <c r="AZ137" s="45">
        <f t="shared" si="127"/>
        <v>3.4206</v>
      </c>
      <c r="BA137" s="52">
        <v>1.225</v>
      </c>
      <c r="BB137" s="47">
        <v>0.5</v>
      </c>
      <c r="BC137" s="54">
        <f t="shared" si="128"/>
        <v>88566.6506634</v>
      </c>
      <c r="BE137" s="49">
        <f t="shared" si="129"/>
        <v>5457</v>
      </c>
      <c r="BF137" s="63">
        <v>2.36</v>
      </c>
      <c r="BG137" s="51">
        <v>1</v>
      </c>
      <c r="BH137" s="51">
        <v>1</v>
      </c>
      <c r="BI137" s="51">
        <f t="shared" si="130"/>
        <v>8952</v>
      </c>
      <c r="BJ137" s="42">
        <f t="shared" si="131"/>
        <v>21830.52</v>
      </c>
      <c r="BK137" s="64">
        <f t="shared" si="132"/>
        <v>2.21</v>
      </c>
      <c r="BL137" s="51">
        <v>0.98</v>
      </c>
      <c r="BM137" s="51">
        <v>2.47</v>
      </c>
      <c r="BN137" s="45">
        <f t="shared" si="133"/>
        <v>3.4206</v>
      </c>
      <c r="BO137" s="52">
        <v>1.225</v>
      </c>
      <c r="BP137" s="47">
        <v>0.625</v>
      </c>
      <c r="BQ137" s="54">
        <f t="shared" si="134"/>
        <v>126349.856142851</v>
      </c>
    </row>
    <row r="138" customHeight="1" spans="1:69">
      <c r="A138" s="49">
        <v>5109</v>
      </c>
      <c r="B138" s="63">
        <v>2</v>
      </c>
      <c r="C138" s="51">
        <v>1</v>
      </c>
      <c r="D138" s="51">
        <v>1</v>
      </c>
      <c r="E138" s="51">
        <f t="shared" si="115"/>
        <v>7938</v>
      </c>
      <c r="F138" s="42">
        <f>A138*B138*C138*D138+E138</f>
        <v>18156</v>
      </c>
      <c r="G138" s="64">
        <v>1.95</v>
      </c>
      <c r="H138" s="51">
        <v>0.98</v>
      </c>
      <c r="I138" s="51">
        <v>2.47</v>
      </c>
      <c r="J138" s="45">
        <f>H138*I138+1</f>
        <v>3.4206</v>
      </c>
      <c r="K138" s="52">
        <v>1.125</v>
      </c>
      <c r="L138" s="47">
        <v>0.5</v>
      </c>
      <c r="M138" s="54">
        <f>F138*G138*J138*K138*L138</f>
        <v>68120.7786675</v>
      </c>
      <c r="O138" s="49">
        <v>5109</v>
      </c>
      <c r="P138" s="63">
        <v>2</v>
      </c>
      <c r="Q138" s="51">
        <v>1</v>
      </c>
      <c r="R138" s="51">
        <v>1</v>
      </c>
      <c r="S138" s="51">
        <f t="shared" si="116"/>
        <v>8430</v>
      </c>
      <c r="T138" s="42">
        <f>O138*P138*Q138*R138+S138</f>
        <v>18648</v>
      </c>
      <c r="U138" s="64">
        <f t="shared" si="117"/>
        <v>2.21</v>
      </c>
      <c r="V138" s="51">
        <v>0.98</v>
      </c>
      <c r="W138" s="51">
        <v>2.47</v>
      </c>
      <c r="X138" s="45">
        <f>V138*W138+1</f>
        <v>3.4206</v>
      </c>
      <c r="Y138" s="52">
        <v>1.125</v>
      </c>
      <c r="Z138" s="47">
        <v>0.5</v>
      </c>
      <c r="AA138" s="54">
        <f>T138*U138*X138*Y138*Z138</f>
        <v>79295.647977</v>
      </c>
      <c r="AC138" s="49">
        <v>5109</v>
      </c>
      <c r="AD138" s="63">
        <v>2</v>
      </c>
      <c r="AE138" s="51">
        <v>1</v>
      </c>
      <c r="AF138" s="51">
        <v>1</v>
      </c>
      <c r="AG138" s="51">
        <f t="shared" si="118"/>
        <v>8430</v>
      </c>
      <c r="AH138" s="42">
        <f t="shared" si="119"/>
        <v>18648</v>
      </c>
      <c r="AI138" s="64">
        <f t="shared" si="120"/>
        <v>2.21</v>
      </c>
      <c r="AJ138" s="51">
        <v>0.98</v>
      </c>
      <c r="AK138" s="51">
        <v>2.47</v>
      </c>
      <c r="AL138" s="45">
        <f t="shared" si="121"/>
        <v>3.4206</v>
      </c>
      <c r="AM138" s="52">
        <v>1.125</v>
      </c>
      <c r="AN138" s="47">
        <v>0.5</v>
      </c>
      <c r="AO138" s="54">
        <f t="shared" si="122"/>
        <v>79295.647977</v>
      </c>
      <c r="AQ138" s="49">
        <f t="shared" si="123"/>
        <v>5349</v>
      </c>
      <c r="AR138" s="63">
        <v>2</v>
      </c>
      <c r="AS138" s="51">
        <v>1</v>
      </c>
      <c r="AT138" s="51">
        <v>1</v>
      </c>
      <c r="AU138" s="51">
        <f t="shared" si="124"/>
        <v>8430</v>
      </c>
      <c r="AV138" s="42">
        <f t="shared" si="125"/>
        <v>19128</v>
      </c>
      <c r="AW138" s="64">
        <f t="shared" si="126"/>
        <v>2.21</v>
      </c>
      <c r="AX138" s="51">
        <v>0.98</v>
      </c>
      <c r="AY138" s="51">
        <v>2.47</v>
      </c>
      <c r="AZ138" s="45">
        <f t="shared" si="127"/>
        <v>3.4206</v>
      </c>
      <c r="BA138" s="52">
        <v>1.225</v>
      </c>
      <c r="BB138" s="47">
        <v>0.5</v>
      </c>
      <c r="BC138" s="54">
        <f t="shared" si="128"/>
        <v>88566.6506634</v>
      </c>
      <c r="BE138" s="49">
        <f t="shared" si="129"/>
        <v>5457</v>
      </c>
      <c r="BF138" s="63">
        <v>2.36</v>
      </c>
      <c r="BG138" s="51">
        <v>1</v>
      </c>
      <c r="BH138" s="51">
        <v>1</v>
      </c>
      <c r="BI138" s="51">
        <f t="shared" si="130"/>
        <v>8952</v>
      </c>
      <c r="BJ138" s="42">
        <f t="shared" si="131"/>
        <v>21830.52</v>
      </c>
      <c r="BK138" s="64">
        <f t="shared" si="132"/>
        <v>2.21</v>
      </c>
      <c r="BL138" s="51">
        <v>0.98</v>
      </c>
      <c r="BM138" s="51">
        <v>2.47</v>
      </c>
      <c r="BN138" s="45">
        <f t="shared" si="133"/>
        <v>3.4206</v>
      </c>
      <c r="BO138" s="52">
        <v>1.225</v>
      </c>
      <c r="BP138" s="47">
        <v>0.625</v>
      </c>
      <c r="BQ138" s="54">
        <f t="shared" si="134"/>
        <v>126349.856142851</v>
      </c>
    </row>
    <row r="139" customHeight="1" spans="1:69">
      <c r="A139" s="49"/>
      <c r="B139" s="44"/>
      <c r="C139" s="51"/>
      <c r="D139" s="51"/>
      <c r="E139" s="51"/>
      <c r="F139" s="42"/>
      <c r="G139" s="52"/>
      <c r="H139" s="51"/>
      <c r="I139" s="51"/>
      <c r="J139" s="45"/>
      <c r="K139" s="52"/>
      <c r="L139" s="47"/>
      <c r="M139" s="54"/>
      <c r="O139" s="49"/>
      <c r="P139" s="44"/>
      <c r="Q139" s="51"/>
      <c r="R139" s="51"/>
      <c r="S139" s="51"/>
      <c r="T139" s="42"/>
      <c r="U139" s="52"/>
      <c r="V139" s="51"/>
      <c r="W139" s="51"/>
      <c r="X139" s="45"/>
      <c r="Y139" s="52"/>
      <c r="Z139" s="47"/>
      <c r="AA139" s="54"/>
      <c r="AC139" s="49">
        <v>5109</v>
      </c>
      <c r="AD139" s="41">
        <v>6</v>
      </c>
      <c r="AE139" s="51">
        <v>1</v>
      </c>
      <c r="AF139" s="51">
        <v>1</v>
      </c>
      <c r="AG139" s="51">
        <f t="shared" si="118"/>
        <v>8430</v>
      </c>
      <c r="AH139" s="42">
        <f t="shared" si="119"/>
        <v>39084</v>
      </c>
      <c r="AI139" s="64">
        <f t="shared" si="120"/>
        <v>2.21</v>
      </c>
      <c r="AJ139" s="51">
        <v>0.98</v>
      </c>
      <c r="AK139" s="51">
        <v>2.47</v>
      </c>
      <c r="AL139" s="45">
        <f t="shared" si="121"/>
        <v>3.4206</v>
      </c>
      <c r="AM139" s="52">
        <v>1.125</v>
      </c>
      <c r="AN139" s="47">
        <v>0.5</v>
      </c>
      <c r="AO139" s="54">
        <f t="shared" si="122"/>
        <v>166194.2892285</v>
      </c>
      <c r="AQ139" s="49">
        <f t="shared" ref="AQ139:AQ148" si="135">5109+240</f>
        <v>5349</v>
      </c>
      <c r="AR139" s="41">
        <v>6</v>
      </c>
      <c r="AS139" s="51">
        <v>1</v>
      </c>
      <c r="AT139" s="51">
        <v>1</v>
      </c>
      <c r="AU139" s="51">
        <f t="shared" si="124"/>
        <v>8430</v>
      </c>
      <c r="AV139" s="42">
        <f t="shared" si="125"/>
        <v>40524</v>
      </c>
      <c r="AW139" s="64">
        <f t="shared" si="126"/>
        <v>2.21</v>
      </c>
      <c r="AX139" s="51">
        <v>0.98</v>
      </c>
      <c r="AY139" s="51">
        <v>2.47</v>
      </c>
      <c r="AZ139" s="45">
        <f t="shared" si="127"/>
        <v>3.4206</v>
      </c>
      <c r="BA139" s="52">
        <v>1.225</v>
      </c>
      <c r="BB139" s="47">
        <v>0.5</v>
      </c>
      <c r="BC139" s="54">
        <f t="shared" si="128"/>
        <v>187634.6168697</v>
      </c>
      <c r="BE139" s="49">
        <f t="shared" si="129"/>
        <v>5457</v>
      </c>
      <c r="BF139" s="41">
        <v>6</v>
      </c>
      <c r="BG139" s="51">
        <v>1</v>
      </c>
      <c r="BH139" s="51">
        <v>1</v>
      </c>
      <c r="BI139" s="51">
        <f t="shared" si="130"/>
        <v>8952</v>
      </c>
      <c r="BJ139" s="42">
        <f t="shared" si="131"/>
        <v>41694</v>
      </c>
      <c r="BK139" s="64">
        <f t="shared" si="132"/>
        <v>2.21</v>
      </c>
      <c r="BL139" s="51">
        <v>0.98</v>
      </c>
      <c r="BM139" s="51">
        <v>2.47</v>
      </c>
      <c r="BN139" s="45">
        <f t="shared" si="133"/>
        <v>3.4206</v>
      </c>
      <c r="BO139" s="52">
        <v>1.225</v>
      </c>
      <c r="BP139" s="47">
        <v>0.625</v>
      </c>
      <c r="BQ139" s="54">
        <f t="shared" si="134"/>
        <v>241314.952736813</v>
      </c>
    </row>
    <row r="140" customHeight="1" spans="1:69">
      <c r="A140" s="49"/>
      <c r="B140" s="44"/>
      <c r="C140" s="51"/>
      <c r="D140" s="51"/>
      <c r="E140" s="51"/>
      <c r="F140" s="42"/>
      <c r="G140" s="52"/>
      <c r="H140" s="51"/>
      <c r="I140" s="51"/>
      <c r="J140" s="45"/>
      <c r="K140" s="52"/>
      <c r="L140" s="47"/>
      <c r="M140" s="54"/>
      <c r="O140" s="49"/>
      <c r="P140" s="44"/>
      <c r="Q140" s="51"/>
      <c r="R140" s="51"/>
      <c r="S140" s="51"/>
      <c r="T140" s="42"/>
      <c r="U140" s="52"/>
      <c r="V140" s="51"/>
      <c r="W140" s="51"/>
      <c r="X140" s="45"/>
      <c r="Y140" s="52"/>
      <c r="Z140" s="47"/>
      <c r="AA140" s="54"/>
      <c r="AC140" s="49">
        <v>5109</v>
      </c>
      <c r="AD140" s="41">
        <v>6</v>
      </c>
      <c r="AE140" s="51">
        <v>1</v>
      </c>
      <c r="AF140" s="51">
        <v>1</v>
      </c>
      <c r="AG140" s="51">
        <f t="shared" si="118"/>
        <v>8430</v>
      </c>
      <c r="AH140" s="42">
        <f t="shared" si="119"/>
        <v>39084</v>
      </c>
      <c r="AI140" s="64">
        <f t="shared" si="120"/>
        <v>2.21</v>
      </c>
      <c r="AJ140" s="51">
        <v>0.98</v>
      </c>
      <c r="AK140" s="51">
        <v>2.47</v>
      </c>
      <c r="AL140" s="45">
        <f t="shared" si="121"/>
        <v>3.4206</v>
      </c>
      <c r="AM140" s="52">
        <v>1.125</v>
      </c>
      <c r="AN140" s="47">
        <v>0.5</v>
      </c>
      <c r="AO140" s="54">
        <f t="shared" si="122"/>
        <v>166194.2892285</v>
      </c>
      <c r="AQ140" s="49">
        <f t="shared" si="135"/>
        <v>5349</v>
      </c>
      <c r="AR140" s="41">
        <v>6</v>
      </c>
      <c r="AS140" s="51">
        <v>1</v>
      </c>
      <c r="AT140" s="51">
        <v>1</v>
      </c>
      <c r="AU140" s="51">
        <f t="shared" si="124"/>
        <v>8430</v>
      </c>
      <c r="AV140" s="42">
        <f t="shared" si="125"/>
        <v>40524</v>
      </c>
      <c r="AW140" s="64">
        <f t="shared" si="126"/>
        <v>2.21</v>
      </c>
      <c r="AX140" s="51">
        <v>0.98</v>
      </c>
      <c r="AY140" s="51">
        <v>2.47</v>
      </c>
      <c r="AZ140" s="45">
        <f t="shared" si="127"/>
        <v>3.4206</v>
      </c>
      <c r="BA140" s="52">
        <v>1.225</v>
      </c>
      <c r="BB140" s="47">
        <v>0.5</v>
      </c>
      <c r="BC140" s="54">
        <f t="shared" si="128"/>
        <v>187634.6168697</v>
      </c>
      <c r="BE140" s="49">
        <f t="shared" si="129"/>
        <v>5457</v>
      </c>
      <c r="BF140" s="41">
        <v>6</v>
      </c>
      <c r="BG140" s="51">
        <v>1</v>
      </c>
      <c r="BH140" s="51">
        <v>1</v>
      </c>
      <c r="BI140" s="51">
        <f t="shared" si="130"/>
        <v>8952</v>
      </c>
      <c r="BJ140" s="42">
        <f t="shared" si="131"/>
        <v>41694</v>
      </c>
      <c r="BK140" s="64">
        <f t="shared" si="132"/>
        <v>2.21</v>
      </c>
      <c r="BL140" s="51">
        <v>0.98</v>
      </c>
      <c r="BM140" s="51">
        <v>2.47</v>
      </c>
      <c r="BN140" s="45">
        <f t="shared" si="133"/>
        <v>3.4206</v>
      </c>
      <c r="BO140" s="52">
        <v>1.225</v>
      </c>
      <c r="BP140" s="47">
        <v>0.625</v>
      </c>
      <c r="BQ140" s="54">
        <f t="shared" si="134"/>
        <v>241314.952736813</v>
      </c>
    </row>
    <row r="141" customHeight="1" spans="1:69">
      <c r="A141" s="49">
        <v>5109</v>
      </c>
      <c r="B141" s="44">
        <v>5.01</v>
      </c>
      <c r="C141" s="51">
        <v>1</v>
      </c>
      <c r="D141" s="51">
        <v>1</v>
      </c>
      <c r="E141" s="51">
        <v>0</v>
      </c>
      <c r="F141" s="42">
        <f>A141*B141*C141*D141+E141</f>
        <v>25596.09</v>
      </c>
      <c r="G141" s="52">
        <v>2.55</v>
      </c>
      <c r="H141" s="51">
        <v>0.98</v>
      </c>
      <c r="I141" s="51">
        <v>2.47</v>
      </c>
      <c r="J141" s="45">
        <f>H141*I141+1</f>
        <v>3.4206</v>
      </c>
      <c r="K141" s="52">
        <v>1.125</v>
      </c>
      <c r="L141" s="47">
        <v>0.5</v>
      </c>
      <c r="M141" s="54">
        <f>F141*G141*J141*K141*L141</f>
        <v>125585.247885581</v>
      </c>
      <c r="O141" s="49">
        <v>5109</v>
      </c>
      <c r="P141" s="44">
        <v>5.01</v>
      </c>
      <c r="Q141" s="51">
        <v>1</v>
      </c>
      <c r="R141" s="51">
        <v>1</v>
      </c>
      <c r="S141" s="51">
        <v>0</v>
      </c>
      <c r="T141" s="42">
        <f t="shared" ref="T141:T159" si="136">O141*P141*Q141*R141+S141</f>
        <v>25596.09</v>
      </c>
      <c r="U141" s="52">
        <f t="shared" ref="U141:U159" si="137">2.55+0.26</f>
        <v>2.81</v>
      </c>
      <c r="V141" s="51">
        <v>0.98</v>
      </c>
      <c r="W141" s="51">
        <v>2.47</v>
      </c>
      <c r="X141" s="45">
        <f t="shared" ref="X141:X159" si="138">V141*W141+1</f>
        <v>3.4206</v>
      </c>
      <c r="Y141" s="52">
        <v>1.125</v>
      </c>
      <c r="Z141" s="47">
        <v>0.5</v>
      </c>
      <c r="AA141" s="54">
        <f t="shared" ref="AA141:AA159" si="139">T141*U141*X141*Y141*Z141</f>
        <v>138390.018258229</v>
      </c>
      <c r="AC141" s="49">
        <v>5109</v>
      </c>
      <c r="AD141" s="44">
        <v>5.01</v>
      </c>
      <c r="AE141" s="51">
        <v>1</v>
      </c>
      <c r="AF141" s="51">
        <v>1</v>
      </c>
      <c r="AG141" s="51">
        <v>0</v>
      </c>
      <c r="AH141" s="42">
        <f t="shared" ref="AH141:AH159" si="140">AC141*AD141*AE141*AF141+AG141</f>
        <v>25596.09</v>
      </c>
      <c r="AI141" s="52">
        <f t="shared" ref="AI141:AI159" si="141">2.55+0.26</f>
        <v>2.81</v>
      </c>
      <c r="AJ141" s="51">
        <v>0.98</v>
      </c>
      <c r="AK141" s="51">
        <v>2.47</v>
      </c>
      <c r="AL141" s="45">
        <f t="shared" ref="AL141:AL159" si="142">AJ141*AK141+1</f>
        <v>3.4206</v>
      </c>
      <c r="AM141" s="52">
        <v>1.125</v>
      </c>
      <c r="AN141" s="47">
        <v>0.5</v>
      </c>
      <c r="AO141" s="54">
        <f t="shared" ref="AO141:AO159" si="143">AH141*AI141*AL141*AM141*AN141</f>
        <v>138390.018258229</v>
      </c>
      <c r="AQ141" s="49">
        <f t="shared" si="135"/>
        <v>5349</v>
      </c>
      <c r="AR141" s="44">
        <v>5.01</v>
      </c>
      <c r="AS141" s="51">
        <v>1</v>
      </c>
      <c r="AT141" s="51">
        <v>1</v>
      </c>
      <c r="AU141" s="51">
        <v>0</v>
      </c>
      <c r="AV141" s="42">
        <f t="shared" si="125"/>
        <v>26798.49</v>
      </c>
      <c r="AW141" s="52">
        <f t="shared" ref="AW141:AW159" si="144">2.55+0.26</f>
        <v>2.81</v>
      </c>
      <c r="AX141" s="51">
        <v>0.98</v>
      </c>
      <c r="AY141" s="51">
        <v>2.47</v>
      </c>
      <c r="AZ141" s="45">
        <f t="shared" si="127"/>
        <v>3.4206</v>
      </c>
      <c r="BA141" s="52">
        <v>1.225</v>
      </c>
      <c r="BB141" s="47">
        <v>0.5</v>
      </c>
      <c r="BC141" s="54">
        <f t="shared" si="128"/>
        <v>157770.218896936</v>
      </c>
      <c r="BE141" s="49">
        <f t="shared" si="129"/>
        <v>5457</v>
      </c>
      <c r="BF141" s="44">
        <v>5.01</v>
      </c>
      <c r="BG141" s="51">
        <v>1</v>
      </c>
      <c r="BH141" s="51">
        <v>1</v>
      </c>
      <c r="BI141" s="51">
        <f t="shared" ref="BI141:BI144" si="145">5968*0.7</f>
        <v>4177.6</v>
      </c>
      <c r="BJ141" s="42">
        <f t="shared" si="131"/>
        <v>31517.17</v>
      </c>
      <c r="BK141" s="52">
        <f t="shared" ref="BK141:BK159" si="146">2.55+0.26</f>
        <v>2.81</v>
      </c>
      <c r="BL141" s="51">
        <v>0.98</v>
      </c>
      <c r="BM141" s="51">
        <v>2.47</v>
      </c>
      <c r="BN141" s="45">
        <f t="shared" si="133"/>
        <v>3.4206</v>
      </c>
      <c r="BO141" s="52">
        <v>1.225</v>
      </c>
      <c r="BP141" s="47">
        <v>0.625</v>
      </c>
      <c r="BQ141" s="54">
        <f t="shared" si="134"/>
        <v>231938.012641381</v>
      </c>
    </row>
    <row r="142" customHeight="1" spans="1:69">
      <c r="A142" s="49">
        <v>5109</v>
      </c>
      <c r="B142" s="55">
        <v>1.7</v>
      </c>
      <c r="C142" s="51">
        <v>2.2</v>
      </c>
      <c r="D142" s="51">
        <v>2</v>
      </c>
      <c r="E142" s="51">
        <v>0</v>
      </c>
      <c r="F142" s="42">
        <f>A142*B142*C142*D142+E142</f>
        <v>38215.32</v>
      </c>
      <c r="G142" s="52">
        <v>2.55</v>
      </c>
      <c r="H142" s="51">
        <v>0.98</v>
      </c>
      <c r="I142" s="51">
        <v>2.47</v>
      </c>
      <c r="J142" s="45">
        <f>H142*I142+1</f>
        <v>3.4206</v>
      </c>
      <c r="K142" s="52">
        <v>1.125</v>
      </c>
      <c r="L142" s="47">
        <v>0.5</v>
      </c>
      <c r="M142" s="54">
        <f>F142*G142*J142*K142*L142</f>
        <v>187500.529777275</v>
      </c>
      <c r="O142" s="49">
        <v>5109</v>
      </c>
      <c r="P142" s="55">
        <v>1.7</v>
      </c>
      <c r="Q142" s="51">
        <v>2.2</v>
      </c>
      <c r="R142" s="51">
        <v>2</v>
      </c>
      <c r="S142" s="51">
        <v>0</v>
      </c>
      <c r="T142" s="42">
        <f t="shared" si="136"/>
        <v>38215.32</v>
      </c>
      <c r="U142" s="52">
        <f t="shared" si="137"/>
        <v>2.81</v>
      </c>
      <c r="V142" s="51">
        <v>0.98</v>
      </c>
      <c r="W142" s="51">
        <v>2.47</v>
      </c>
      <c r="X142" s="45">
        <f t="shared" si="138"/>
        <v>3.4206</v>
      </c>
      <c r="Y142" s="52">
        <v>1.125</v>
      </c>
      <c r="Z142" s="47">
        <v>0.5</v>
      </c>
      <c r="AA142" s="54">
        <f t="shared" si="139"/>
        <v>206618.230852605</v>
      </c>
      <c r="AC142" s="49">
        <v>5109</v>
      </c>
      <c r="AD142" s="55">
        <v>1.7</v>
      </c>
      <c r="AE142" s="51">
        <v>2.2</v>
      </c>
      <c r="AF142" s="51">
        <v>2</v>
      </c>
      <c r="AG142" s="51">
        <v>0</v>
      </c>
      <c r="AH142" s="42">
        <f t="shared" si="140"/>
        <v>38215.32</v>
      </c>
      <c r="AI142" s="52">
        <f t="shared" si="141"/>
        <v>2.81</v>
      </c>
      <c r="AJ142" s="51">
        <v>0.98</v>
      </c>
      <c r="AK142" s="51">
        <v>2.47</v>
      </c>
      <c r="AL142" s="45">
        <f t="shared" si="142"/>
        <v>3.4206</v>
      </c>
      <c r="AM142" s="52">
        <v>1.125</v>
      </c>
      <c r="AN142" s="47">
        <v>0.5</v>
      </c>
      <c r="AO142" s="54">
        <f t="shared" si="143"/>
        <v>206618.230852605</v>
      </c>
      <c r="AQ142" s="49">
        <f t="shared" si="135"/>
        <v>5349</v>
      </c>
      <c r="AR142" s="55">
        <v>1.7</v>
      </c>
      <c r="AS142" s="51">
        <v>2.2</v>
      </c>
      <c r="AT142" s="51">
        <v>2</v>
      </c>
      <c r="AU142" s="51">
        <v>0</v>
      </c>
      <c r="AV142" s="42">
        <f t="shared" si="125"/>
        <v>40010.52</v>
      </c>
      <c r="AW142" s="52">
        <f t="shared" si="144"/>
        <v>2.81</v>
      </c>
      <c r="AX142" s="51">
        <v>0.98</v>
      </c>
      <c r="AY142" s="51">
        <v>2.47</v>
      </c>
      <c r="AZ142" s="45">
        <f t="shared" si="127"/>
        <v>3.4206</v>
      </c>
      <c r="BA142" s="52">
        <v>1.225</v>
      </c>
      <c r="BB142" s="47">
        <v>0.5</v>
      </c>
      <c r="BC142" s="54">
        <f t="shared" si="128"/>
        <v>235553.141187441</v>
      </c>
      <c r="BE142" s="49">
        <f t="shared" si="129"/>
        <v>5457</v>
      </c>
      <c r="BF142" s="55">
        <v>1.7</v>
      </c>
      <c r="BG142" s="51">
        <v>2.2</v>
      </c>
      <c r="BH142" s="51">
        <v>2</v>
      </c>
      <c r="BI142" s="51">
        <f t="shared" si="145"/>
        <v>4177.6</v>
      </c>
      <c r="BJ142" s="42">
        <f t="shared" si="131"/>
        <v>44995.96</v>
      </c>
      <c r="BK142" s="52">
        <f t="shared" si="146"/>
        <v>2.81</v>
      </c>
      <c r="BL142" s="51">
        <v>0.98</v>
      </c>
      <c r="BM142" s="51">
        <v>2.47</v>
      </c>
      <c r="BN142" s="45">
        <f t="shared" si="133"/>
        <v>3.4206</v>
      </c>
      <c r="BO142" s="52">
        <v>1.225</v>
      </c>
      <c r="BP142" s="47">
        <v>0.625</v>
      </c>
      <c r="BQ142" s="54">
        <f t="shared" si="134"/>
        <v>331129.779078866</v>
      </c>
    </row>
    <row r="143" customHeight="1" spans="1:69">
      <c r="A143" s="49">
        <v>5109</v>
      </c>
      <c r="B143" s="55">
        <v>8</v>
      </c>
      <c r="C143" s="51">
        <v>1</v>
      </c>
      <c r="D143" s="51">
        <v>1</v>
      </c>
      <c r="E143" s="51">
        <v>0</v>
      </c>
      <c r="F143" s="42">
        <f>A143*B143*C143*D143+E143</f>
        <v>40872</v>
      </c>
      <c r="G143" s="52">
        <v>2.55</v>
      </c>
      <c r="H143" s="51">
        <v>0.98</v>
      </c>
      <c r="I143" s="51">
        <v>2.47</v>
      </c>
      <c r="J143" s="45">
        <f>H143*I143+1</f>
        <v>3.4206</v>
      </c>
      <c r="K143" s="52">
        <v>1.125</v>
      </c>
      <c r="L143" s="47">
        <v>0.5</v>
      </c>
      <c r="M143" s="54">
        <f>F143*G143*J143*K143*L143</f>
        <v>200535.325965</v>
      </c>
      <c r="O143" s="49">
        <v>5109</v>
      </c>
      <c r="P143" s="55">
        <v>8</v>
      </c>
      <c r="Q143" s="51">
        <v>1</v>
      </c>
      <c r="R143" s="51">
        <v>1</v>
      </c>
      <c r="S143" s="51">
        <v>0</v>
      </c>
      <c r="T143" s="42">
        <f t="shared" si="136"/>
        <v>40872</v>
      </c>
      <c r="U143" s="52">
        <f t="shared" si="137"/>
        <v>2.81</v>
      </c>
      <c r="V143" s="51">
        <v>0.98</v>
      </c>
      <c r="W143" s="51">
        <v>2.47</v>
      </c>
      <c r="X143" s="45">
        <f t="shared" si="138"/>
        <v>3.4206</v>
      </c>
      <c r="Y143" s="52">
        <v>1.125</v>
      </c>
      <c r="Z143" s="47">
        <v>0.5</v>
      </c>
      <c r="AA143" s="54">
        <f t="shared" si="139"/>
        <v>220982.065083</v>
      </c>
      <c r="AC143" s="49">
        <v>5109</v>
      </c>
      <c r="AD143" s="55">
        <v>8</v>
      </c>
      <c r="AE143" s="51">
        <v>1</v>
      </c>
      <c r="AF143" s="51">
        <v>1</v>
      </c>
      <c r="AG143" s="51">
        <v>0</v>
      </c>
      <c r="AH143" s="42">
        <f t="shared" si="140"/>
        <v>40872</v>
      </c>
      <c r="AI143" s="52">
        <f t="shared" si="141"/>
        <v>2.81</v>
      </c>
      <c r="AJ143" s="51">
        <v>0.98</v>
      </c>
      <c r="AK143" s="51">
        <v>2.47</v>
      </c>
      <c r="AL143" s="45">
        <f t="shared" si="142"/>
        <v>3.4206</v>
      </c>
      <c r="AM143" s="52">
        <v>1.125</v>
      </c>
      <c r="AN143" s="47">
        <v>0.5</v>
      </c>
      <c r="AO143" s="54">
        <f t="shared" si="143"/>
        <v>220982.065083</v>
      </c>
      <c r="AQ143" s="49">
        <f t="shared" si="135"/>
        <v>5349</v>
      </c>
      <c r="AR143" s="55">
        <v>8</v>
      </c>
      <c r="AS143" s="51">
        <v>1</v>
      </c>
      <c r="AT143" s="51">
        <v>1</v>
      </c>
      <c r="AU143" s="51">
        <v>0</v>
      </c>
      <c r="AV143" s="42">
        <f t="shared" si="125"/>
        <v>42792</v>
      </c>
      <c r="AW143" s="52">
        <f t="shared" si="144"/>
        <v>2.81</v>
      </c>
      <c r="AX143" s="51">
        <v>0.98</v>
      </c>
      <c r="AY143" s="51">
        <v>2.47</v>
      </c>
      <c r="AZ143" s="45">
        <f t="shared" si="127"/>
        <v>3.4206</v>
      </c>
      <c r="BA143" s="52">
        <v>1.225</v>
      </c>
      <c r="BB143" s="47">
        <v>0.5</v>
      </c>
      <c r="BC143" s="54">
        <f t="shared" si="128"/>
        <v>251928.4932486</v>
      </c>
      <c r="BE143" s="49">
        <f t="shared" si="129"/>
        <v>5457</v>
      </c>
      <c r="BF143" s="55">
        <v>8</v>
      </c>
      <c r="BG143" s="51">
        <v>1</v>
      </c>
      <c r="BH143" s="51">
        <v>1</v>
      </c>
      <c r="BI143" s="51">
        <f t="shared" si="145"/>
        <v>4177.6</v>
      </c>
      <c r="BJ143" s="42">
        <f t="shared" si="131"/>
        <v>47833.6</v>
      </c>
      <c r="BK143" s="52">
        <f t="shared" si="146"/>
        <v>2.81</v>
      </c>
      <c r="BL143" s="51">
        <v>0.98</v>
      </c>
      <c r="BM143" s="51">
        <v>2.47</v>
      </c>
      <c r="BN143" s="45">
        <f t="shared" si="133"/>
        <v>3.4206</v>
      </c>
      <c r="BO143" s="52">
        <v>1.225</v>
      </c>
      <c r="BP143" s="47">
        <v>0.625</v>
      </c>
      <c r="BQ143" s="54">
        <f t="shared" si="134"/>
        <v>352012.2562236</v>
      </c>
    </row>
    <row r="144" customHeight="1" spans="1:69">
      <c r="A144" s="49">
        <v>5109</v>
      </c>
      <c r="B144" s="50">
        <v>0.59</v>
      </c>
      <c r="C144" s="51">
        <v>2.2</v>
      </c>
      <c r="D144" s="51">
        <v>1</v>
      </c>
      <c r="E144" s="51">
        <v>0</v>
      </c>
      <c r="F144" s="42">
        <f t="shared" ref="F144:F149" si="147">A144*B144*C144*D144+E144</f>
        <v>6631.482</v>
      </c>
      <c r="G144" s="52">
        <v>2.55</v>
      </c>
      <c r="H144" s="51">
        <v>0.98</v>
      </c>
      <c r="I144" s="51">
        <v>2.47</v>
      </c>
      <c r="J144" s="45">
        <f t="shared" ref="J144:J149" si="148">H144*I144+1</f>
        <v>3.4206</v>
      </c>
      <c r="K144" s="52">
        <v>1.125</v>
      </c>
      <c r="L144" s="47">
        <v>0.5</v>
      </c>
      <c r="M144" s="54">
        <f t="shared" ref="M144:M149" si="149">F144*G144*J144*K144*L144</f>
        <v>32536.8566378213</v>
      </c>
      <c r="O144" s="49">
        <v>5109</v>
      </c>
      <c r="P144" s="50">
        <v>0.59</v>
      </c>
      <c r="Q144" s="51">
        <v>2.2</v>
      </c>
      <c r="R144" s="51">
        <v>1</v>
      </c>
      <c r="S144" s="51">
        <v>0</v>
      </c>
      <c r="T144" s="42">
        <f t="shared" si="136"/>
        <v>6631.482</v>
      </c>
      <c r="U144" s="52">
        <f t="shared" si="137"/>
        <v>2.81</v>
      </c>
      <c r="V144" s="51">
        <v>0.98</v>
      </c>
      <c r="W144" s="51">
        <v>2.47</v>
      </c>
      <c r="X144" s="45">
        <f t="shared" si="138"/>
        <v>3.4206</v>
      </c>
      <c r="Y144" s="52">
        <v>1.125</v>
      </c>
      <c r="Z144" s="47">
        <v>0.5</v>
      </c>
      <c r="AA144" s="54">
        <f t="shared" si="139"/>
        <v>35854.3400597167</v>
      </c>
      <c r="AC144" s="49">
        <v>5109</v>
      </c>
      <c r="AD144" s="50">
        <v>0.59</v>
      </c>
      <c r="AE144" s="51">
        <v>2.2</v>
      </c>
      <c r="AF144" s="51">
        <v>1</v>
      </c>
      <c r="AG144" s="51">
        <v>0</v>
      </c>
      <c r="AH144" s="42">
        <f t="shared" si="140"/>
        <v>6631.482</v>
      </c>
      <c r="AI144" s="52">
        <f t="shared" si="141"/>
        <v>2.81</v>
      </c>
      <c r="AJ144" s="51">
        <v>0.98</v>
      </c>
      <c r="AK144" s="51">
        <v>2.47</v>
      </c>
      <c r="AL144" s="45">
        <f t="shared" si="142"/>
        <v>3.4206</v>
      </c>
      <c r="AM144" s="52">
        <v>1.125</v>
      </c>
      <c r="AN144" s="47">
        <v>0.5</v>
      </c>
      <c r="AO144" s="54">
        <f t="shared" si="143"/>
        <v>35854.3400597167</v>
      </c>
      <c r="AQ144" s="49">
        <f t="shared" si="135"/>
        <v>5349</v>
      </c>
      <c r="AR144" s="50">
        <v>0.59</v>
      </c>
      <c r="AS144" s="51">
        <v>2.2</v>
      </c>
      <c r="AT144" s="51">
        <v>1</v>
      </c>
      <c r="AU144" s="51">
        <v>0</v>
      </c>
      <c r="AV144" s="42">
        <f t="shared" si="125"/>
        <v>6943.002</v>
      </c>
      <c r="AW144" s="52">
        <f t="shared" si="144"/>
        <v>2.81</v>
      </c>
      <c r="AX144" s="51">
        <v>0.98</v>
      </c>
      <c r="AY144" s="51">
        <v>2.47</v>
      </c>
      <c r="AZ144" s="45">
        <f t="shared" si="127"/>
        <v>3.4206</v>
      </c>
      <c r="BA144" s="52">
        <v>1.225</v>
      </c>
      <c r="BB144" s="47">
        <v>0.5</v>
      </c>
      <c r="BC144" s="54">
        <f t="shared" si="128"/>
        <v>40875.3980295854</v>
      </c>
      <c r="BE144" s="49">
        <f t="shared" si="129"/>
        <v>5457</v>
      </c>
      <c r="BF144" s="50">
        <v>0.59</v>
      </c>
      <c r="BG144" s="51">
        <v>2.2</v>
      </c>
      <c r="BH144" s="51">
        <v>1</v>
      </c>
      <c r="BI144" s="51">
        <f t="shared" si="145"/>
        <v>4177.6</v>
      </c>
      <c r="BJ144" s="42">
        <f t="shared" si="131"/>
        <v>11260.786</v>
      </c>
      <c r="BK144" s="52">
        <f t="shared" si="146"/>
        <v>2.81</v>
      </c>
      <c r="BL144" s="51">
        <v>0.98</v>
      </c>
      <c r="BM144" s="51">
        <v>2.47</v>
      </c>
      <c r="BN144" s="45">
        <f t="shared" si="133"/>
        <v>3.4206</v>
      </c>
      <c r="BO144" s="52">
        <v>1.225</v>
      </c>
      <c r="BP144" s="47">
        <v>0.625</v>
      </c>
      <c r="BQ144" s="54">
        <f t="shared" si="134"/>
        <v>82869.2527158969</v>
      </c>
    </row>
    <row r="145" customHeight="1" spans="1:69">
      <c r="A145" s="49">
        <v>5109</v>
      </c>
      <c r="B145" s="50">
        <v>0.8</v>
      </c>
      <c r="C145" s="51">
        <v>2.2</v>
      </c>
      <c r="D145" s="51">
        <v>1</v>
      </c>
      <c r="E145" s="51">
        <v>0</v>
      </c>
      <c r="F145" s="42">
        <f t="shared" si="147"/>
        <v>8991.84</v>
      </c>
      <c r="G145" s="52">
        <v>2.55</v>
      </c>
      <c r="H145" s="51">
        <v>0.98</v>
      </c>
      <c r="I145" s="51">
        <v>2.47</v>
      </c>
      <c r="J145" s="45">
        <f t="shared" si="148"/>
        <v>3.4206</v>
      </c>
      <c r="K145" s="52">
        <v>1.125</v>
      </c>
      <c r="L145" s="47">
        <v>0.5</v>
      </c>
      <c r="M145" s="54">
        <f t="shared" si="149"/>
        <v>44117.7717123</v>
      </c>
      <c r="O145" s="49">
        <v>5109</v>
      </c>
      <c r="P145" s="50">
        <v>0.8</v>
      </c>
      <c r="Q145" s="51">
        <v>2.2</v>
      </c>
      <c r="R145" s="51">
        <v>1</v>
      </c>
      <c r="S145" s="51">
        <v>0</v>
      </c>
      <c r="T145" s="42">
        <f t="shared" si="136"/>
        <v>8991.84</v>
      </c>
      <c r="U145" s="52">
        <f t="shared" si="137"/>
        <v>2.81</v>
      </c>
      <c r="V145" s="51">
        <v>0.98</v>
      </c>
      <c r="W145" s="51">
        <v>2.47</v>
      </c>
      <c r="X145" s="45">
        <f t="shared" si="138"/>
        <v>3.4206</v>
      </c>
      <c r="Y145" s="52">
        <v>1.125</v>
      </c>
      <c r="Z145" s="47">
        <v>0.5</v>
      </c>
      <c r="AA145" s="54">
        <f t="shared" si="139"/>
        <v>48616.05431826</v>
      </c>
      <c r="AC145" s="49">
        <v>5109</v>
      </c>
      <c r="AD145" s="50">
        <v>0.8</v>
      </c>
      <c r="AE145" s="51">
        <v>2.2</v>
      </c>
      <c r="AF145" s="51">
        <v>1</v>
      </c>
      <c r="AG145" s="51">
        <v>0</v>
      </c>
      <c r="AH145" s="42">
        <f t="shared" si="140"/>
        <v>8991.84</v>
      </c>
      <c r="AI145" s="52">
        <f t="shared" si="141"/>
        <v>2.81</v>
      </c>
      <c r="AJ145" s="51">
        <v>0.98</v>
      </c>
      <c r="AK145" s="51">
        <v>2.47</v>
      </c>
      <c r="AL145" s="45">
        <f t="shared" si="142"/>
        <v>3.4206</v>
      </c>
      <c r="AM145" s="52">
        <v>1.125</v>
      </c>
      <c r="AN145" s="47">
        <v>0.5</v>
      </c>
      <c r="AO145" s="54">
        <f t="shared" si="143"/>
        <v>48616.05431826</v>
      </c>
      <c r="AQ145" s="49">
        <f t="shared" si="135"/>
        <v>5349</v>
      </c>
      <c r="AR145" s="50">
        <v>0.8</v>
      </c>
      <c r="AS145" s="51">
        <v>2.2</v>
      </c>
      <c r="AT145" s="51">
        <v>1</v>
      </c>
      <c r="AU145" s="51">
        <v>0</v>
      </c>
      <c r="AV145" s="42">
        <f t="shared" si="125"/>
        <v>9414.24</v>
      </c>
      <c r="AW145" s="52">
        <f t="shared" si="144"/>
        <v>2.81</v>
      </c>
      <c r="AX145" s="51">
        <v>0.98</v>
      </c>
      <c r="AY145" s="51">
        <v>2.47</v>
      </c>
      <c r="AZ145" s="45">
        <f t="shared" si="127"/>
        <v>3.4206</v>
      </c>
      <c r="BA145" s="52">
        <v>1.225</v>
      </c>
      <c r="BB145" s="47">
        <v>0.5</v>
      </c>
      <c r="BC145" s="54">
        <f t="shared" si="128"/>
        <v>55424.268514692</v>
      </c>
      <c r="BE145" s="49">
        <f t="shared" si="129"/>
        <v>5457</v>
      </c>
      <c r="BF145" s="50">
        <v>0.8</v>
      </c>
      <c r="BG145" s="51">
        <v>2.2</v>
      </c>
      <c r="BH145" s="51">
        <v>1</v>
      </c>
      <c r="BI145" s="51">
        <v>0</v>
      </c>
      <c r="BJ145" s="42">
        <f t="shared" si="131"/>
        <v>9604.32</v>
      </c>
      <c r="BK145" s="52">
        <f t="shared" si="146"/>
        <v>2.81</v>
      </c>
      <c r="BL145" s="51">
        <v>0.98</v>
      </c>
      <c r="BM145" s="51">
        <v>2.47</v>
      </c>
      <c r="BN145" s="45">
        <f t="shared" si="133"/>
        <v>3.4206</v>
      </c>
      <c r="BO145" s="52">
        <v>1.225</v>
      </c>
      <c r="BP145" s="47">
        <v>0.625</v>
      </c>
      <c r="BQ145" s="54">
        <f t="shared" si="134"/>
        <v>70679.153412945</v>
      </c>
    </row>
    <row r="146" customHeight="1" spans="1:69">
      <c r="A146" s="49">
        <v>5109</v>
      </c>
      <c r="B146" s="50">
        <v>0.74</v>
      </c>
      <c r="C146" s="51">
        <v>2.2</v>
      </c>
      <c r="D146" s="51">
        <v>1</v>
      </c>
      <c r="E146" s="51">
        <v>0</v>
      </c>
      <c r="F146" s="42">
        <f t="shared" si="147"/>
        <v>8317.452</v>
      </c>
      <c r="G146" s="52">
        <v>2.55</v>
      </c>
      <c r="H146" s="51">
        <v>0.98</v>
      </c>
      <c r="I146" s="51">
        <v>2.47</v>
      </c>
      <c r="J146" s="45">
        <f t="shared" si="148"/>
        <v>3.4206</v>
      </c>
      <c r="K146" s="52">
        <v>1.125</v>
      </c>
      <c r="L146" s="47">
        <v>0.5</v>
      </c>
      <c r="M146" s="54">
        <f t="shared" si="149"/>
        <v>40808.9388338775</v>
      </c>
      <c r="O146" s="49">
        <v>5109</v>
      </c>
      <c r="P146" s="50">
        <v>0.74</v>
      </c>
      <c r="Q146" s="51">
        <v>2.2</v>
      </c>
      <c r="R146" s="51">
        <v>1</v>
      </c>
      <c r="S146" s="51">
        <v>0</v>
      </c>
      <c r="T146" s="42">
        <f t="shared" si="136"/>
        <v>8317.452</v>
      </c>
      <c r="U146" s="52">
        <f t="shared" si="137"/>
        <v>2.81</v>
      </c>
      <c r="V146" s="51">
        <v>0.98</v>
      </c>
      <c r="W146" s="51">
        <v>2.47</v>
      </c>
      <c r="X146" s="45">
        <f t="shared" si="138"/>
        <v>3.4206</v>
      </c>
      <c r="Y146" s="52">
        <v>1.125</v>
      </c>
      <c r="Z146" s="47">
        <v>0.5</v>
      </c>
      <c r="AA146" s="54">
        <f t="shared" si="139"/>
        <v>44969.8502443905</v>
      </c>
      <c r="AC146" s="49">
        <v>5109</v>
      </c>
      <c r="AD146" s="50">
        <v>0.74</v>
      </c>
      <c r="AE146" s="51">
        <v>2.2</v>
      </c>
      <c r="AF146" s="51">
        <v>1</v>
      </c>
      <c r="AG146" s="51">
        <v>0</v>
      </c>
      <c r="AH146" s="42">
        <f t="shared" si="140"/>
        <v>8317.452</v>
      </c>
      <c r="AI146" s="52">
        <f t="shared" si="141"/>
        <v>2.81</v>
      </c>
      <c r="AJ146" s="51">
        <v>0.98</v>
      </c>
      <c r="AK146" s="51">
        <v>2.47</v>
      </c>
      <c r="AL146" s="45">
        <f t="shared" si="142"/>
        <v>3.4206</v>
      </c>
      <c r="AM146" s="52">
        <v>1.125</v>
      </c>
      <c r="AN146" s="47">
        <v>0.5</v>
      </c>
      <c r="AO146" s="54">
        <f t="shared" si="143"/>
        <v>44969.8502443905</v>
      </c>
      <c r="AQ146" s="49">
        <f t="shared" si="135"/>
        <v>5349</v>
      </c>
      <c r="AR146" s="50">
        <v>0.74</v>
      </c>
      <c r="AS146" s="51">
        <v>2.2</v>
      </c>
      <c r="AT146" s="51">
        <v>1</v>
      </c>
      <c r="AU146" s="51">
        <v>0</v>
      </c>
      <c r="AV146" s="42">
        <f t="shared" si="125"/>
        <v>8708.172</v>
      </c>
      <c r="AW146" s="52">
        <f t="shared" si="144"/>
        <v>2.81</v>
      </c>
      <c r="AX146" s="51">
        <v>0.98</v>
      </c>
      <c r="AY146" s="51">
        <v>2.47</v>
      </c>
      <c r="AZ146" s="45">
        <f t="shared" si="127"/>
        <v>3.4206</v>
      </c>
      <c r="BA146" s="52">
        <v>1.225</v>
      </c>
      <c r="BB146" s="47">
        <v>0.5</v>
      </c>
      <c r="BC146" s="54">
        <f t="shared" si="128"/>
        <v>51267.4483760901</v>
      </c>
      <c r="BE146" s="49">
        <f t="shared" si="129"/>
        <v>5457</v>
      </c>
      <c r="BF146" s="50">
        <v>0.74</v>
      </c>
      <c r="BG146" s="51">
        <v>2.2</v>
      </c>
      <c r="BH146" s="51">
        <v>1</v>
      </c>
      <c r="BI146" s="51">
        <v>0</v>
      </c>
      <c r="BJ146" s="42">
        <f t="shared" si="131"/>
        <v>8883.996</v>
      </c>
      <c r="BK146" s="52">
        <f t="shared" si="146"/>
        <v>2.81</v>
      </c>
      <c r="BL146" s="51">
        <v>0.98</v>
      </c>
      <c r="BM146" s="51">
        <v>2.47</v>
      </c>
      <c r="BN146" s="45">
        <f t="shared" si="133"/>
        <v>3.4206</v>
      </c>
      <c r="BO146" s="52">
        <v>1.225</v>
      </c>
      <c r="BP146" s="47">
        <v>0.625</v>
      </c>
      <c r="BQ146" s="54">
        <f t="shared" si="134"/>
        <v>65378.2169069741</v>
      </c>
    </row>
    <row r="147" customHeight="1" spans="1:69">
      <c r="A147" s="49">
        <v>5109</v>
      </c>
      <c r="B147" s="50">
        <v>0.92</v>
      </c>
      <c r="C147" s="51">
        <v>2.2</v>
      </c>
      <c r="D147" s="51">
        <v>1</v>
      </c>
      <c r="E147" s="51">
        <v>0</v>
      </c>
      <c r="F147" s="42">
        <f t="shared" si="147"/>
        <v>10340.616</v>
      </c>
      <c r="G147" s="52">
        <v>2.55</v>
      </c>
      <c r="H147" s="51">
        <v>0.98</v>
      </c>
      <c r="I147" s="51">
        <v>2.47</v>
      </c>
      <c r="J147" s="45">
        <f t="shared" si="148"/>
        <v>3.4206</v>
      </c>
      <c r="K147" s="52">
        <v>1.125</v>
      </c>
      <c r="L147" s="47">
        <v>0.5</v>
      </c>
      <c r="M147" s="54">
        <f t="shared" si="149"/>
        <v>50735.437469145</v>
      </c>
      <c r="O147" s="49">
        <v>5109</v>
      </c>
      <c r="P147" s="50">
        <v>0.92</v>
      </c>
      <c r="Q147" s="51">
        <v>2.2</v>
      </c>
      <c r="R147" s="51">
        <v>1</v>
      </c>
      <c r="S147" s="51">
        <v>0</v>
      </c>
      <c r="T147" s="42">
        <f t="shared" si="136"/>
        <v>10340.616</v>
      </c>
      <c r="U147" s="52">
        <f t="shared" si="137"/>
        <v>2.81</v>
      </c>
      <c r="V147" s="51">
        <v>0.98</v>
      </c>
      <c r="W147" s="51">
        <v>2.47</v>
      </c>
      <c r="X147" s="45">
        <f t="shared" si="138"/>
        <v>3.4206</v>
      </c>
      <c r="Y147" s="52">
        <v>1.125</v>
      </c>
      <c r="Z147" s="47">
        <v>0.5</v>
      </c>
      <c r="AA147" s="54">
        <f t="shared" si="139"/>
        <v>55908.462465999</v>
      </c>
      <c r="AC147" s="49">
        <v>5109</v>
      </c>
      <c r="AD147" s="50">
        <v>0.92</v>
      </c>
      <c r="AE147" s="51">
        <v>2.2</v>
      </c>
      <c r="AF147" s="51">
        <v>1</v>
      </c>
      <c r="AG147" s="51">
        <v>0</v>
      </c>
      <c r="AH147" s="42">
        <f t="shared" si="140"/>
        <v>10340.616</v>
      </c>
      <c r="AI147" s="52">
        <f t="shared" si="141"/>
        <v>2.81</v>
      </c>
      <c r="AJ147" s="51">
        <v>0.98</v>
      </c>
      <c r="AK147" s="51">
        <v>2.47</v>
      </c>
      <c r="AL147" s="45">
        <f t="shared" si="142"/>
        <v>3.4206</v>
      </c>
      <c r="AM147" s="52">
        <v>1.125</v>
      </c>
      <c r="AN147" s="47">
        <v>0.5</v>
      </c>
      <c r="AO147" s="54">
        <f t="shared" si="143"/>
        <v>55908.462465999</v>
      </c>
      <c r="AQ147" s="49">
        <f t="shared" si="135"/>
        <v>5349</v>
      </c>
      <c r="AR147" s="50">
        <v>0.92</v>
      </c>
      <c r="AS147" s="51">
        <v>2.2</v>
      </c>
      <c r="AT147" s="51">
        <v>1</v>
      </c>
      <c r="AU147" s="51">
        <v>0</v>
      </c>
      <c r="AV147" s="42">
        <f t="shared" si="125"/>
        <v>10826.376</v>
      </c>
      <c r="AW147" s="52">
        <f t="shared" si="144"/>
        <v>2.81</v>
      </c>
      <c r="AX147" s="51">
        <v>0.98</v>
      </c>
      <c r="AY147" s="51">
        <v>2.47</v>
      </c>
      <c r="AZ147" s="45">
        <f t="shared" si="127"/>
        <v>3.4206</v>
      </c>
      <c r="BA147" s="52">
        <v>1.225</v>
      </c>
      <c r="BB147" s="47">
        <v>0.5</v>
      </c>
      <c r="BC147" s="54">
        <f t="shared" si="128"/>
        <v>63737.9087918958</v>
      </c>
      <c r="BE147" s="49">
        <f t="shared" ref="BE147:BE155" si="150">5109+240+108</f>
        <v>5457</v>
      </c>
      <c r="BF147" s="50">
        <v>0.92</v>
      </c>
      <c r="BG147" s="51">
        <v>2.2</v>
      </c>
      <c r="BH147" s="51">
        <v>1</v>
      </c>
      <c r="BI147" s="51">
        <v>0</v>
      </c>
      <c r="BJ147" s="42">
        <f t="shared" si="131"/>
        <v>11044.968</v>
      </c>
      <c r="BK147" s="52">
        <f t="shared" si="146"/>
        <v>2.81</v>
      </c>
      <c r="BL147" s="51">
        <v>0.98</v>
      </c>
      <c r="BM147" s="51">
        <v>2.47</v>
      </c>
      <c r="BN147" s="45">
        <f t="shared" si="133"/>
        <v>3.4206</v>
      </c>
      <c r="BO147" s="52">
        <v>1.225</v>
      </c>
      <c r="BP147" s="47">
        <v>0.625</v>
      </c>
      <c r="BQ147" s="54">
        <f t="shared" si="134"/>
        <v>81281.0264248868</v>
      </c>
    </row>
    <row r="148" customHeight="1" spans="1:69">
      <c r="A148" s="49">
        <v>5109</v>
      </c>
      <c r="B148" s="55">
        <v>1.7</v>
      </c>
      <c r="C148" s="51">
        <v>2.2</v>
      </c>
      <c r="D148" s="51">
        <v>1</v>
      </c>
      <c r="E148" s="51">
        <v>0</v>
      </c>
      <c r="F148" s="42">
        <f t="shared" si="147"/>
        <v>19107.66</v>
      </c>
      <c r="G148" s="52">
        <v>2.55</v>
      </c>
      <c r="H148" s="51">
        <v>0.98</v>
      </c>
      <c r="I148" s="51">
        <v>2.47</v>
      </c>
      <c r="J148" s="45">
        <f t="shared" si="148"/>
        <v>3.4206</v>
      </c>
      <c r="K148" s="52">
        <v>1.125</v>
      </c>
      <c r="L148" s="47">
        <v>0.5</v>
      </c>
      <c r="M148" s="54">
        <f t="shared" si="149"/>
        <v>93750.2648886375</v>
      </c>
      <c r="O148" s="49">
        <v>5109</v>
      </c>
      <c r="P148" s="55">
        <v>1.7</v>
      </c>
      <c r="Q148" s="51">
        <v>2.2</v>
      </c>
      <c r="R148" s="51">
        <v>1</v>
      </c>
      <c r="S148" s="51">
        <v>0</v>
      </c>
      <c r="T148" s="42">
        <f t="shared" si="136"/>
        <v>19107.66</v>
      </c>
      <c r="U148" s="52">
        <f t="shared" si="137"/>
        <v>2.81</v>
      </c>
      <c r="V148" s="51">
        <v>0.98</v>
      </c>
      <c r="W148" s="51">
        <v>2.47</v>
      </c>
      <c r="X148" s="45">
        <f t="shared" si="138"/>
        <v>3.4206</v>
      </c>
      <c r="Y148" s="52">
        <v>1.125</v>
      </c>
      <c r="Z148" s="47">
        <v>0.5</v>
      </c>
      <c r="AA148" s="54">
        <f t="shared" si="139"/>
        <v>103309.115426302</v>
      </c>
      <c r="AC148" s="49">
        <v>5109</v>
      </c>
      <c r="AD148" s="55">
        <v>1.7</v>
      </c>
      <c r="AE148" s="51">
        <v>2.2</v>
      </c>
      <c r="AF148" s="51">
        <v>1</v>
      </c>
      <c r="AG148" s="51">
        <v>0</v>
      </c>
      <c r="AH148" s="42">
        <f t="shared" si="140"/>
        <v>19107.66</v>
      </c>
      <c r="AI148" s="52">
        <f t="shared" si="141"/>
        <v>2.81</v>
      </c>
      <c r="AJ148" s="51">
        <v>0.98</v>
      </c>
      <c r="AK148" s="51">
        <v>2.47</v>
      </c>
      <c r="AL148" s="45">
        <f t="shared" si="142"/>
        <v>3.4206</v>
      </c>
      <c r="AM148" s="52">
        <v>1.125</v>
      </c>
      <c r="AN148" s="47">
        <v>0.5</v>
      </c>
      <c r="AO148" s="54">
        <f t="shared" si="143"/>
        <v>103309.115426302</v>
      </c>
      <c r="AQ148" s="49">
        <f t="shared" si="135"/>
        <v>5349</v>
      </c>
      <c r="AR148" s="55">
        <v>1.7</v>
      </c>
      <c r="AS148" s="51">
        <v>2.2</v>
      </c>
      <c r="AT148" s="51">
        <v>1</v>
      </c>
      <c r="AU148" s="51">
        <v>0</v>
      </c>
      <c r="AV148" s="42">
        <f t="shared" si="125"/>
        <v>20005.26</v>
      </c>
      <c r="AW148" s="52">
        <f t="shared" si="144"/>
        <v>2.81</v>
      </c>
      <c r="AX148" s="51">
        <v>0.98</v>
      </c>
      <c r="AY148" s="51">
        <v>2.47</v>
      </c>
      <c r="AZ148" s="45">
        <f t="shared" si="127"/>
        <v>3.4206</v>
      </c>
      <c r="BA148" s="52">
        <v>1.225</v>
      </c>
      <c r="BB148" s="47">
        <v>0.5</v>
      </c>
      <c r="BC148" s="54">
        <f t="shared" si="128"/>
        <v>117776.57059372</v>
      </c>
      <c r="BE148" s="49">
        <f t="shared" si="150"/>
        <v>5457</v>
      </c>
      <c r="BF148" s="55">
        <v>1.7</v>
      </c>
      <c r="BG148" s="51">
        <v>2.2</v>
      </c>
      <c r="BH148" s="51">
        <v>1</v>
      </c>
      <c r="BI148" s="51">
        <v>0</v>
      </c>
      <c r="BJ148" s="42">
        <f t="shared" si="131"/>
        <v>20409.18</v>
      </c>
      <c r="BK148" s="52">
        <f t="shared" si="146"/>
        <v>2.81</v>
      </c>
      <c r="BL148" s="51">
        <v>0.98</v>
      </c>
      <c r="BM148" s="51">
        <v>2.47</v>
      </c>
      <c r="BN148" s="45">
        <f t="shared" si="133"/>
        <v>3.4206</v>
      </c>
      <c r="BO148" s="52">
        <v>1.225</v>
      </c>
      <c r="BP148" s="47">
        <v>0.625</v>
      </c>
      <c r="BQ148" s="54">
        <f t="shared" si="134"/>
        <v>150193.201002508</v>
      </c>
    </row>
    <row r="149" customHeight="1" spans="1:69">
      <c r="A149" s="49">
        <v>5109</v>
      </c>
      <c r="B149" s="55">
        <v>8</v>
      </c>
      <c r="C149" s="51">
        <v>1</v>
      </c>
      <c r="D149" s="51">
        <v>1</v>
      </c>
      <c r="E149" s="51">
        <v>0</v>
      </c>
      <c r="F149" s="42">
        <f t="shared" si="147"/>
        <v>40872</v>
      </c>
      <c r="G149" s="52">
        <v>2.55</v>
      </c>
      <c r="H149" s="51">
        <v>0.98</v>
      </c>
      <c r="I149" s="51">
        <v>2.47</v>
      </c>
      <c r="J149" s="45">
        <f t="shared" si="148"/>
        <v>3.4206</v>
      </c>
      <c r="K149" s="52">
        <v>1.125</v>
      </c>
      <c r="L149" s="47">
        <v>0.5</v>
      </c>
      <c r="M149" s="54">
        <f t="shared" si="149"/>
        <v>200535.325965</v>
      </c>
      <c r="O149" s="49">
        <v>5109</v>
      </c>
      <c r="P149" s="55">
        <v>8</v>
      </c>
      <c r="Q149" s="51">
        <v>1</v>
      </c>
      <c r="R149" s="51">
        <v>1</v>
      </c>
      <c r="S149" s="51">
        <v>0</v>
      </c>
      <c r="T149" s="42">
        <f t="shared" si="136"/>
        <v>40872</v>
      </c>
      <c r="U149" s="52">
        <f t="shared" si="137"/>
        <v>2.81</v>
      </c>
      <c r="V149" s="51">
        <v>0.98</v>
      </c>
      <c r="W149" s="51">
        <v>2.47</v>
      </c>
      <c r="X149" s="45">
        <f t="shared" si="138"/>
        <v>3.4206</v>
      </c>
      <c r="Y149" s="52">
        <v>1.125</v>
      </c>
      <c r="Z149" s="47">
        <v>0.5</v>
      </c>
      <c r="AA149" s="54">
        <f t="shared" si="139"/>
        <v>220982.065083</v>
      </c>
      <c r="AC149" s="49">
        <v>5109</v>
      </c>
      <c r="AD149" s="55">
        <v>8</v>
      </c>
      <c r="AE149" s="51">
        <v>1</v>
      </c>
      <c r="AF149" s="51">
        <v>1</v>
      </c>
      <c r="AG149" s="51">
        <v>0</v>
      </c>
      <c r="AH149" s="42">
        <f t="shared" si="140"/>
        <v>40872</v>
      </c>
      <c r="AI149" s="52">
        <f t="shared" si="141"/>
        <v>2.81</v>
      </c>
      <c r="AJ149" s="51">
        <v>0.98</v>
      </c>
      <c r="AK149" s="51">
        <v>2.47</v>
      </c>
      <c r="AL149" s="45">
        <f t="shared" si="142"/>
        <v>3.4206</v>
      </c>
      <c r="AM149" s="52">
        <v>1.125</v>
      </c>
      <c r="AN149" s="47">
        <v>0.5</v>
      </c>
      <c r="AO149" s="54">
        <f t="shared" si="143"/>
        <v>220982.065083</v>
      </c>
      <c r="AQ149" s="49">
        <f t="shared" ref="AQ149:AQ155" si="151">5109+240</f>
        <v>5349</v>
      </c>
      <c r="AR149" s="55">
        <v>8</v>
      </c>
      <c r="AS149" s="51">
        <v>1</v>
      </c>
      <c r="AT149" s="51">
        <v>1</v>
      </c>
      <c r="AU149" s="51">
        <v>0</v>
      </c>
      <c r="AV149" s="42">
        <f t="shared" si="125"/>
        <v>42792</v>
      </c>
      <c r="AW149" s="52">
        <f t="shared" si="144"/>
        <v>2.81</v>
      </c>
      <c r="AX149" s="51">
        <v>0.98</v>
      </c>
      <c r="AY149" s="51">
        <v>2.47</v>
      </c>
      <c r="AZ149" s="45">
        <f t="shared" si="127"/>
        <v>3.4206</v>
      </c>
      <c r="BA149" s="52">
        <v>1.225</v>
      </c>
      <c r="BB149" s="47">
        <v>0.5</v>
      </c>
      <c r="BC149" s="54">
        <f t="shared" si="128"/>
        <v>251928.4932486</v>
      </c>
      <c r="BE149" s="49">
        <f t="shared" si="150"/>
        <v>5457</v>
      </c>
      <c r="BF149" s="55">
        <v>8</v>
      </c>
      <c r="BG149" s="51">
        <v>1</v>
      </c>
      <c r="BH149" s="51">
        <v>1</v>
      </c>
      <c r="BI149" s="51">
        <v>0</v>
      </c>
      <c r="BJ149" s="42">
        <f t="shared" si="131"/>
        <v>43656</v>
      </c>
      <c r="BK149" s="52">
        <f t="shared" si="146"/>
        <v>2.81</v>
      </c>
      <c r="BL149" s="51">
        <v>0.98</v>
      </c>
      <c r="BM149" s="51">
        <v>2.47</v>
      </c>
      <c r="BN149" s="45">
        <f t="shared" si="133"/>
        <v>3.4206</v>
      </c>
      <c r="BO149" s="52">
        <v>1.225</v>
      </c>
      <c r="BP149" s="47">
        <v>0.625</v>
      </c>
      <c r="BQ149" s="54">
        <f t="shared" si="134"/>
        <v>321268.87914975</v>
      </c>
    </row>
    <row r="150" customHeight="1" spans="1:69">
      <c r="A150" s="49">
        <v>5109</v>
      </c>
      <c r="B150" s="50">
        <v>0.59</v>
      </c>
      <c r="C150" s="51">
        <v>2.2</v>
      </c>
      <c r="D150" s="51">
        <v>1</v>
      </c>
      <c r="E150" s="51">
        <v>0</v>
      </c>
      <c r="F150" s="42">
        <f t="shared" ref="F150:F159" si="152">A150*B150*C150*D150+E150</f>
        <v>6631.482</v>
      </c>
      <c r="G150" s="52">
        <v>2.55</v>
      </c>
      <c r="H150" s="51">
        <v>0.98</v>
      </c>
      <c r="I150" s="51">
        <v>2.47</v>
      </c>
      <c r="J150" s="45">
        <f t="shared" ref="J150:J159" si="153">H150*I150+1</f>
        <v>3.4206</v>
      </c>
      <c r="K150" s="52">
        <v>1.125</v>
      </c>
      <c r="L150" s="47">
        <v>0.5</v>
      </c>
      <c r="M150" s="54">
        <f t="shared" ref="M150:M159" si="154">F150*G150*J150*K150*L150</f>
        <v>32536.8566378213</v>
      </c>
      <c r="O150" s="49">
        <v>5109</v>
      </c>
      <c r="P150" s="50">
        <v>0.59</v>
      </c>
      <c r="Q150" s="51">
        <v>2.2</v>
      </c>
      <c r="R150" s="51">
        <v>1</v>
      </c>
      <c r="S150" s="51">
        <v>0</v>
      </c>
      <c r="T150" s="42">
        <f t="shared" si="136"/>
        <v>6631.482</v>
      </c>
      <c r="U150" s="52">
        <f t="shared" si="137"/>
        <v>2.81</v>
      </c>
      <c r="V150" s="51">
        <v>0.98</v>
      </c>
      <c r="W150" s="51">
        <v>2.47</v>
      </c>
      <c r="X150" s="45">
        <f t="shared" si="138"/>
        <v>3.4206</v>
      </c>
      <c r="Y150" s="52">
        <v>1.125</v>
      </c>
      <c r="Z150" s="47">
        <v>0.5</v>
      </c>
      <c r="AA150" s="54">
        <f t="shared" si="139"/>
        <v>35854.3400597167</v>
      </c>
      <c r="AC150" s="49">
        <v>5109</v>
      </c>
      <c r="AD150" s="50">
        <v>0.59</v>
      </c>
      <c r="AE150" s="51">
        <v>2.2</v>
      </c>
      <c r="AF150" s="51">
        <v>1</v>
      </c>
      <c r="AG150" s="51">
        <v>0</v>
      </c>
      <c r="AH150" s="42">
        <f t="shared" si="140"/>
        <v>6631.482</v>
      </c>
      <c r="AI150" s="52">
        <f t="shared" si="141"/>
        <v>2.81</v>
      </c>
      <c r="AJ150" s="51">
        <v>0.98</v>
      </c>
      <c r="AK150" s="51">
        <v>2.47</v>
      </c>
      <c r="AL150" s="45">
        <f t="shared" si="142"/>
        <v>3.4206</v>
      </c>
      <c r="AM150" s="52">
        <v>1.125</v>
      </c>
      <c r="AN150" s="47">
        <v>0.5</v>
      </c>
      <c r="AO150" s="54">
        <f t="shared" si="143"/>
        <v>35854.3400597167</v>
      </c>
      <c r="AQ150" s="49">
        <f t="shared" si="151"/>
        <v>5349</v>
      </c>
      <c r="AR150" s="50">
        <v>0.59</v>
      </c>
      <c r="AS150" s="51">
        <v>2.2</v>
      </c>
      <c r="AT150" s="51">
        <v>1</v>
      </c>
      <c r="AU150" s="51">
        <v>0</v>
      </c>
      <c r="AV150" s="42">
        <f t="shared" si="125"/>
        <v>6943.002</v>
      </c>
      <c r="AW150" s="52">
        <f t="shared" si="144"/>
        <v>2.81</v>
      </c>
      <c r="AX150" s="51">
        <v>0.98</v>
      </c>
      <c r="AY150" s="51">
        <v>2.47</v>
      </c>
      <c r="AZ150" s="45">
        <f t="shared" si="127"/>
        <v>3.4206</v>
      </c>
      <c r="BA150" s="52">
        <v>1.225</v>
      </c>
      <c r="BB150" s="47">
        <v>0.5</v>
      </c>
      <c r="BC150" s="54">
        <f t="shared" si="128"/>
        <v>40875.3980295854</v>
      </c>
      <c r="BE150" s="49">
        <f t="shared" si="150"/>
        <v>5457</v>
      </c>
      <c r="BF150" s="50">
        <v>0.59</v>
      </c>
      <c r="BG150" s="51">
        <v>2.2</v>
      </c>
      <c r="BH150" s="51">
        <v>1</v>
      </c>
      <c r="BI150" s="51">
        <v>0</v>
      </c>
      <c r="BJ150" s="42">
        <f t="shared" si="131"/>
        <v>7083.186</v>
      </c>
      <c r="BK150" s="52">
        <f t="shared" si="146"/>
        <v>2.81</v>
      </c>
      <c r="BL150" s="51">
        <v>0.98</v>
      </c>
      <c r="BM150" s="51">
        <v>2.47</v>
      </c>
      <c r="BN150" s="45">
        <f t="shared" si="133"/>
        <v>3.4206</v>
      </c>
      <c r="BO150" s="52">
        <v>1.225</v>
      </c>
      <c r="BP150" s="47">
        <v>0.625</v>
      </c>
      <c r="BQ150" s="54">
        <f t="shared" si="134"/>
        <v>52125.8756420469</v>
      </c>
    </row>
    <row r="151" customHeight="1" spans="1:69">
      <c r="A151" s="49">
        <v>5109</v>
      </c>
      <c r="B151" s="50">
        <v>0.8</v>
      </c>
      <c r="C151" s="51">
        <v>2.2</v>
      </c>
      <c r="D151" s="51">
        <v>1</v>
      </c>
      <c r="E151" s="51">
        <v>0</v>
      </c>
      <c r="F151" s="42">
        <f t="shared" si="152"/>
        <v>8991.84</v>
      </c>
      <c r="G151" s="52">
        <v>2.55</v>
      </c>
      <c r="H151" s="51">
        <v>0.98</v>
      </c>
      <c r="I151" s="51">
        <v>2.47</v>
      </c>
      <c r="J151" s="45">
        <f t="shared" si="153"/>
        <v>3.4206</v>
      </c>
      <c r="K151" s="52">
        <v>1.125</v>
      </c>
      <c r="L151" s="47">
        <v>0.5</v>
      </c>
      <c r="M151" s="54">
        <f t="shared" si="154"/>
        <v>44117.7717123</v>
      </c>
      <c r="O151" s="49">
        <v>5109</v>
      </c>
      <c r="P151" s="50">
        <v>0.8</v>
      </c>
      <c r="Q151" s="51">
        <v>2.2</v>
      </c>
      <c r="R151" s="51">
        <v>1</v>
      </c>
      <c r="S151" s="51">
        <v>0</v>
      </c>
      <c r="T151" s="42">
        <f t="shared" si="136"/>
        <v>8991.84</v>
      </c>
      <c r="U151" s="52">
        <f t="shared" si="137"/>
        <v>2.81</v>
      </c>
      <c r="V151" s="51">
        <v>0.98</v>
      </c>
      <c r="W151" s="51">
        <v>2.47</v>
      </c>
      <c r="X151" s="45">
        <f t="shared" si="138"/>
        <v>3.4206</v>
      </c>
      <c r="Y151" s="52">
        <v>1.125</v>
      </c>
      <c r="Z151" s="47">
        <v>0.5</v>
      </c>
      <c r="AA151" s="54">
        <f t="shared" si="139"/>
        <v>48616.05431826</v>
      </c>
      <c r="AC151" s="49">
        <v>5109</v>
      </c>
      <c r="AD151" s="50">
        <v>0.8</v>
      </c>
      <c r="AE151" s="51">
        <v>2.2</v>
      </c>
      <c r="AF151" s="51">
        <v>1</v>
      </c>
      <c r="AG151" s="51">
        <v>0</v>
      </c>
      <c r="AH151" s="42">
        <f t="shared" si="140"/>
        <v>8991.84</v>
      </c>
      <c r="AI151" s="52">
        <f t="shared" si="141"/>
        <v>2.81</v>
      </c>
      <c r="AJ151" s="51">
        <v>0.98</v>
      </c>
      <c r="AK151" s="51">
        <v>2.47</v>
      </c>
      <c r="AL151" s="45">
        <f t="shared" si="142"/>
        <v>3.4206</v>
      </c>
      <c r="AM151" s="52">
        <v>1.125</v>
      </c>
      <c r="AN151" s="47">
        <v>0.5</v>
      </c>
      <c r="AO151" s="54">
        <f t="shared" si="143"/>
        <v>48616.05431826</v>
      </c>
      <c r="AQ151" s="49">
        <f t="shared" si="151"/>
        <v>5349</v>
      </c>
      <c r="AR151" s="50">
        <v>0.8</v>
      </c>
      <c r="AS151" s="51">
        <v>2.2</v>
      </c>
      <c r="AT151" s="51">
        <v>1</v>
      </c>
      <c r="AU151" s="51">
        <v>0</v>
      </c>
      <c r="AV151" s="42">
        <f t="shared" si="125"/>
        <v>9414.24</v>
      </c>
      <c r="AW151" s="52">
        <f t="shared" si="144"/>
        <v>2.81</v>
      </c>
      <c r="AX151" s="51">
        <v>0.98</v>
      </c>
      <c r="AY151" s="51">
        <v>2.47</v>
      </c>
      <c r="AZ151" s="45">
        <f t="shared" si="127"/>
        <v>3.4206</v>
      </c>
      <c r="BA151" s="52">
        <v>1.225</v>
      </c>
      <c r="BB151" s="47">
        <v>0.5</v>
      </c>
      <c r="BC151" s="54">
        <f t="shared" si="128"/>
        <v>55424.268514692</v>
      </c>
      <c r="BE151" s="49">
        <f t="shared" si="150"/>
        <v>5457</v>
      </c>
      <c r="BF151" s="50">
        <v>0.8</v>
      </c>
      <c r="BG151" s="51">
        <v>2.2</v>
      </c>
      <c r="BH151" s="51">
        <v>1</v>
      </c>
      <c r="BI151" s="51">
        <v>0</v>
      </c>
      <c r="BJ151" s="42">
        <f t="shared" si="131"/>
        <v>9604.32</v>
      </c>
      <c r="BK151" s="52">
        <f t="shared" si="146"/>
        <v>2.81</v>
      </c>
      <c r="BL151" s="51">
        <v>0.98</v>
      </c>
      <c r="BM151" s="51">
        <v>2.47</v>
      </c>
      <c r="BN151" s="45">
        <f t="shared" si="133"/>
        <v>3.4206</v>
      </c>
      <c r="BO151" s="52">
        <v>1.225</v>
      </c>
      <c r="BP151" s="47">
        <v>0.625</v>
      </c>
      <c r="BQ151" s="54">
        <f t="shared" si="134"/>
        <v>70679.153412945</v>
      </c>
    </row>
    <row r="152" customHeight="1" spans="1:69">
      <c r="A152" s="49">
        <v>5109</v>
      </c>
      <c r="B152" s="50">
        <v>0.74</v>
      </c>
      <c r="C152" s="51">
        <v>2.2</v>
      </c>
      <c r="D152" s="51">
        <v>1</v>
      </c>
      <c r="E152" s="51">
        <v>0</v>
      </c>
      <c r="F152" s="42">
        <f t="shared" si="152"/>
        <v>8317.452</v>
      </c>
      <c r="G152" s="52">
        <v>2.55</v>
      </c>
      <c r="H152" s="51">
        <v>0.98</v>
      </c>
      <c r="I152" s="51">
        <v>2.47</v>
      </c>
      <c r="J152" s="45">
        <f t="shared" si="153"/>
        <v>3.4206</v>
      </c>
      <c r="K152" s="52">
        <v>1.125</v>
      </c>
      <c r="L152" s="47">
        <v>0.5</v>
      </c>
      <c r="M152" s="54">
        <f t="shared" si="154"/>
        <v>40808.9388338775</v>
      </c>
      <c r="O152" s="49">
        <v>5109</v>
      </c>
      <c r="P152" s="50">
        <v>0.74</v>
      </c>
      <c r="Q152" s="51">
        <v>2.2</v>
      </c>
      <c r="R152" s="51">
        <v>1</v>
      </c>
      <c r="S152" s="51">
        <v>0</v>
      </c>
      <c r="T152" s="42">
        <f t="shared" si="136"/>
        <v>8317.452</v>
      </c>
      <c r="U152" s="52">
        <f t="shared" si="137"/>
        <v>2.81</v>
      </c>
      <c r="V152" s="51">
        <v>0.98</v>
      </c>
      <c r="W152" s="51">
        <v>2.47</v>
      </c>
      <c r="X152" s="45">
        <f t="shared" si="138"/>
        <v>3.4206</v>
      </c>
      <c r="Y152" s="52">
        <v>1.125</v>
      </c>
      <c r="Z152" s="47">
        <v>0.5</v>
      </c>
      <c r="AA152" s="54">
        <f t="shared" si="139"/>
        <v>44969.8502443905</v>
      </c>
      <c r="AC152" s="49">
        <v>5109</v>
      </c>
      <c r="AD152" s="50">
        <v>0.74</v>
      </c>
      <c r="AE152" s="51">
        <v>2.2</v>
      </c>
      <c r="AF152" s="51">
        <v>1</v>
      </c>
      <c r="AG152" s="51">
        <v>0</v>
      </c>
      <c r="AH152" s="42">
        <f t="shared" si="140"/>
        <v>8317.452</v>
      </c>
      <c r="AI152" s="52">
        <f t="shared" si="141"/>
        <v>2.81</v>
      </c>
      <c r="AJ152" s="51">
        <v>0.98</v>
      </c>
      <c r="AK152" s="51">
        <v>2.47</v>
      </c>
      <c r="AL152" s="45">
        <f t="shared" si="142"/>
        <v>3.4206</v>
      </c>
      <c r="AM152" s="52">
        <v>1.125</v>
      </c>
      <c r="AN152" s="47">
        <v>0.5</v>
      </c>
      <c r="AO152" s="54">
        <f t="shared" si="143"/>
        <v>44969.8502443905</v>
      </c>
      <c r="AQ152" s="49">
        <f t="shared" si="151"/>
        <v>5349</v>
      </c>
      <c r="AR152" s="50">
        <v>0.74</v>
      </c>
      <c r="AS152" s="51">
        <v>2.2</v>
      </c>
      <c r="AT152" s="51">
        <v>1</v>
      </c>
      <c r="AU152" s="51">
        <v>0</v>
      </c>
      <c r="AV152" s="42">
        <f t="shared" si="125"/>
        <v>8708.172</v>
      </c>
      <c r="AW152" s="52">
        <f t="shared" si="144"/>
        <v>2.81</v>
      </c>
      <c r="AX152" s="51">
        <v>0.98</v>
      </c>
      <c r="AY152" s="51">
        <v>2.47</v>
      </c>
      <c r="AZ152" s="45">
        <f t="shared" si="127"/>
        <v>3.4206</v>
      </c>
      <c r="BA152" s="52">
        <v>1.225</v>
      </c>
      <c r="BB152" s="47">
        <v>0.5</v>
      </c>
      <c r="BC152" s="54">
        <f t="shared" si="128"/>
        <v>51267.4483760901</v>
      </c>
      <c r="BE152" s="49">
        <f t="shared" si="150"/>
        <v>5457</v>
      </c>
      <c r="BF152" s="50">
        <v>0.74</v>
      </c>
      <c r="BG152" s="51">
        <v>2.2</v>
      </c>
      <c r="BH152" s="51">
        <v>1</v>
      </c>
      <c r="BI152" s="51">
        <v>0</v>
      </c>
      <c r="BJ152" s="42">
        <f t="shared" si="131"/>
        <v>8883.996</v>
      </c>
      <c r="BK152" s="52">
        <f t="shared" si="146"/>
        <v>2.81</v>
      </c>
      <c r="BL152" s="51">
        <v>0.98</v>
      </c>
      <c r="BM152" s="51">
        <v>2.47</v>
      </c>
      <c r="BN152" s="45">
        <f t="shared" si="133"/>
        <v>3.4206</v>
      </c>
      <c r="BO152" s="52">
        <v>1.225</v>
      </c>
      <c r="BP152" s="47">
        <v>0.625</v>
      </c>
      <c r="BQ152" s="54">
        <f t="shared" si="134"/>
        <v>65378.2169069741</v>
      </c>
    </row>
    <row r="153" customHeight="1" spans="1:69">
      <c r="A153" s="49">
        <v>5109</v>
      </c>
      <c r="B153" s="50">
        <v>0.92</v>
      </c>
      <c r="C153" s="51">
        <v>2.2</v>
      </c>
      <c r="D153" s="51">
        <v>1</v>
      </c>
      <c r="E153" s="51">
        <v>0</v>
      </c>
      <c r="F153" s="42">
        <f t="shared" si="152"/>
        <v>10340.616</v>
      </c>
      <c r="G153" s="52">
        <v>2.55</v>
      </c>
      <c r="H153" s="51">
        <v>0.98</v>
      </c>
      <c r="I153" s="51">
        <v>2.47</v>
      </c>
      <c r="J153" s="45">
        <f t="shared" si="153"/>
        <v>3.4206</v>
      </c>
      <c r="K153" s="52">
        <v>1.125</v>
      </c>
      <c r="L153" s="47">
        <v>0.5</v>
      </c>
      <c r="M153" s="54">
        <f t="shared" si="154"/>
        <v>50735.437469145</v>
      </c>
      <c r="O153" s="49">
        <v>5109</v>
      </c>
      <c r="P153" s="50">
        <v>0.92</v>
      </c>
      <c r="Q153" s="51">
        <v>2.2</v>
      </c>
      <c r="R153" s="51">
        <v>1</v>
      </c>
      <c r="S153" s="51">
        <v>0</v>
      </c>
      <c r="T153" s="42">
        <f t="shared" si="136"/>
        <v>10340.616</v>
      </c>
      <c r="U153" s="52">
        <f t="shared" si="137"/>
        <v>2.81</v>
      </c>
      <c r="V153" s="51">
        <v>0.98</v>
      </c>
      <c r="W153" s="51">
        <v>2.47</v>
      </c>
      <c r="X153" s="45">
        <f t="shared" si="138"/>
        <v>3.4206</v>
      </c>
      <c r="Y153" s="52">
        <v>1.125</v>
      </c>
      <c r="Z153" s="47">
        <v>0.5</v>
      </c>
      <c r="AA153" s="54">
        <f t="shared" si="139"/>
        <v>55908.462465999</v>
      </c>
      <c r="AC153" s="49">
        <v>5109</v>
      </c>
      <c r="AD153" s="50">
        <v>0.92</v>
      </c>
      <c r="AE153" s="51">
        <v>2.2</v>
      </c>
      <c r="AF153" s="51">
        <v>1</v>
      </c>
      <c r="AG153" s="51">
        <v>0</v>
      </c>
      <c r="AH153" s="42">
        <f t="shared" si="140"/>
        <v>10340.616</v>
      </c>
      <c r="AI153" s="52">
        <f t="shared" si="141"/>
        <v>2.81</v>
      </c>
      <c r="AJ153" s="51">
        <v>0.98</v>
      </c>
      <c r="AK153" s="51">
        <v>2.47</v>
      </c>
      <c r="AL153" s="45">
        <f t="shared" si="142"/>
        <v>3.4206</v>
      </c>
      <c r="AM153" s="52">
        <v>1.125</v>
      </c>
      <c r="AN153" s="47">
        <v>0.5</v>
      </c>
      <c r="AO153" s="54">
        <f t="shared" si="143"/>
        <v>55908.462465999</v>
      </c>
      <c r="AQ153" s="49">
        <f t="shared" si="151"/>
        <v>5349</v>
      </c>
      <c r="AR153" s="50">
        <v>0.92</v>
      </c>
      <c r="AS153" s="51">
        <v>2.2</v>
      </c>
      <c r="AT153" s="51">
        <v>1</v>
      </c>
      <c r="AU153" s="51">
        <v>0</v>
      </c>
      <c r="AV153" s="42">
        <f t="shared" si="125"/>
        <v>10826.376</v>
      </c>
      <c r="AW153" s="52">
        <f t="shared" si="144"/>
        <v>2.81</v>
      </c>
      <c r="AX153" s="51">
        <v>0.98</v>
      </c>
      <c r="AY153" s="51">
        <v>2.47</v>
      </c>
      <c r="AZ153" s="45">
        <f t="shared" si="127"/>
        <v>3.4206</v>
      </c>
      <c r="BA153" s="52">
        <v>1.225</v>
      </c>
      <c r="BB153" s="47">
        <v>0.5</v>
      </c>
      <c r="BC153" s="54">
        <f t="shared" si="128"/>
        <v>63737.9087918958</v>
      </c>
      <c r="BE153" s="49">
        <f t="shared" si="150"/>
        <v>5457</v>
      </c>
      <c r="BF153" s="50">
        <v>0.92</v>
      </c>
      <c r="BG153" s="51">
        <v>2.2</v>
      </c>
      <c r="BH153" s="51">
        <v>1</v>
      </c>
      <c r="BI153" s="51">
        <v>0</v>
      </c>
      <c r="BJ153" s="42">
        <f t="shared" si="131"/>
        <v>11044.968</v>
      </c>
      <c r="BK153" s="52">
        <f t="shared" si="146"/>
        <v>2.81</v>
      </c>
      <c r="BL153" s="51">
        <v>0.98</v>
      </c>
      <c r="BM153" s="51">
        <v>2.47</v>
      </c>
      <c r="BN153" s="45">
        <f t="shared" si="133"/>
        <v>3.4206</v>
      </c>
      <c r="BO153" s="52">
        <v>1.225</v>
      </c>
      <c r="BP153" s="47">
        <v>0.625</v>
      </c>
      <c r="BQ153" s="54">
        <f t="shared" si="134"/>
        <v>81281.0264248868</v>
      </c>
    </row>
    <row r="154" customHeight="1" spans="1:69">
      <c r="A154" s="49">
        <v>5109</v>
      </c>
      <c r="B154" s="55">
        <v>1.7</v>
      </c>
      <c r="C154" s="51">
        <v>2.2</v>
      </c>
      <c r="D154" s="51">
        <v>1</v>
      </c>
      <c r="E154" s="51">
        <v>0</v>
      </c>
      <c r="F154" s="42">
        <f t="shared" si="152"/>
        <v>19107.66</v>
      </c>
      <c r="G154" s="52">
        <v>2.55</v>
      </c>
      <c r="H154" s="51">
        <v>0.98</v>
      </c>
      <c r="I154" s="51">
        <v>2.47</v>
      </c>
      <c r="J154" s="45">
        <f t="shared" si="153"/>
        <v>3.4206</v>
      </c>
      <c r="K154" s="52">
        <v>1.125</v>
      </c>
      <c r="L154" s="47">
        <v>0.5</v>
      </c>
      <c r="M154" s="54">
        <f t="shared" si="154"/>
        <v>93750.2648886375</v>
      </c>
      <c r="O154" s="49">
        <v>5109</v>
      </c>
      <c r="P154" s="55">
        <v>1.7</v>
      </c>
      <c r="Q154" s="51">
        <v>2.2</v>
      </c>
      <c r="R154" s="51">
        <v>1</v>
      </c>
      <c r="S154" s="51">
        <v>0</v>
      </c>
      <c r="T154" s="42">
        <f t="shared" si="136"/>
        <v>19107.66</v>
      </c>
      <c r="U154" s="52">
        <f t="shared" si="137"/>
        <v>2.81</v>
      </c>
      <c r="V154" s="51">
        <v>0.98</v>
      </c>
      <c r="W154" s="51">
        <v>2.47</v>
      </c>
      <c r="X154" s="45">
        <f t="shared" si="138"/>
        <v>3.4206</v>
      </c>
      <c r="Y154" s="52">
        <v>1.125</v>
      </c>
      <c r="Z154" s="47">
        <v>0.5</v>
      </c>
      <c r="AA154" s="54">
        <f t="shared" si="139"/>
        <v>103309.115426302</v>
      </c>
      <c r="AC154" s="49">
        <v>5109</v>
      </c>
      <c r="AD154" s="55">
        <v>1.7</v>
      </c>
      <c r="AE154" s="51">
        <v>2.2</v>
      </c>
      <c r="AF154" s="51">
        <v>1</v>
      </c>
      <c r="AG154" s="51">
        <v>0</v>
      </c>
      <c r="AH154" s="42">
        <f t="shared" si="140"/>
        <v>19107.66</v>
      </c>
      <c r="AI154" s="52">
        <f t="shared" si="141"/>
        <v>2.81</v>
      </c>
      <c r="AJ154" s="51">
        <v>0.98</v>
      </c>
      <c r="AK154" s="51">
        <v>2.47</v>
      </c>
      <c r="AL154" s="45">
        <f t="shared" si="142"/>
        <v>3.4206</v>
      </c>
      <c r="AM154" s="52">
        <v>1.125</v>
      </c>
      <c r="AN154" s="47">
        <v>0.5</v>
      </c>
      <c r="AO154" s="54">
        <f t="shared" si="143"/>
        <v>103309.115426302</v>
      </c>
      <c r="AQ154" s="49">
        <f t="shared" si="151"/>
        <v>5349</v>
      </c>
      <c r="AR154" s="55">
        <v>1.7</v>
      </c>
      <c r="AS154" s="51">
        <v>2.2</v>
      </c>
      <c r="AT154" s="51">
        <v>1</v>
      </c>
      <c r="AU154" s="51">
        <v>0</v>
      </c>
      <c r="AV154" s="42">
        <f t="shared" si="125"/>
        <v>20005.26</v>
      </c>
      <c r="AW154" s="52">
        <f t="shared" si="144"/>
        <v>2.81</v>
      </c>
      <c r="AX154" s="51">
        <v>0.98</v>
      </c>
      <c r="AY154" s="51">
        <v>2.47</v>
      </c>
      <c r="AZ154" s="45">
        <f t="shared" si="127"/>
        <v>3.4206</v>
      </c>
      <c r="BA154" s="52">
        <v>1.225</v>
      </c>
      <c r="BB154" s="47">
        <v>0.5</v>
      </c>
      <c r="BC154" s="54">
        <f t="shared" si="128"/>
        <v>117776.57059372</v>
      </c>
      <c r="BE154" s="49">
        <f t="shared" si="150"/>
        <v>5457</v>
      </c>
      <c r="BF154" s="55">
        <v>1.7</v>
      </c>
      <c r="BG154" s="51">
        <v>2.2</v>
      </c>
      <c r="BH154" s="51">
        <v>1</v>
      </c>
      <c r="BI154" s="51">
        <v>0</v>
      </c>
      <c r="BJ154" s="42">
        <f t="shared" si="131"/>
        <v>20409.18</v>
      </c>
      <c r="BK154" s="52">
        <f t="shared" si="146"/>
        <v>2.81</v>
      </c>
      <c r="BL154" s="51">
        <v>0.98</v>
      </c>
      <c r="BM154" s="51">
        <v>2.47</v>
      </c>
      <c r="BN154" s="45">
        <f t="shared" si="133"/>
        <v>3.4206</v>
      </c>
      <c r="BO154" s="52">
        <v>1.225</v>
      </c>
      <c r="BP154" s="47">
        <v>0.625</v>
      </c>
      <c r="BQ154" s="54">
        <f t="shared" si="134"/>
        <v>150193.201002508</v>
      </c>
    </row>
    <row r="155" customHeight="1" spans="1:69">
      <c r="A155" s="49">
        <v>5109</v>
      </c>
      <c r="B155" s="55">
        <v>8</v>
      </c>
      <c r="C155" s="51">
        <v>1</v>
      </c>
      <c r="D155" s="51">
        <v>1</v>
      </c>
      <c r="E155" s="51">
        <v>0</v>
      </c>
      <c r="F155" s="42">
        <f t="shared" si="152"/>
        <v>40872</v>
      </c>
      <c r="G155" s="52">
        <v>2.55</v>
      </c>
      <c r="H155" s="51">
        <v>0.98</v>
      </c>
      <c r="I155" s="51">
        <v>2.47</v>
      </c>
      <c r="J155" s="45">
        <f t="shared" si="153"/>
        <v>3.4206</v>
      </c>
      <c r="K155" s="52">
        <v>1.125</v>
      </c>
      <c r="L155" s="47">
        <v>0.5</v>
      </c>
      <c r="M155" s="54">
        <f t="shared" si="154"/>
        <v>200535.325965</v>
      </c>
      <c r="O155" s="49">
        <v>5109</v>
      </c>
      <c r="P155" s="55">
        <v>8</v>
      </c>
      <c r="Q155" s="51">
        <v>1</v>
      </c>
      <c r="R155" s="51">
        <v>1</v>
      </c>
      <c r="S155" s="51">
        <v>0</v>
      </c>
      <c r="T155" s="42">
        <f t="shared" si="136"/>
        <v>40872</v>
      </c>
      <c r="U155" s="52">
        <f t="shared" si="137"/>
        <v>2.81</v>
      </c>
      <c r="V155" s="51">
        <v>0.98</v>
      </c>
      <c r="W155" s="51">
        <v>2.47</v>
      </c>
      <c r="X155" s="45">
        <f t="shared" si="138"/>
        <v>3.4206</v>
      </c>
      <c r="Y155" s="52">
        <v>1.125</v>
      </c>
      <c r="Z155" s="47">
        <v>0.5</v>
      </c>
      <c r="AA155" s="54">
        <f t="shared" si="139"/>
        <v>220982.065083</v>
      </c>
      <c r="AC155" s="49">
        <v>5109</v>
      </c>
      <c r="AD155" s="55">
        <v>8</v>
      </c>
      <c r="AE155" s="51">
        <v>1</v>
      </c>
      <c r="AF155" s="51">
        <v>1</v>
      </c>
      <c r="AG155" s="51">
        <v>0</v>
      </c>
      <c r="AH155" s="42">
        <f t="shared" si="140"/>
        <v>40872</v>
      </c>
      <c r="AI155" s="52">
        <f t="shared" si="141"/>
        <v>2.81</v>
      </c>
      <c r="AJ155" s="51">
        <v>0.98</v>
      </c>
      <c r="AK155" s="51">
        <v>2.47</v>
      </c>
      <c r="AL155" s="45">
        <f t="shared" si="142"/>
        <v>3.4206</v>
      </c>
      <c r="AM155" s="52">
        <v>1.125</v>
      </c>
      <c r="AN155" s="47">
        <v>0.5</v>
      </c>
      <c r="AO155" s="54">
        <f t="shared" si="143"/>
        <v>220982.065083</v>
      </c>
      <c r="AQ155" s="49">
        <f t="shared" si="151"/>
        <v>5349</v>
      </c>
      <c r="AR155" s="55">
        <v>8</v>
      </c>
      <c r="AS155" s="51">
        <v>1</v>
      </c>
      <c r="AT155" s="51">
        <v>1</v>
      </c>
      <c r="AU155" s="51">
        <v>0</v>
      </c>
      <c r="AV155" s="42">
        <f t="shared" si="125"/>
        <v>42792</v>
      </c>
      <c r="AW155" s="52">
        <f t="shared" si="144"/>
        <v>2.81</v>
      </c>
      <c r="AX155" s="51">
        <v>0.98</v>
      </c>
      <c r="AY155" s="51">
        <v>2.47</v>
      </c>
      <c r="AZ155" s="45">
        <f t="shared" si="127"/>
        <v>3.4206</v>
      </c>
      <c r="BA155" s="52">
        <v>1.225</v>
      </c>
      <c r="BB155" s="47">
        <v>0.5</v>
      </c>
      <c r="BC155" s="54">
        <f t="shared" si="128"/>
        <v>251928.4932486</v>
      </c>
      <c r="BE155" s="49">
        <f t="shared" si="150"/>
        <v>5457</v>
      </c>
      <c r="BF155" s="55">
        <v>8</v>
      </c>
      <c r="BG155" s="51">
        <v>1</v>
      </c>
      <c r="BH155" s="51">
        <v>1</v>
      </c>
      <c r="BI155" s="51">
        <v>0</v>
      </c>
      <c r="BJ155" s="42">
        <f t="shared" si="131"/>
        <v>43656</v>
      </c>
      <c r="BK155" s="52">
        <f t="shared" si="146"/>
        <v>2.81</v>
      </c>
      <c r="BL155" s="51">
        <v>0.98</v>
      </c>
      <c r="BM155" s="51">
        <v>2.47</v>
      </c>
      <c r="BN155" s="45">
        <f t="shared" si="133"/>
        <v>3.4206</v>
      </c>
      <c r="BO155" s="52">
        <v>1.225</v>
      </c>
      <c r="BP155" s="47">
        <v>0.625</v>
      </c>
      <c r="BQ155" s="54">
        <f t="shared" si="134"/>
        <v>321268.87914975</v>
      </c>
    </row>
    <row r="156" customHeight="1" spans="1:69">
      <c r="A156" s="56">
        <v>4648</v>
      </c>
      <c r="B156" s="50">
        <v>0.59</v>
      </c>
      <c r="C156" s="51">
        <v>2.2</v>
      </c>
      <c r="D156" s="51">
        <v>1</v>
      </c>
      <c r="E156" s="51">
        <v>0</v>
      </c>
      <c r="F156" s="42">
        <f t="shared" si="152"/>
        <v>6033.104</v>
      </c>
      <c r="G156" s="52">
        <v>2.55</v>
      </c>
      <c r="H156" s="51">
        <v>0.98</v>
      </c>
      <c r="I156" s="51">
        <v>2.47</v>
      </c>
      <c r="J156" s="45">
        <f t="shared" si="153"/>
        <v>3.4206</v>
      </c>
      <c r="K156" s="52">
        <v>1.125</v>
      </c>
      <c r="L156" s="47">
        <v>0.5</v>
      </c>
      <c r="M156" s="54">
        <f t="shared" si="154"/>
        <v>29600.96098113</v>
      </c>
      <c r="O156" s="56">
        <v>4648</v>
      </c>
      <c r="P156" s="50">
        <v>0.59</v>
      </c>
      <c r="Q156" s="51">
        <v>2.2</v>
      </c>
      <c r="R156" s="51">
        <v>1</v>
      </c>
      <c r="S156" s="51">
        <v>0</v>
      </c>
      <c r="T156" s="42">
        <f t="shared" si="136"/>
        <v>6033.104</v>
      </c>
      <c r="U156" s="52">
        <f t="shared" si="137"/>
        <v>2.81</v>
      </c>
      <c r="V156" s="51">
        <v>0.98</v>
      </c>
      <c r="W156" s="51">
        <v>2.47</v>
      </c>
      <c r="X156" s="45">
        <f t="shared" si="138"/>
        <v>3.4206</v>
      </c>
      <c r="Y156" s="52">
        <v>1.125</v>
      </c>
      <c r="Z156" s="47">
        <v>0.5</v>
      </c>
      <c r="AA156" s="54">
        <f t="shared" si="139"/>
        <v>32619.098179206</v>
      </c>
      <c r="AC156" s="56">
        <v>4648</v>
      </c>
      <c r="AD156" s="50">
        <v>0.59</v>
      </c>
      <c r="AE156" s="51">
        <v>2.2</v>
      </c>
      <c r="AF156" s="51">
        <v>1</v>
      </c>
      <c r="AG156" s="51">
        <v>0</v>
      </c>
      <c r="AH156" s="42">
        <f t="shared" si="140"/>
        <v>6033.104</v>
      </c>
      <c r="AI156" s="52">
        <f t="shared" si="141"/>
        <v>2.81</v>
      </c>
      <c r="AJ156" s="51">
        <v>0.98</v>
      </c>
      <c r="AK156" s="51">
        <v>2.47</v>
      </c>
      <c r="AL156" s="45">
        <f t="shared" si="142"/>
        <v>3.4206</v>
      </c>
      <c r="AM156" s="52">
        <v>1.125</v>
      </c>
      <c r="AN156" s="47">
        <v>0.5</v>
      </c>
      <c r="AO156" s="54">
        <f t="shared" si="143"/>
        <v>32619.098179206</v>
      </c>
      <c r="AQ156" s="56">
        <f t="shared" ref="AQ156:AQ159" si="155">4648+240</f>
        <v>4888</v>
      </c>
      <c r="AR156" s="50">
        <v>0.59</v>
      </c>
      <c r="AS156" s="51">
        <v>2.2</v>
      </c>
      <c r="AT156" s="51">
        <v>1</v>
      </c>
      <c r="AU156" s="51">
        <v>0</v>
      </c>
      <c r="AV156" s="42">
        <f t="shared" si="125"/>
        <v>6344.624</v>
      </c>
      <c r="AW156" s="52">
        <f t="shared" si="144"/>
        <v>2.81</v>
      </c>
      <c r="AX156" s="51">
        <v>0.98</v>
      </c>
      <c r="AY156" s="51">
        <v>2.47</v>
      </c>
      <c r="AZ156" s="45">
        <f t="shared" si="127"/>
        <v>3.4206</v>
      </c>
      <c r="BA156" s="52">
        <v>1.225</v>
      </c>
      <c r="BB156" s="47">
        <v>0.5</v>
      </c>
      <c r="BC156" s="54">
        <f t="shared" si="128"/>
        <v>37352.5790930292</v>
      </c>
      <c r="BE156" s="56">
        <f t="shared" ref="BE156:BE159" si="156">4648+240+108</f>
        <v>4996</v>
      </c>
      <c r="BF156" s="50">
        <v>0.59</v>
      </c>
      <c r="BG156" s="51">
        <v>2.2</v>
      </c>
      <c r="BH156" s="51">
        <v>1</v>
      </c>
      <c r="BI156" s="51">
        <v>0</v>
      </c>
      <c r="BJ156" s="42">
        <f t="shared" si="131"/>
        <v>6484.808</v>
      </c>
      <c r="BK156" s="52">
        <f t="shared" si="146"/>
        <v>2.81</v>
      </c>
      <c r="BL156" s="51">
        <v>0.98</v>
      </c>
      <c r="BM156" s="51">
        <v>2.47</v>
      </c>
      <c r="BN156" s="45">
        <f t="shared" si="133"/>
        <v>3.4206</v>
      </c>
      <c r="BO156" s="52">
        <v>1.225</v>
      </c>
      <c r="BP156" s="47">
        <v>0.625</v>
      </c>
      <c r="BQ156" s="54">
        <f t="shared" si="134"/>
        <v>47722.3519713517</v>
      </c>
    </row>
    <row r="157" customHeight="1" spans="1:69">
      <c r="A157" s="56">
        <v>4648</v>
      </c>
      <c r="B157" s="50">
        <v>0.8</v>
      </c>
      <c r="C157" s="51">
        <v>2.2</v>
      </c>
      <c r="D157" s="51">
        <v>1</v>
      </c>
      <c r="E157" s="51">
        <v>0</v>
      </c>
      <c r="F157" s="42">
        <f t="shared" si="152"/>
        <v>8180.48</v>
      </c>
      <c r="G157" s="52">
        <v>2.55</v>
      </c>
      <c r="H157" s="51">
        <v>0.98</v>
      </c>
      <c r="I157" s="51">
        <v>2.47</v>
      </c>
      <c r="J157" s="45">
        <f t="shared" si="153"/>
        <v>3.4206</v>
      </c>
      <c r="K157" s="52">
        <v>1.125</v>
      </c>
      <c r="L157" s="47">
        <v>0.5</v>
      </c>
      <c r="M157" s="54">
        <f t="shared" si="154"/>
        <v>40136.8962456</v>
      </c>
      <c r="O157" s="56">
        <v>4648</v>
      </c>
      <c r="P157" s="50">
        <v>0.8</v>
      </c>
      <c r="Q157" s="51">
        <v>2.2</v>
      </c>
      <c r="R157" s="51">
        <v>1</v>
      </c>
      <c r="S157" s="51">
        <v>0</v>
      </c>
      <c r="T157" s="42">
        <f t="shared" si="136"/>
        <v>8180.48</v>
      </c>
      <c r="U157" s="52">
        <f t="shared" si="137"/>
        <v>2.81</v>
      </c>
      <c r="V157" s="51">
        <v>0.98</v>
      </c>
      <c r="W157" s="51">
        <v>2.47</v>
      </c>
      <c r="X157" s="45">
        <f t="shared" si="138"/>
        <v>3.4206</v>
      </c>
      <c r="Y157" s="52">
        <v>1.125</v>
      </c>
      <c r="Z157" s="47">
        <v>0.5</v>
      </c>
      <c r="AA157" s="54">
        <f t="shared" si="139"/>
        <v>44229.28566672</v>
      </c>
      <c r="AC157" s="56">
        <v>4648</v>
      </c>
      <c r="AD157" s="50">
        <v>0.8</v>
      </c>
      <c r="AE157" s="51">
        <v>2.2</v>
      </c>
      <c r="AF157" s="51">
        <v>1</v>
      </c>
      <c r="AG157" s="51">
        <v>0</v>
      </c>
      <c r="AH157" s="42">
        <f t="shared" si="140"/>
        <v>8180.48</v>
      </c>
      <c r="AI157" s="52">
        <f t="shared" si="141"/>
        <v>2.81</v>
      </c>
      <c r="AJ157" s="51">
        <v>0.98</v>
      </c>
      <c r="AK157" s="51">
        <v>2.47</v>
      </c>
      <c r="AL157" s="45">
        <f t="shared" si="142"/>
        <v>3.4206</v>
      </c>
      <c r="AM157" s="52">
        <v>1.125</v>
      </c>
      <c r="AN157" s="47">
        <v>0.5</v>
      </c>
      <c r="AO157" s="54">
        <f t="shared" si="143"/>
        <v>44229.28566672</v>
      </c>
      <c r="AQ157" s="56">
        <f t="shared" si="155"/>
        <v>4888</v>
      </c>
      <c r="AR157" s="50">
        <v>0.8</v>
      </c>
      <c r="AS157" s="51">
        <v>2.2</v>
      </c>
      <c r="AT157" s="51">
        <v>1</v>
      </c>
      <c r="AU157" s="51">
        <v>0</v>
      </c>
      <c r="AV157" s="42">
        <f t="shared" si="125"/>
        <v>8602.88</v>
      </c>
      <c r="AW157" s="52">
        <f t="shared" si="144"/>
        <v>2.81</v>
      </c>
      <c r="AX157" s="51">
        <v>0.98</v>
      </c>
      <c r="AY157" s="51">
        <v>2.47</v>
      </c>
      <c r="AZ157" s="45">
        <f t="shared" si="127"/>
        <v>3.4206</v>
      </c>
      <c r="BA157" s="52">
        <v>1.225</v>
      </c>
      <c r="BB157" s="47">
        <v>0.5</v>
      </c>
      <c r="BC157" s="54">
        <f t="shared" si="128"/>
        <v>50647.564871904</v>
      </c>
      <c r="BE157" s="56">
        <f t="shared" si="156"/>
        <v>4996</v>
      </c>
      <c r="BF157" s="50">
        <v>0.8</v>
      </c>
      <c r="BG157" s="51">
        <v>2.2</v>
      </c>
      <c r="BH157" s="51">
        <v>1</v>
      </c>
      <c r="BI157" s="51">
        <v>0</v>
      </c>
      <c r="BJ157" s="42">
        <f t="shared" si="131"/>
        <v>8792.96</v>
      </c>
      <c r="BK157" s="52">
        <f t="shared" si="146"/>
        <v>2.81</v>
      </c>
      <c r="BL157" s="51">
        <v>0.98</v>
      </c>
      <c r="BM157" s="51">
        <v>2.47</v>
      </c>
      <c r="BN157" s="45">
        <f t="shared" si="133"/>
        <v>3.4206</v>
      </c>
      <c r="BO157" s="52">
        <v>1.225</v>
      </c>
      <c r="BP157" s="47">
        <v>0.625</v>
      </c>
      <c r="BQ157" s="54">
        <f t="shared" si="134"/>
        <v>64708.27385946</v>
      </c>
    </row>
    <row r="158" customHeight="1" spans="1:69">
      <c r="A158" s="56">
        <v>4648</v>
      </c>
      <c r="B158" s="50">
        <v>0.74</v>
      </c>
      <c r="C158" s="51">
        <v>2.2</v>
      </c>
      <c r="D158" s="51">
        <v>1</v>
      </c>
      <c r="E158" s="51">
        <v>0</v>
      </c>
      <c r="F158" s="42">
        <f t="shared" si="152"/>
        <v>7566.944</v>
      </c>
      <c r="G158" s="52">
        <v>2.55</v>
      </c>
      <c r="H158" s="51">
        <v>0.98</v>
      </c>
      <c r="I158" s="51">
        <v>2.47</v>
      </c>
      <c r="J158" s="45">
        <f t="shared" si="153"/>
        <v>3.4206</v>
      </c>
      <c r="K158" s="52">
        <v>1.125</v>
      </c>
      <c r="L158" s="47">
        <v>0.5</v>
      </c>
      <c r="M158" s="54">
        <f t="shared" si="154"/>
        <v>37126.62902718</v>
      </c>
      <c r="O158" s="56">
        <v>4648</v>
      </c>
      <c r="P158" s="50">
        <v>0.74</v>
      </c>
      <c r="Q158" s="51">
        <v>2.2</v>
      </c>
      <c r="R158" s="51">
        <v>1</v>
      </c>
      <c r="S158" s="51">
        <v>0</v>
      </c>
      <c r="T158" s="42">
        <f t="shared" si="136"/>
        <v>7566.944</v>
      </c>
      <c r="U158" s="52">
        <f t="shared" si="137"/>
        <v>2.81</v>
      </c>
      <c r="V158" s="51">
        <v>0.98</v>
      </c>
      <c r="W158" s="51">
        <v>2.47</v>
      </c>
      <c r="X158" s="45">
        <f t="shared" si="138"/>
        <v>3.4206</v>
      </c>
      <c r="Y158" s="52">
        <v>1.125</v>
      </c>
      <c r="Z158" s="47">
        <v>0.5</v>
      </c>
      <c r="AA158" s="54">
        <f t="shared" si="139"/>
        <v>40912.089241716</v>
      </c>
      <c r="AC158" s="56">
        <v>4648</v>
      </c>
      <c r="AD158" s="50">
        <v>0.74</v>
      </c>
      <c r="AE158" s="51">
        <v>2.2</v>
      </c>
      <c r="AF158" s="51">
        <v>1</v>
      </c>
      <c r="AG158" s="51">
        <v>0</v>
      </c>
      <c r="AH158" s="42">
        <f t="shared" si="140"/>
        <v>7566.944</v>
      </c>
      <c r="AI158" s="52">
        <f t="shared" si="141"/>
        <v>2.81</v>
      </c>
      <c r="AJ158" s="51">
        <v>0.98</v>
      </c>
      <c r="AK158" s="51">
        <v>2.47</v>
      </c>
      <c r="AL158" s="45">
        <f t="shared" si="142"/>
        <v>3.4206</v>
      </c>
      <c r="AM158" s="52">
        <v>1.125</v>
      </c>
      <c r="AN158" s="47">
        <v>0.5</v>
      </c>
      <c r="AO158" s="54">
        <f t="shared" si="143"/>
        <v>40912.089241716</v>
      </c>
      <c r="AQ158" s="56">
        <f t="shared" si="155"/>
        <v>4888</v>
      </c>
      <c r="AR158" s="50">
        <v>0.74</v>
      </c>
      <c r="AS158" s="51">
        <v>2.2</v>
      </c>
      <c r="AT158" s="51">
        <v>1</v>
      </c>
      <c r="AU158" s="51">
        <v>0</v>
      </c>
      <c r="AV158" s="42">
        <f t="shared" si="125"/>
        <v>7957.664</v>
      </c>
      <c r="AW158" s="52">
        <f t="shared" si="144"/>
        <v>2.81</v>
      </c>
      <c r="AX158" s="51">
        <v>0.98</v>
      </c>
      <c r="AY158" s="51">
        <v>2.47</v>
      </c>
      <c r="AZ158" s="45">
        <f t="shared" si="127"/>
        <v>3.4206</v>
      </c>
      <c r="BA158" s="52">
        <v>1.225</v>
      </c>
      <c r="BB158" s="47">
        <v>0.5</v>
      </c>
      <c r="BC158" s="54">
        <f t="shared" si="128"/>
        <v>46848.9975065112</v>
      </c>
      <c r="BE158" s="56">
        <f t="shared" si="156"/>
        <v>4996</v>
      </c>
      <c r="BF158" s="50">
        <v>0.74</v>
      </c>
      <c r="BG158" s="51">
        <v>2.2</v>
      </c>
      <c r="BH158" s="51">
        <v>1</v>
      </c>
      <c r="BI158" s="51">
        <v>0</v>
      </c>
      <c r="BJ158" s="42">
        <f t="shared" si="131"/>
        <v>8133.488</v>
      </c>
      <c r="BK158" s="52">
        <f t="shared" si="146"/>
        <v>2.81</v>
      </c>
      <c r="BL158" s="51">
        <v>0.98</v>
      </c>
      <c r="BM158" s="51">
        <v>2.47</v>
      </c>
      <c r="BN158" s="45">
        <f t="shared" si="133"/>
        <v>3.4206</v>
      </c>
      <c r="BO158" s="52">
        <v>1.225</v>
      </c>
      <c r="BP158" s="47">
        <v>0.625</v>
      </c>
      <c r="BQ158" s="54">
        <f t="shared" si="134"/>
        <v>59855.1533200005</v>
      </c>
    </row>
    <row r="159" customHeight="1" spans="1:69">
      <c r="A159" s="56">
        <v>4648</v>
      </c>
      <c r="B159" s="50">
        <v>0.92</v>
      </c>
      <c r="C159" s="51">
        <v>2.2</v>
      </c>
      <c r="D159" s="51">
        <v>1</v>
      </c>
      <c r="E159" s="51">
        <v>0</v>
      </c>
      <c r="F159" s="42">
        <f t="shared" si="152"/>
        <v>9407.552</v>
      </c>
      <c r="G159" s="52">
        <v>2.55</v>
      </c>
      <c r="H159" s="51">
        <v>0.98</v>
      </c>
      <c r="I159" s="51">
        <v>2.47</v>
      </c>
      <c r="J159" s="45">
        <f t="shared" si="153"/>
        <v>3.4206</v>
      </c>
      <c r="K159" s="52">
        <v>1.125</v>
      </c>
      <c r="L159" s="47">
        <v>0.5</v>
      </c>
      <c r="M159" s="54">
        <f t="shared" si="154"/>
        <v>46157.43068244</v>
      </c>
      <c r="O159" s="56">
        <v>4648</v>
      </c>
      <c r="P159" s="50">
        <v>0.92</v>
      </c>
      <c r="Q159" s="51">
        <v>2.2</v>
      </c>
      <c r="R159" s="51">
        <v>1</v>
      </c>
      <c r="S159" s="51">
        <v>0</v>
      </c>
      <c r="T159" s="42">
        <f t="shared" si="136"/>
        <v>9407.552</v>
      </c>
      <c r="U159" s="52">
        <f t="shared" si="137"/>
        <v>2.81</v>
      </c>
      <c r="V159" s="51">
        <v>0.98</v>
      </c>
      <c r="W159" s="51">
        <v>2.47</v>
      </c>
      <c r="X159" s="45">
        <f t="shared" si="138"/>
        <v>3.4206</v>
      </c>
      <c r="Y159" s="52">
        <v>1.125</v>
      </c>
      <c r="Z159" s="47">
        <v>0.5</v>
      </c>
      <c r="AA159" s="54">
        <f t="shared" si="139"/>
        <v>50863.678516728</v>
      </c>
      <c r="AC159" s="56">
        <v>4648</v>
      </c>
      <c r="AD159" s="50">
        <v>0.92</v>
      </c>
      <c r="AE159" s="51">
        <v>2.2</v>
      </c>
      <c r="AF159" s="51">
        <v>1</v>
      </c>
      <c r="AG159" s="51">
        <v>0</v>
      </c>
      <c r="AH159" s="42">
        <f t="shared" si="140"/>
        <v>9407.552</v>
      </c>
      <c r="AI159" s="52">
        <f t="shared" si="141"/>
        <v>2.81</v>
      </c>
      <c r="AJ159" s="51">
        <v>0.98</v>
      </c>
      <c r="AK159" s="51">
        <v>2.47</v>
      </c>
      <c r="AL159" s="45">
        <f t="shared" si="142"/>
        <v>3.4206</v>
      </c>
      <c r="AM159" s="52">
        <v>1.125</v>
      </c>
      <c r="AN159" s="47">
        <v>0.5</v>
      </c>
      <c r="AO159" s="54">
        <f t="shared" si="143"/>
        <v>50863.678516728</v>
      </c>
      <c r="AQ159" s="56">
        <f t="shared" si="155"/>
        <v>4888</v>
      </c>
      <c r="AR159" s="50">
        <v>0.92</v>
      </c>
      <c r="AS159" s="51">
        <v>2.2</v>
      </c>
      <c r="AT159" s="51">
        <v>1</v>
      </c>
      <c r="AU159" s="51">
        <v>0</v>
      </c>
      <c r="AV159" s="42">
        <f t="shared" si="125"/>
        <v>9893.312</v>
      </c>
      <c r="AW159" s="52">
        <f t="shared" si="144"/>
        <v>2.81</v>
      </c>
      <c r="AX159" s="51">
        <v>0.98</v>
      </c>
      <c r="AY159" s="51">
        <v>2.47</v>
      </c>
      <c r="AZ159" s="45">
        <f t="shared" si="127"/>
        <v>3.4206</v>
      </c>
      <c r="BA159" s="52">
        <v>1.225</v>
      </c>
      <c r="BB159" s="47">
        <v>0.5</v>
      </c>
      <c r="BC159" s="54">
        <f t="shared" si="128"/>
        <v>58244.6996026896</v>
      </c>
      <c r="BE159" s="56">
        <f t="shared" si="156"/>
        <v>4996</v>
      </c>
      <c r="BF159" s="50">
        <v>0.92</v>
      </c>
      <c r="BG159" s="51">
        <v>2.2</v>
      </c>
      <c r="BH159" s="51">
        <v>1</v>
      </c>
      <c r="BI159" s="51">
        <v>0</v>
      </c>
      <c r="BJ159" s="42">
        <f t="shared" si="131"/>
        <v>10111.904</v>
      </c>
      <c r="BK159" s="52">
        <f t="shared" si="146"/>
        <v>2.81</v>
      </c>
      <c r="BL159" s="51">
        <v>0.98</v>
      </c>
      <c r="BM159" s="51">
        <v>2.47</v>
      </c>
      <c r="BN159" s="45">
        <f t="shared" si="133"/>
        <v>3.4206</v>
      </c>
      <c r="BO159" s="52">
        <v>1.225</v>
      </c>
      <c r="BP159" s="47">
        <v>0.625</v>
      </c>
      <c r="BQ159" s="54">
        <f t="shared" si="134"/>
        <v>74414.514938379</v>
      </c>
    </row>
    <row r="160" customHeight="1" spans="1:69">
      <c r="A160" s="57">
        <f>SUM(M134:M159)</f>
        <v>1932216.10491527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O160" s="57">
        <f>SUM(AA134:AA159)</f>
        <v>2150372.48087854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9"/>
      <c r="AC160" s="57">
        <f>SUM(AO134:AO159)</f>
        <v>2482761.05933554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9"/>
      <c r="AQ160" s="57">
        <f>SUM(BC134:BC159)</f>
        <v>2818468.35657268</v>
      </c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  <c r="BE160" s="57">
        <f>SUM(BQ134:BQ159)</f>
        <v>3788755.61037299</v>
      </c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9"/>
    </row>
    <row r="161" customHeight="1" spans="1:69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O161" s="57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9"/>
      <c r="AC161" s="57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9"/>
      <c r="AQ161" s="57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  <c r="BE161" s="57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9"/>
    </row>
    <row r="162" customHeight="1" spans="1:69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2"/>
      <c r="O162" s="60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2"/>
      <c r="AC162" s="60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2"/>
      <c r="AQ162" s="60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2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2"/>
    </row>
    <row r="163" customHeight="1" spans="1:69">
      <c r="A163" s="25" t="s">
        <v>9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O163" s="25" t="s">
        <v>9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C163" s="25" t="s">
        <v>9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7"/>
      <c r="AQ163" s="25" t="s">
        <v>9</v>
      </c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7"/>
      <c r="BE163" s="25" t="s">
        <v>9</v>
      </c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7"/>
    </row>
    <row r="164" customHeight="1" spans="1:69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30"/>
      <c r="AC164" s="28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0"/>
      <c r="AQ164" s="28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30"/>
      <c r="BE164" s="28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30"/>
    </row>
    <row r="165" customHeight="1" spans="1:69">
      <c r="A165" s="31" t="s">
        <v>14</v>
      </c>
      <c r="B165" s="32"/>
      <c r="C165" s="32"/>
      <c r="D165" s="32"/>
      <c r="E165" s="32"/>
      <c r="F165" s="33"/>
      <c r="G165" s="34" t="s">
        <v>15</v>
      </c>
      <c r="H165" s="35"/>
      <c r="I165" s="35"/>
      <c r="J165" s="36"/>
      <c r="K165" s="37" t="s">
        <v>16</v>
      </c>
      <c r="L165" s="38"/>
      <c r="M165" s="39" t="s">
        <v>17</v>
      </c>
      <c r="O165" s="31" t="s">
        <v>14</v>
      </c>
      <c r="P165" s="32"/>
      <c r="Q165" s="32"/>
      <c r="R165" s="32"/>
      <c r="S165" s="32"/>
      <c r="T165" s="33"/>
      <c r="U165" s="34" t="s">
        <v>15</v>
      </c>
      <c r="V165" s="35"/>
      <c r="W165" s="35"/>
      <c r="X165" s="36"/>
      <c r="Y165" s="37" t="s">
        <v>16</v>
      </c>
      <c r="Z165" s="38"/>
      <c r="AA165" s="39" t="s">
        <v>17</v>
      </c>
      <c r="AC165" s="31" t="s">
        <v>14</v>
      </c>
      <c r="AD165" s="32"/>
      <c r="AE165" s="32"/>
      <c r="AF165" s="32"/>
      <c r="AG165" s="32"/>
      <c r="AH165" s="33"/>
      <c r="AI165" s="34" t="s">
        <v>15</v>
      </c>
      <c r="AJ165" s="35"/>
      <c r="AK165" s="35"/>
      <c r="AL165" s="36"/>
      <c r="AM165" s="37" t="s">
        <v>16</v>
      </c>
      <c r="AN165" s="38"/>
      <c r="AO165" s="39" t="s">
        <v>17</v>
      </c>
      <c r="AQ165" s="31" t="s">
        <v>14</v>
      </c>
      <c r="AR165" s="32"/>
      <c r="AS165" s="32"/>
      <c r="AT165" s="32"/>
      <c r="AU165" s="32"/>
      <c r="AV165" s="33"/>
      <c r="AW165" s="34" t="s">
        <v>15</v>
      </c>
      <c r="AX165" s="35"/>
      <c r="AY165" s="35"/>
      <c r="AZ165" s="36"/>
      <c r="BA165" s="37" t="s">
        <v>16</v>
      </c>
      <c r="BB165" s="38"/>
      <c r="BC165" s="39" t="s">
        <v>17</v>
      </c>
      <c r="BE165" s="31" t="s">
        <v>14</v>
      </c>
      <c r="BF165" s="32"/>
      <c r="BG165" s="32"/>
      <c r="BH165" s="32"/>
      <c r="BI165" s="32"/>
      <c r="BJ165" s="33"/>
      <c r="BK165" s="34" t="s">
        <v>15</v>
      </c>
      <c r="BL165" s="35"/>
      <c r="BM165" s="35"/>
      <c r="BN165" s="36"/>
      <c r="BO165" s="37" t="s">
        <v>16</v>
      </c>
      <c r="BP165" s="38"/>
      <c r="BQ165" s="39" t="s">
        <v>17</v>
      </c>
    </row>
    <row r="166" customHeight="1" spans="1:69">
      <c r="A166" s="40" t="s">
        <v>18</v>
      </c>
      <c r="B166" s="41" t="s">
        <v>19</v>
      </c>
      <c r="C166" s="41" t="s">
        <v>20</v>
      </c>
      <c r="D166" s="41" t="s">
        <v>21</v>
      </c>
      <c r="E166" s="41" t="s">
        <v>22</v>
      </c>
      <c r="F166" s="42" t="s">
        <v>14</v>
      </c>
      <c r="G166" s="43" t="s">
        <v>23</v>
      </c>
      <c r="H166" s="44" t="s">
        <v>24</v>
      </c>
      <c r="I166" s="44" t="s">
        <v>25</v>
      </c>
      <c r="J166" s="45" t="s">
        <v>26</v>
      </c>
      <c r="K166" s="46" t="s">
        <v>27</v>
      </c>
      <c r="L166" s="47" t="s">
        <v>28</v>
      </c>
      <c r="M166" s="48"/>
      <c r="O166" s="40" t="s">
        <v>18</v>
      </c>
      <c r="P166" s="41" t="s">
        <v>19</v>
      </c>
      <c r="Q166" s="41" t="s">
        <v>20</v>
      </c>
      <c r="R166" s="41" t="s">
        <v>21</v>
      </c>
      <c r="S166" s="41" t="s">
        <v>22</v>
      </c>
      <c r="T166" s="42" t="s">
        <v>14</v>
      </c>
      <c r="U166" s="43" t="s">
        <v>23</v>
      </c>
      <c r="V166" s="44" t="s">
        <v>24</v>
      </c>
      <c r="W166" s="44" t="s">
        <v>25</v>
      </c>
      <c r="X166" s="45" t="s">
        <v>26</v>
      </c>
      <c r="Y166" s="46" t="s">
        <v>27</v>
      </c>
      <c r="Z166" s="47" t="s">
        <v>28</v>
      </c>
      <c r="AA166" s="48"/>
      <c r="AC166" s="40" t="s">
        <v>18</v>
      </c>
      <c r="AD166" s="41" t="s">
        <v>19</v>
      </c>
      <c r="AE166" s="41" t="s">
        <v>20</v>
      </c>
      <c r="AF166" s="41" t="s">
        <v>21</v>
      </c>
      <c r="AG166" s="41" t="s">
        <v>22</v>
      </c>
      <c r="AH166" s="42" t="s">
        <v>14</v>
      </c>
      <c r="AI166" s="43" t="s">
        <v>23</v>
      </c>
      <c r="AJ166" s="44" t="s">
        <v>24</v>
      </c>
      <c r="AK166" s="44" t="s">
        <v>25</v>
      </c>
      <c r="AL166" s="45" t="s">
        <v>26</v>
      </c>
      <c r="AM166" s="46" t="s">
        <v>27</v>
      </c>
      <c r="AN166" s="47" t="s">
        <v>28</v>
      </c>
      <c r="AO166" s="48"/>
      <c r="AQ166" s="40" t="s">
        <v>18</v>
      </c>
      <c r="AR166" s="41" t="s">
        <v>19</v>
      </c>
      <c r="AS166" s="41" t="s">
        <v>20</v>
      </c>
      <c r="AT166" s="41" t="s">
        <v>21</v>
      </c>
      <c r="AU166" s="41" t="s">
        <v>22</v>
      </c>
      <c r="AV166" s="42" t="s">
        <v>14</v>
      </c>
      <c r="AW166" s="43" t="s">
        <v>23</v>
      </c>
      <c r="AX166" s="44" t="s">
        <v>24</v>
      </c>
      <c r="AY166" s="44" t="s">
        <v>25</v>
      </c>
      <c r="AZ166" s="45" t="s">
        <v>26</v>
      </c>
      <c r="BA166" s="46" t="s">
        <v>27</v>
      </c>
      <c r="BB166" s="47" t="s">
        <v>28</v>
      </c>
      <c r="BC166" s="48"/>
      <c r="BE166" s="40" t="s">
        <v>18</v>
      </c>
      <c r="BF166" s="41" t="s">
        <v>19</v>
      </c>
      <c r="BG166" s="41" t="s">
        <v>20</v>
      </c>
      <c r="BH166" s="41" t="s">
        <v>21</v>
      </c>
      <c r="BI166" s="41" t="s">
        <v>22</v>
      </c>
      <c r="BJ166" s="42" t="s">
        <v>14</v>
      </c>
      <c r="BK166" s="43" t="s">
        <v>23</v>
      </c>
      <c r="BL166" s="44" t="s">
        <v>24</v>
      </c>
      <c r="BM166" s="44" t="s">
        <v>25</v>
      </c>
      <c r="BN166" s="45" t="s">
        <v>26</v>
      </c>
      <c r="BO166" s="46" t="s">
        <v>27</v>
      </c>
      <c r="BP166" s="47" t="s">
        <v>28</v>
      </c>
      <c r="BQ166" s="48"/>
    </row>
    <row r="167" customHeight="1" spans="1:69">
      <c r="A167" s="56">
        <v>3312</v>
      </c>
      <c r="B167" s="51">
        <v>2.14</v>
      </c>
      <c r="C167" s="51">
        <v>1</v>
      </c>
      <c r="D167" s="51">
        <v>1</v>
      </c>
      <c r="E167" s="51">
        <v>0</v>
      </c>
      <c r="F167" s="42">
        <f>A167*B167*C167*D167+E167</f>
        <v>7087.68</v>
      </c>
      <c r="G167" s="52">
        <v>1.76</v>
      </c>
      <c r="H167" s="51">
        <v>0.87</v>
      </c>
      <c r="I167" s="51">
        <v>1.87</v>
      </c>
      <c r="J167" s="45">
        <f>H167*I167+1</f>
        <v>2.6269</v>
      </c>
      <c r="K167" s="52">
        <v>1.125</v>
      </c>
      <c r="L167" s="47">
        <v>0.5</v>
      </c>
      <c r="M167" s="54">
        <f>F167*G167*J167*K167*L167</f>
        <v>18432.44032608</v>
      </c>
      <c r="O167" s="56">
        <v>3312</v>
      </c>
      <c r="P167" s="51">
        <v>2.14</v>
      </c>
      <c r="Q167" s="51">
        <v>1</v>
      </c>
      <c r="R167" s="51">
        <v>1</v>
      </c>
      <c r="S167" s="51">
        <v>0</v>
      </c>
      <c r="T167" s="42">
        <f>O167*P167*Q167*R167+S167</f>
        <v>7087.68</v>
      </c>
      <c r="U167" s="52">
        <f>1.76+0.13</f>
        <v>1.89</v>
      </c>
      <c r="V167" s="51">
        <v>0.87</v>
      </c>
      <c r="W167" s="51">
        <v>1.87</v>
      </c>
      <c r="X167" s="45">
        <f>V167*W167+1</f>
        <v>2.6269</v>
      </c>
      <c r="Y167" s="52">
        <v>1.125</v>
      </c>
      <c r="Z167" s="47">
        <v>0.5</v>
      </c>
      <c r="AA167" s="54">
        <f>T167*U167*X167*Y167*Z167</f>
        <v>19793.92739562</v>
      </c>
      <c r="AC167" s="56">
        <v>3312</v>
      </c>
      <c r="AD167" s="51">
        <v>2.14</v>
      </c>
      <c r="AE167" s="51">
        <v>1</v>
      </c>
      <c r="AF167" s="51">
        <v>1</v>
      </c>
      <c r="AG167" s="51">
        <v>0</v>
      </c>
      <c r="AH167" s="42">
        <f t="shared" ref="AH167:AH170" si="157">AC167*AD167*AE167*AF167+AG167</f>
        <v>7087.68</v>
      </c>
      <c r="AI167" s="52">
        <f t="shared" ref="AI167:AI172" si="158">1.76+0.13</f>
        <v>1.89</v>
      </c>
      <c r="AJ167" s="51">
        <v>0.87</v>
      </c>
      <c r="AK167" s="51">
        <v>1.87</v>
      </c>
      <c r="AL167" s="45">
        <f t="shared" ref="AL167:AL170" si="159">AJ167*AK167+1</f>
        <v>2.6269</v>
      </c>
      <c r="AM167" s="52">
        <v>1.125</v>
      </c>
      <c r="AN167" s="47">
        <v>0.5</v>
      </c>
      <c r="AO167" s="54">
        <f t="shared" ref="AO167:AO170" si="160">AH167*AI167*AL167*AM167*AN167</f>
        <v>19793.92739562</v>
      </c>
      <c r="AQ167" s="56">
        <f t="shared" ref="AQ167:AQ190" si="161">3312+240</f>
        <v>3552</v>
      </c>
      <c r="AR167" s="51">
        <v>2.14</v>
      </c>
      <c r="AS167" s="51">
        <v>1</v>
      </c>
      <c r="AT167" s="51">
        <v>1</v>
      </c>
      <c r="AU167" s="51">
        <v>0</v>
      </c>
      <c r="AV167" s="42">
        <f t="shared" ref="AV167:AV190" si="162">AQ167*AR167*AS167*AT167+AU167</f>
        <v>7601.28</v>
      </c>
      <c r="AW167" s="52">
        <f t="shared" ref="AW167:AW172" si="163">1.76+0.13</f>
        <v>1.89</v>
      </c>
      <c r="AX167" s="51">
        <v>0.87</v>
      </c>
      <c r="AY167" s="51">
        <v>1.87</v>
      </c>
      <c r="AZ167" s="45">
        <f t="shared" ref="AZ167:AZ190" si="164">AX167*AY167+1</f>
        <v>2.6269</v>
      </c>
      <c r="BA167" s="52">
        <v>1.225</v>
      </c>
      <c r="BB167" s="47">
        <v>0.5</v>
      </c>
      <c r="BC167" s="54">
        <f t="shared" ref="BC167:BC190" si="165">AV167*AW167*AZ167*BA167*BB167</f>
        <v>23115.227290344</v>
      </c>
      <c r="BE167" s="56">
        <f t="shared" ref="BE167:BE190" si="166">3312+240+108+300</f>
        <v>3960</v>
      </c>
      <c r="BF167" s="51">
        <v>2.14</v>
      </c>
      <c r="BG167" s="51">
        <v>1</v>
      </c>
      <c r="BH167" s="51">
        <v>1</v>
      </c>
      <c r="BI167" s="51">
        <v>0</v>
      </c>
      <c r="BJ167" s="42">
        <f t="shared" ref="BJ167:BJ190" si="167">BE167*BF167*BG167*BH167+BI167</f>
        <v>8474.4</v>
      </c>
      <c r="BK167" s="52">
        <f t="shared" ref="BK167:BK172" si="168">1.76+0.13</f>
        <v>1.89</v>
      </c>
      <c r="BL167" s="51">
        <v>0.87</v>
      </c>
      <c r="BM167" s="51">
        <v>1.87</v>
      </c>
      <c r="BN167" s="45">
        <f t="shared" ref="BN167:BN190" si="169">BL167*BM167+1</f>
        <v>2.6269</v>
      </c>
      <c r="BO167" s="52">
        <v>1.225</v>
      </c>
      <c r="BP167" s="47">
        <v>0.625</v>
      </c>
      <c r="BQ167" s="54">
        <f t="shared" ref="BQ167:BQ190" si="170">BJ167*BK167*BN167*BO167*BP167</f>
        <v>32212.9434367125</v>
      </c>
    </row>
    <row r="168" customHeight="1" spans="1:69">
      <c r="A168" s="56">
        <v>3312</v>
      </c>
      <c r="B168" s="51">
        <v>1.74</v>
      </c>
      <c r="C168" s="51">
        <v>1</v>
      </c>
      <c r="D168" s="51">
        <v>1</v>
      </c>
      <c r="E168" s="51">
        <v>0</v>
      </c>
      <c r="F168" s="42">
        <f>A168*B168*C168*D168+E168</f>
        <v>5762.88</v>
      </c>
      <c r="G168" s="52">
        <v>1.76</v>
      </c>
      <c r="H168" s="51">
        <v>0.87</v>
      </c>
      <c r="I168" s="51">
        <v>1.87</v>
      </c>
      <c r="J168" s="45">
        <f>H168*I168+1</f>
        <v>2.6269</v>
      </c>
      <c r="K168" s="52">
        <v>1.125</v>
      </c>
      <c r="L168" s="47">
        <v>0.5</v>
      </c>
      <c r="M168" s="54">
        <f>F168*G168*J168*K168*L168</f>
        <v>14987.12437728</v>
      </c>
      <c r="O168" s="56">
        <v>3312</v>
      </c>
      <c r="P168" s="51">
        <v>1.74</v>
      </c>
      <c r="Q168" s="51">
        <v>1</v>
      </c>
      <c r="R168" s="51">
        <v>1</v>
      </c>
      <c r="S168" s="51">
        <v>0</v>
      </c>
      <c r="T168" s="42">
        <f>O168*P168*Q168*R168+S168</f>
        <v>5762.88</v>
      </c>
      <c r="U168" s="52">
        <f>1.76+0.13</f>
        <v>1.89</v>
      </c>
      <c r="V168" s="51">
        <v>0.87</v>
      </c>
      <c r="W168" s="51">
        <v>1.87</v>
      </c>
      <c r="X168" s="45">
        <f>V168*W168+1</f>
        <v>2.6269</v>
      </c>
      <c r="Y168" s="52">
        <v>1.125</v>
      </c>
      <c r="Z168" s="47">
        <v>0.5</v>
      </c>
      <c r="AA168" s="54">
        <f>T168*U168*X168*Y168*Z168</f>
        <v>16094.12788242</v>
      </c>
      <c r="AC168" s="56">
        <v>3312</v>
      </c>
      <c r="AD168" s="51">
        <v>1.74</v>
      </c>
      <c r="AE168" s="51">
        <v>1</v>
      </c>
      <c r="AF168" s="51">
        <v>1</v>
      </c>
      <c r="AG168" s="51">
        <v>0</v>
      </c>
      <c r="AH168" s="42">
        <f t="shared" si="157"/>
        <v>5762.88</v>
      </c>
      <c r="AI168" s="52">
        <f t="shared" si="158"/>
        <v>1.89</v>
      </c>
      <c r="AJ168" s="51">
        <v>0.87</v>
      </c>
      <c r="AK168" s="51">
        <v>1.87</v>
      </c>
      <c r="AL168" s="45">
        <f t="shared" si="159"/>
        <v>2.6269</v>
      </c>
      <c r="AM168" s="52">
        <v>1.125</v>
      </c>
      <c r="AN168" s="47">
        <v>0.5</v>
      </c>
      <c r="AO168" s="54">
        <f t="shared" si="160"/>
        <v>16094.12788242</v>
      </c>
      <c r="AQ168" s="56">
        <f t="shared" si="161"/>
        <v>3552</v>
      </c>
      <c r="AR168" s="51">
        <v>1.74</v>
      </c>
      <c r="AS168" s="51">
        <v>1</v>
      </c>
      <c r="AT168" s="51">
        <v>1</v>
      </c>
      <c r="AU168" s="51">
        <v>0</v>
      </c>
      <c r="AV168" s="42">
        <f t="shared" si="162"/>
        <v>6180.48</v>
      </c>
      <c r="AW168" s="52">
        <f t="shared" si="163"/>
        <v>1.89</v>
      </c>
      <c r="AX168" s="51">
        <v>0.87</v>
      </c>
      <c r="AY168" s="51">
        <v>1.87</v>
      </c>
      <c r="AZ168" s="45">
        <f t="shared" si="164"/>
        <v>2.6269</v>
      </c>
      <c r="BA168" s="52">
        <v>1.225</v>
      </c>
      <c r="BB168" s="47">
        <v>0.5</v>
      </c>
      <c r="BC168" s="54">
        <f t="shared" si="165"/>
        <v>18794.624058504</v>
      </c>
      <c r="BE168" s="56">
        <f t="shared" si="166"/>
        <v>3960</v>
      </c>
      <c r="BF168" s="51">
        <v>1.74</v>
      </c>
      <c r="BG168" s="51">
        <v>1</v>
      </c>
      <c r="BH168" s="51">
        <v>1</v>
      </c>
      <c r="BI168" s="51">
        <v>0</v>
      </c>
      <c r="BJ168" s="42">
        <f t="shared" si="167"/>
        <v>6890.4</v>
      </c>
      <c r="BK168" s="52">
        <f t="shared" si="168"/>
        <v>1.89</v>
      </c>
      <c r="BL168" s="51">
        <v>0.87</v>
      </c>
      <c r="BM168" s="51">
        <v>1.87</v>
      </c>
      <c r="BN168" s="45">
        <f t="shared" si="169"/>
        <v>2.6269</v>
      </c>
      <c r="BO168" s="52">
        <v>1.225</v>
      </c>
      <c r="BP168" s="47">
        <v>0.625</v>
      </c>
      <c r="BQ168" s="54">
        <f t="shared" si="170"/>
        <v>26191.8325139625</v>
      </c>
    </row>
    <row r="169" customHeight="1" spans="1:69">
      <c r="A169" s="56">
        <v>3312</v>
      </c>
      <c r="B169" s="51">
        <v>2.01</v>
      </c>
      <c r="C169" s="51">
        <v>1</v>
      </c>
      <c r="D169" s="51">
        <v>1</v>
      </c>
      <c r="E169" s="51">
        <v>0</v>
      </c>
      <c r="F169" s="42">
        <f>A169*B169*C169*D169+E169</f>
        <v>6657.12</v>
      </c>
      <c r="G169" s="52">
        <v>1.76</v>
      </c>
      <c r="H169" s="51">
        <v>0.87</v>
      </c>
      <c r="I169" s="51">
        <v>1.87</v>
      </c>
      <c r="J169" s="45">
        <f>H169*I169+1</f>
        <v>2.6269</v>
      </c>
      <c r="K169" s="52">
        <v>1.125</v>
      </c>
      <c r="L169" s="47">
        <v>0.5</v>
      </c>
      <c r="M169" s="54">
        <f>F169*G169*J169*K169*L169</f>
        <v>17312.71264272</v>
      </c>
      <c r="O169" s="56">
        <v>3312</v>
      </c>
      <c r="P169" s="51">
        <v>2.01</v>
      </c>
      <c r="Q169" s="51">
        <v>1</v>
      </c>
      <c r="R169" s="51">
        <v>1</v>
      </c>
      <c r="S169" s="51">
        <v>0</v>
      </c>
      <c r="T169" s="42">
        <f>O169*P169*Q169*R169+S169</f>
        <v>6657.12</v>
      </c>
      <c r="U169" s="52">
        <f>1.76+0.13</f>
        <v>1.89</v>
      </c>
      <c r="V169" s="51">
        <v>0.87</v>
      </c>
      <c r="W169" s="51">
        <v>1.87</v>
      </c>
      <c r="X169" s="45">
        <f>V169*W169+1</f>
        <v>2.6269</v>
      </c>
      <c r="Y169" s="52">
        <v>1.125</v>
      </c>
      <c r="Z169" s="47">
        <v>0.5</v>
      </c>
      <c r="AA169" s="54">
        <f>T169*U169*X169*Y169*Z169</f>
        <v>18591.49255383</v>
      </c>
      <c r="AC169" s="56">
        <v>3312</v>
      </c>
      <c r="AD169" s="51">
        <v>2.01</v>
      </c>
      <c r="AE169" s="51">
        <v>1</v>
      </c>
      <c r="AF169" s="51">
        <v>1</v>
      </c>
      <c r="AG169" s="51">
        <v>0</v>
      </c>
      <c r="AH169" s="42">
        <f t="shared" si="157"/>
        <v>6657.12</v>
      </c>
      <c r="AI169" s="52">
        <f t="shared" si="158"/>
        <v>1.89</v>
      </c>
      <c r="AJ169" s="51">
        <v>0.87</v>
      </c>
      <c r="AK169" s="51">
        <v>1.87</v>
      </c>
      <c r="AL169" s="45">
        <f t="shared" si="159"/>
        <v>2.6269</v>
      </c>
      <c r="AM169" s="52">
        <v>1.125</v>
      </c>
      <c r="AN169" s="47">
        <v>0.5</v>
      </c>
      <c r="AO169" s="54">
        <f t="shared" si="160"/>
        <v>18591.49255383</v>
      </c>
      <c r="AQ169" s="56">
        <f t="shared" si="161"/>
        <v>3552</v>
      </c>
      <c r="AR169" s="51">
        <v>2.01</v>
      </c>
      <c r="AS169" s="51">
        <v>1</v>
      </c>
      <c r="AT169" s="51">
        <v>1</v>
      </c>
      <c r="AU169" s="51">
        <v>0</v>
      </c>
      <c r="AV169" s="42">
        <f t="shared" si="162"/>
        <v>7139.52</v>
      </c>
      <c r="AW169" s="52">
        <f t="shared" si="163"/>
        <v>1.89</v>
      </c>
      <c r="AX169" s="51">
        <v>0.87</v>
      </c>
      <c r="AY169" s="51">
        <v>1.87</v>
      </c>
      <c r="AZ169" s="45">
        <f t="shared" si="164"/>
        <v>2.6269</v>
      </c>
      <c r="BA169" s="52">
        <v>1.225</v>
      </c>
      <c r="BB169" s="47">
        <v>0.5</v>
      </c>
      <c r="BC169" s="54">
        <f t="shared" si="165"/>
        <v>21711.031239996</v>
      </c>
      <c r="BE169" s="56">
        <f t="shared" si="166"/>
        <v>3960</v>
      </c>
      <c r="BF169" s="51">
        <v>2.01</v>
      </c>
      <c r="BG169" s="51">
        <v>1</v>
      </c>
      <c r="BH169" s="51">
        <v>1</v>
      </c>
      <c r="BI169" s="51">
        <v>0</v>
      </c>
      <c r="BJ169" s="42">
        <f t="shared" si="167"/>
        <v>7959.6</v>
      </c>
      <c r="BK169" s="52">
        <f t="shared" si="168"/>
        <v>1.89</v>
      </c>
      <c r="BL169" s="51">
        <v>0.87</v>
      </c>
      <c r="BM169" s="51">
        <v>1.87</v>
      </c>
      <c r="BN169" s="45">
        <f t="shared" si="169"/>
        <v>2.6269</v>
      </c>
      <c r="BO169" s="52">
        <v>1.225</v>
      </c>
      <c r="BP169" s="47">
        <v>0.625</v>
      </c>
      <c r="BQ169" s="54">
        <f t="shared" si="170"/>
        <v>30256.0823868188</v>
      </c>
    </row>
    <row r="170" customHeight="1" spans="1:69">
      <c r="A170" s="56"/>
      <c r="B170" s="41">
        <v>0</v>
      </c>
      <c r="C170" s="51"/>
      <c r="D170" s="51"/>
      <c r="E170" s="51"/>
      <c r="F170" s="42"/>
      <c r="G170" s="52"/>
      <c r="H170" s="51"/>
      <c r="I170" s="51"/>
      <c r="J170" s="45"/>
      <c r="K170" s="52"/>
      <c r="L170" s="47"/>
      <c r="M170" s="54"/>
      <c r="O170" s="56"/>
      <c r="P170" s="41">
        <v>0</v>
      </c>
      <c r="Q170" s="51"/>
      <c r="R170" s="51"/>
      <c r="S170" s="51"/>
      <c r="T170" s="42"/>
      <c r="U170" s="52"/>
      <c r="V170" s="51"/>
      <c r="W170" s="51"/>
      <c r="X170" s="45"/>
      <c r="Y170" s="52"/>
      <c r="Z170" s="47"/>
      <c r="AA170" s="54"/>
      <c r="AC170" s="56">
        <v>3312</v>
      </c>
      <c r="AD170" s="41">
        <v>6</v>
      </c>
      <c r="AE170" s="51">
        <v>1</v>
      </c>
      <c r="AF170" s="51">
        <v>1</v>
      </c>
      <c r="AG170" s="51">
        <f>5620*1.5</f>
        <v>8430</v>
      </c>
      <c r="AH170" s="42">
        <f t="shared" si="157"/>
        <v>28302</v>
      </c>
      <c r="AI170" s="52">
        <f t="shared" si="158"/>
        <v>1.89</v>
      </c>
      <c r="AJ170" s="51">
        <v>0.87</v>
      </c>
      <c r="AK170" s="51">
        <v>1.87</v>
      </c>
      <c r="AL170" s="45">
        <f t="shared" si="159"/>
        <v>2.6269</v>
      </c>
      <c r="AM170" s="52">
        <v>1.125</v>
      </c>
      <c r="AN170" s="47">
        <v>0.5</v>
      </c>
      <c r="AO170" s="54">
        <f t="shared" si="160"/>
        <v>79039.648114875</v>
      </c>
      <c r="AQ170" s="56">
        <f t="shared" si="161"/>
        <v>3552</v>
      </c>
      <c r="AR170" s="41">
        <v>6</v>
      </c>
      <c r="AS170" s="51">
        <v>1</v>
      </c>
      <c r="AT170" s="51">
        <v>1</v>
      </c>
      <c r="AU170" s="51">
        <f>5620*1.5</f>
        <v>8430</v>
      </c>
      <c r="AV170" s="42">
        <f t="shared" si="162"/>
        <v>29742</v>
      </c>
      <c r="AW170" s="52">
        <f t="shared" si="163"/>
        <v>1.89</v>
      </c>
      <c r="AX170" s="51">
        <v>0.87</v>
      </c>
      <c r="AY170" s="51">
        <v>1.87</v>
      </c>
      <c r="AZ170" s="45">
        <f t="shared" si="164"/>
        <v>2.6269</v>
      </c>
      <c r="BA170" s="52">
        <v>1.225</v>
      </c>
      <c r="BB170" s="47">
        <v>0.5</v>
      </c>
      <c r="BC170" s="54">
        <f t="shared" si="165"/>
        <v>90444.384375975</v>
      </c>
      <c r="BE170" s="56">
        <f t="shared" si="166"/>
        <v>3960</v>
      </c>
      <c r="BF170" s="41">
        <v>6</v>
      </c>
      <c r="BG170" s="51">
        <v>1</v>
      </c>
      <c r="BH170" s="51">
        <v>1</v>
      </c>
      <c r="BI170" s="51">
        <f>5968*1.5</f>
        <v>8952</v>
      </c>
      <c r="BJ170" s="42">
        <f t="shared" si="167"/>
        <v>32712</v>
      </c>
      <c r="BK170" s="52">
        <f t="shared" si="168"/>
        <v>1.89</v>
      </c>
      <c r="BL170" s="51">
        <v>0.87</v>
      </c>
      <c r="BM170" s="51">
        <v>1.87</v>
      </c>
      <c r="BN170" s="45">
        <f t="shared" si="169"/>
        <v>2.6269</v>
      </c>
      <c r="BO170" s="52">
        <v>1.225</v>
      </c>
      <c r="BP170" s="47">
        <v>0.625</v>
      </c>
      <c r="BQ170" s="54">
        <f t="shared" si="170"/>
        <v>124345.063450125</v>
      </c>
    </row>
    <row r="171" customHeight="1" spans="1:69">
      <c r="A171" s="56">
        <v>3312</v>
      </c>
      <c r="B171" s="51">
        <v>1.7</v>
      </c>
      <c r="C171" s="51">
        <v>1.75</v>
      </c>
      <c r="D171" s="51">
        <v>1</v>
      </c>
      <c r="E171" s="51">
        <v>0</v>
      </c>
      <c r="F171" s="42">
        <f t="shared" ref="F171:F190" si="171">A171*B171*C171*D171+E171</f>
        <v>9853.2</v>
      </c>
      <c r="G171" s="52">
        <v>1.76</v>
      </c>
      <c r="H171" s="51">
        <v>0.95</v>
      </c>
      <c r="I171" s="51">
        <v>1.87</v>
      </c>
      <c r="J171" s="45">
        <f t="shared" ref="J171:J190" si="172">H171*I171+1</f>
        <v>2.7765</v>
      </c>
      <c r="K171" s="52">
        <v>1.125</v>
      </c>
      <c r="L171" s="47">
        <v>0.5</v>
      </c>
      <c r="M171" s="54">
        <f t="shared" ref="M171:M190" si="173">F171*G171*J171*K171*L171</f>
        <v>27083.835702</v>
      </c>
      <c r="O171" s="56">
        <v>3312</v>
      </c>
      <c r="P171" s="51">
        <v>1.7</v>
      </c>
      <c r="Q171" s="51">
        <v>1.75</v>
      </c>
      <c r="R171" s="51">
        <v>1</v>
      </c>
      <c r="S171" s="51">
        <v>0</v>
      </c>
      <c r="T171" s="42">
        <f t="shared" ref="T171:T190" si="174">O171*P171*Q171*R171+S171</f>
        <v>9853.2</v>
      </c>
      <c r="U171" s="52">
        <f>1.76+0.13</f>
        <v>1.89</v>
      </c>
      <c r="V171" s="51">
        <v>0.95</v>
      </c>
      <c r="W171" s="51">
        <v>1.87</v>
      </c>
      <c r="X171" s="45">
        <f t="shared" ref="X171:X190" si="175">V171*W171+1</f>
        <v>2.7765</v>
      </c>
      <c r="Y171" s="52">
        <v>1.125</v>
      </c>
      <c r="Z171" s="47">
        <v>0.5</v>
      </c>
      <c r="AA171" s="54">
        <f t="shared" ref="AA171:AA190" si="176">T171*U171*X171*Y171*Z171</f>
        <v>29084.346293625</v>
      </c>
      <c r="AC171" s="56">
        <v>3312</v>
      </c>
      <c r="AD171" s="51">
        <v>1.7</v>
      </c>
      <c r="AE171" s="51">
        <v>1.75</v>
      </c>
      <c r="AF171" s="51">
        <v>1</v>
      </c>
      <c r="AG171" s="51">
        <v>0</v>
      </c>
      <c r="AH171" s="42">
        <f t="shared" ref="AH171:AH190" si="177">AC171*AD171*AE171*AF171+AG171</f>
        <v>9853.2</v>
      </c>
      <c r="AI171" s="52">
        <f t="shared" si="158"/>
        <v>1.89</v>
      </c>
      <c r="AJ171" s="51">
        <v>0.95</v>
      </c>
      <c r="AK171" s="51">
        <v>1.87</v>
      </c>
      <c r="AL171" s="45">
        <f t="shared" ref="AL171:AL190" si="178">AJ171*AK171+1</f>
        <v>2.7765</v>
      </c>
      <c r="AM171" s="52">
        <v>1.125</v>
      </c>
      <c r="AN171" s="47">
        <v>0.5</v>
      </c>
      <c r="AO171" s="54">
        <f t="shared" ref="AO171:AO190" si="179">AH171*AI171*AL171*AM171*AN171</f>
        <v>29084.346293625</v>
      </c>
      <c r="AQ171" s="56">
        <f t="shared" si="161"/>
        <v>3552</v>
      </c>
      <c r="AR171" s="51">
        <v>1.7</v>
      </c>
      <c r="AS171" s="51">
        <v>1.75</v>
      </c>
      <c r="AT171" s="51">
        <v>1</v>
      </c>
      <c r="AU171" s="51">
        <v>0</v>
      </c>
      <c r="AV171" s="42">
        <f t="shared" si="162"/>
        <v>10567.2</v>
      </c>
      <c r="AW171" s="52">
        <f t="shared" si="163"/>
        <v>1.89</v>
      </c>
      <c r="AX171" s="51">
        <v>0.95</v>
      </c>
      <c r="AY171" s="51">
        <v>1.87</v>
      </c>
      <c r="AZ171" s="45">
        <f t="shared" si="164"/>
        <v>2.7765</v>
      </c>
      <c r="BA171" s="52">
        <v>1.225</v>
      </c>
      <c r="BB171" s="47">
        <v>0.5</v>
      </c>
      <c r="BC171" s="54">
        <f t="shared" si="165"/>
        <v>33964.52162985</v>
      </c>
      <c r="BE171" s="56">
        <f t="shared" si="166"/>
        <v>3960</v>
      </c>
      <c r="BF171" s="51">
        <v>1.7</v>
      </c>
      <c r="BG171" s="51">
        <v>1.75</v>
      </c>
      <c r="BH171" s="51">
        <v>1</v>
      </c>
      <c r="BI171" s="51">
        <f t="shared" ref="BI171:BI178" si="180">5968*0.7</f>
        <v>4177.6</v>
      </c>
      <c r="BJ171" s="42">
        <f t="shared" si="167"/>
        <v>15958.6</v>
      </c>
      <c r="BK171" s="52">
        <f t="shared" si="168"/>
        <v>1.89</v>
      </c>
      <c r="BL171" s="51">
        <v>0.95</v>
      </c>
      <c r="BM171" s="51">
        <v>1.87</v>
      </c>
      <c r="BN171" s="45">
        <f t="shared" si="169"/>
        <v>2.7765</v>
      </c>
      <c r="BO171" s="52">
        <v>1.225</v>
      </c>
      <c r="BP171" s="47">
        <v>0.625</v>
      </c>
      <c r="BQ171" s="54">
        <f t="shared" si="170"/>
        <v>64116.5842042031</v>
      </c>
    </row>
    <row r="172" customHeight="1" spans="1:69">
      <c r="A172" s="56">
        <v>3312</v>
      </c>
      <c r="B172" s="51">
        <v>1.7</v>
      </c>
      <c r="C172" s="51">
        <v>1.75</v>
      </c>
      <c r="D172" s="51">
        <v>1</v>
      </c>
      <c r="E172" s="51">
        <v>0</v>
      </c>
      <c r="F172" s="42">
        <f t="shared" si="171"/>
        <v>9853.2</v>
      </c>
      <c r="G172" s="52">
        <v>1.76</v>
      </c>
      <c r="H172" s="51">
        <v>0.95</v>
      </c>
      <c r="I172" s="51">
        <v>1.87</v>
      </c>
      <c r="J172" s="45">
        <f t="shared" si="172"/>
        <v>2.7765</v>
      </c>
      <c r="K172" s="52">
        <v>1.325</v>
      </c>
      <c r="L172" s="47">
        <v>0.5</v>
      </c>
      <c r="M172" s="54">
        <f t="shared" si="173"/>
        <v>31898.7398268</v>
      </c>
      <c r="O172" s="56">
        <v>3312</v>
      </c>
      <c r="P172" s="51">
        <v>1.7</v>
      </c>
      <c r="Q172" s="51">
        <v>1.75</v>
      </c>
      <c r="R172" s="51">
        <v>1</v>
      </c>
      <c r="S172" s="51">
        <v>0</v>
      </c>
      <c r="T172" s="42">
        <f t="shared" si="174"/>
        <v>9853.2</v>
      </c>
      <c r="U172" s="52">
        <f>1.76+0.13</f>
        <v>1.89</v>
      </c>
      <c r="V172" s="51">
        <v>0.95</v>
      </c>
      <c r="W172" s="51">
        <v>1.87</v>
      </c>
      <c r="X172" s="45">
        <f t="shared" si="175"/>
        <v>2.7765</v>
      </c>
      <c r="Y172" s="52">
        <v>1.325</v>
      </c>
      <c r="Z172" s="47">
        <v>0.5</v>
      </c>
      <c r="AA172" s="54">
        <f t="shared" si="176"/>
        <v>34254.896745825</v>
      </c>
      <c r="AC172" s="56">
        <v>3312</v>
      </c>
      <c r="AD172" s="51">
        <v>1.7</v>
      </c>
      <c r="AE172" s="51">
        <v>1.75</v>
      </c>
      <c r="AF172" s="51">
        <v>1</v>
      </c>
      <c r="AG172" s="51">
        <v>0</v>
      </c>
      <c r="AH172" s="42">
        <f t="shared" si="177"/>
        <v>9853.2</v>
      </c>
      <c r="AI172" s="52">
        <f t="shared" si="158"/>
        <v>1.89</v>
      </c>
      <c r="AJ172" s="51">
        <v>0.95</v>
      </c>
      <c r="AK172" s="51">
        <v>1.87</v>
      </c>
      <c r="AL172" s="45">
        <f t="shared" si="178"/>
        <v>2.7765</v>
      </c>
      <c r="AM172" s="52">
        <v>1.325</v>
      </c>
      <c r="AN172" s="47">
        <v>0.5</v>
      </c>
      <c r="AO172" s="54">
        <f t="shared" si="179"/>
        <v>34254.896745825</v>
      </c>
      <c r="AQ172" s="56">
        <f t="shared" si="161"/>
        <v>3552</v>
      </c>
      <c r="AR172" s="51">
        <v>1.7</v>
      </c>
      <c r="AS172" s="51">
        <v>1.75</v>
      </c>
      <c r="AT172" s="51">
        <v>1</v>
      </c>
      <c r="AU172" s="51">
        <v>0</v>
      </c>
      <c r="AV172" s="42">
        <f t="shared" si="162"/>
        <v>10567.2</v>
      </c>
      <c r="AW172" s="52">
        <f t="shared" si="163"/>
        <v>1.89</v>
      </c>
      <c r="AX172" s="51">
        <v>0.95</v>
      </c>
      <c r="AY172" s="51">
        <v>1.87</v>
      </c>
      <c r="AZ172" s="45">
        <f t="shared" si="164"/>
        <v>2.7765</v>
      </c>
      <c r="BA172" s="52">
        <v>1.425</v>
      </c>
      <c r="BB172" s="47">
        <v>0.5</v>
      </c>
      <c r="BC172" s="54">
        <f t="shared" si="165"/>
        <v>39509.74965105</v>
      </c>
      <c r="BE172" s="56">
        <f t="shared" si="166"/>
        <v>3960</v>
      </c>
      <c r="BF172" s="51">
        <v>1.7</v>
      </c>
      <c r="BG172" s="51">
        <v>1.75</v>
      </c>
      <c r="BH172" s="51">
        <v>1</v>
      </c>
      <c r="BI172" s="51">
        <f t="shared" si="180"/>
        <v>4177.6</v>
      </c>
      <c r="BJ172" s="42">
        <f t="shared" si="167"/>
        <v>15958.6</v>
      </c>
      <c r="BK172" s="52">
        <f t="shared" si="168"/>
        <v>1.89</v>
      </c>
      <c r="BL172" s="51">
        <v>0.95</v>
      </c>
      <c r="BM172" s="51">
        <v>1.87</v>
      </c>
      <c r="BN172" s="45">
        <f t="shared" si="169"/>
        <v>2.7765</v>
      </c>
      <c r="BO172" s="52">
        <v>1.425</v>
      </c>
      <c r="BP172" s="47">
        <v>0.625</v>
      </c>
      <c r="BQ172" s="54">
        <f t="shared" si="170"/>
        <v>74584.5979518281</v>
      </c>
    </row>
    <row r="173" customHeight="1" spans="1:69">
      <c r="A173" s="56">
        <v>3312</v>
      </c>
      <c r="B173" s="51">
        <v>1.7</v>
      </c>
      <c r="C173" s="51">
        <v>1.75</v>
      </c>
      <c r="D173" s="51">
        <v>1</v>
      </c>
      <c r="E173" s="51">
        <v>0</v>
      </c>
      <c r="F173" s="42">
        <f t="shared" si="171"/>
        <v>9853.2</v>
      </c>
      <c r="G173" s="52">
        <v>2.06</v>
      </c>
      <c r="H173" s="51">
        <v>0.95</v>
      </c>
      <c r="I173" s="51">
        <v>1.87</v>
      </c>
      <c r="J173" s="45">
        <f t="shared" si="172"/>
        <v>2.7765</v>
      </c>
      <c r="K173" s="52">
        <v>1.325</v>
      </c>
      <c r="L173" s="47">
        <v>0.5</v>
      </c>
      <c r="M173" s="54">
        <f t="shared" si="173"/>
        <v>37336.02502455</v>
      </c>
      <c r="O173" s="56">
        <v>3312</v>
      </c>
      <c r="P173" s="51">
        <v>1.7</v>
      </c>
      <c r="Q173" s="51">
        <v>1.75</v>
      </c>
      <c r="R173" s="51">
        <v>1</v>
      </c>
      <c r="S173" s="51">
        <v>0</v>
      </c>
      <c r="T173" s="42">
        <f t="shared" si="174"/>
        <v>9853.2</v>
      </c>
      <c r="U173" s="52">
        <f t="shared" ref="U173:U190" si="181">2.06+0.13</f>
        <v>2.19</v>
      </c>
      <c r="V173" s="51">
        <v>0.95</v>
      </c>
      <c r="W173" s="51">
        <v>1.87</v>
      </c>
      <c r="X173" s="45">
        <f t="shared" si="175"/>
        <v>2.7765</v>
      </c>
      <c r="Y173" s="52">
        <v>1.325</v>
      </c>
      <c r="Z173" s="47">
        <v>0.5</v>
      </c>
      <c r="AA173" s="54">
        <f t="shared" si="176"/>
        <v>39692.181943575</v>
      </c>
      <c r="AC173" s="56">
        <v>3312</v>
      </c>
      <c r="AD173" s="51">
        <v>1.7</v>
      </c>
      <c r="AE173" s="51">
        <v>1.75</v>
      </c>
      <c r="AF173" s="51">
        <v>1</v>
      </c>
      <c r="AG173" s="51">
        <v>0</v>
      </c>
      <c r="AH173" s="42">
        <f t="shared" si="177"/>
        <v>9853.2</v>
      </c>
      <c r="AI173" s="52">
        <f t="shared" ref="AI173:AI190" si="182">2.06+0.13</f>
        <v>2.19</v>
      </c>
      <c r="AJ173" s="51">
        <v>0.95</v>
      </c>
      <c r="AK173" s="51">
        <v>1.87</v>
      </c>
      <c r="AL173" s="45">
        <f t="shared" si="178"/>
        <v>2.7765</v>
      </c>
      <c r="AM173" s="52">
        <v>1.325</v>
      </c>
      <c r="AN173" s="47">
        <v>0.5</v>
      </c>
      <c r="AO173" s="54">
        <f t="shared" si="179"/>
        <v>39692.181943575</v>
      </c>
      <c r="AQ173" s="56">
        <f t="shared" si="161"/>
        <v>3552</v>
      </c>
      <c r="AR173" s="51">
        <v>1.7</v>
      </c>
      <c r="AS173" s="51">
        <v>1.75</v>
      </c>
      <c r="AT173" s="51">
        <v>1</v>
      </c>
      <c r="AU173" s="51">
        <v>0</v>
      </c>
      <c r="AV173" s="42">
        <f t="shared" si="162"/>
        <v>10567.2</v>
      </c>
      <c r="AW173" s="52">
        <f t="shared" ref="AW173:AW190" si="183">2.06+0.13</f>
        <v>2.19</v>
      </c>
      <c r="AX173" s="51">
        <v>0.95</v>
      </c>
      <c r="AY173" s="51">
        <v>1.87</v>
      </c>
      <c r="AZ173" s="45">
        <f t="shared" si="164"/>
        <v>2.7765</v>
      </c>
      <c r="BA173" s="52">
        <v>1.425</v>
      </c>
      <c r="BB173" s="47">
        <v>0.5</v>
      </c>
      <c r="BC173" s="54">
        <f t="shared" si="165"/>
        <v>45781.13848455</v>
      </c>
      <c r="BE173" s="56">
        <f t="shared" si="166"/>
        <v>3960</v>
      </c>
      <c r="BF173" s="51">
        <v>1.7</v>
      </c>
      <c r="BG173" s="51">
        <v>1.75</v>
      </c>
      <c r="BH173" s="51">
        <v>1</v>
      </c>
      <c r="BI173" s="51">
        <f t="shared" si="180"/>
        <v>4177.6</v>
      </c>
      <c r="BJ173" s="42">
        <f t="shared" si="167"/>
        <v>15958.6</v>
      </c>
      <c r="BK173" s="52">
        <f t="shared" ref="BK173:BK190" si="184">2.06+0.13</f>
        <v>2.19</v>
      </c>
      <c r="BL173" s="51">
        <v>0.95</v>
      </c>
      <c r="BM173" s="51">
        <v>1.87</v>
      </c>
      <c r="BN173" s="45">
        <f t="shared" si="169"/>
        <v>2.7765</v>
      </c>
      <c r="BO173" s="52">
        <v>1.425</v>
      </c>
      <c r="BP173" s="47">
        <v>0.625</v>
      </c>
      <c r="BQ173" s="54">
        <f t="shared" si="170"/>
        <v>86423.4230235469</v>
      </c>
    </row>
    <row r="174" customHeight="1" spans="1:69">
      <c r="A174" s="56">
        <v>3312</v>
      </c>
      <c r="B174" s="51">
        <v>1.7</v>
      </c>
      <c r="C174" s="51">
        <v>1.75</v>
      </c>
      <c r="D174" s="51">
        <v>1</v>
      </c>
      <c r="E174" s="51">
        <v>0</v>
      </c>
      <c r="F174" s="42">
        <f t="shared" si="171"/>
        <v>9853.2</v>
      </c>
      <c r="G174" s="52">
        <v>2.06</v>
      </c>
      <c r="H174" s="51">
        <v>0.95</v>
      </c>
      <c r="I174" s="51">
        <v>1.87</v>
      </c>
      <c r="J174" s="45">
        <f t="shared" si="172"/>
        <v>2.7765</v>
      </c>
      <c r="K174" s="52">
        <v>1.325</v>
      </c>
      <c r="L174" s="47">
        <v>0.5</v>
      </c>
      <c r="M174" s="54">
        <f t="shared" si="173"/>
        <v>37336.02502455</v>
      </c>
      <c r="O174" s="56">
        <v>3312</v>
      </c>
      <c r="P174" s="51">
        <v>1.7</v>
      </c>
      <c r="Q174" s="51">
        <v>1.75</v>
      </c>
      <c r="R174" s="51">
        <v>1</v>
      </c>
      <c r="S174" s="51">
        <v>0</v>
      </c>
      <c r="T174" s="42">
        <f t="shared" si="174"/>
        <v>9853.2</v>
      </c>
      <c r="U174" s="52">
        <f t="shared" si="181"/>
        <v>2.19</v>
      </c>
      <c r="V174" s="51">
        <v>0.95</v>
      </c>
      <c r="W174" s="51">
        <v>1.87</v>
      </c>
      <c r="X174" s="45">
        <f t="shared" si="175"/>
        <v>2.7765</v>
      </c>
      <c r="Y174" s="52">
        <v>1.325</v>
      </c>
      <c r="Z174" s="47">
        <v>0.5</v>
      </c>
      <c r="AA174" s="54">
        <f t="shared" si="176"/>
        <v>39692.181943575</v>
      </c>
      <c r="AC174" s="56">
        <v>3312</v>
      </c>
      <c r="AD174" s="51">
        <v>1.7</v>
      </c>
      <c r="AE174" s="51">
        <v>1.75</v>
      </c>
      <c r="AF174" s="51">
        <v>1</v>
      </c>
      <c r="AG174" s="51">
        <v>0</v>
      </c>
      <c r="AH174" s="42">
        <f t="shared" si="177"/>
        <v>9853.2</v>
      </c>
      <c r="AI174" s="52">
        <f t="shared" si="182"/>
        <v>2.19</v>
      </c>
      <c r="AJ174" s="51">
        <v>0.95</v>
      </c>
      <c r="AK174" s="51">
        <v>1.87</v>
      </c>
      <c r="AL174" s="45">
        <f t="shared" si="178"/>
        <v>2.7765</v>
      </c>
      <c r="AM174" s="52">
        <v>1.325</v>
      </c>
      <c r="AN174" s="47">
        <v>0.5</v>
      </c>
      <c r="AO174" s="54">
        <f t="shared" si="179"/>
        <v>39692.181943575</v>
      </c>
      <c r="AQ174" s="56">
        <f t="shared" si="161"/>
        <v>3552</v>
      </c>
      <c r="AR174" s="51">
        <v>1.7</v>
      </c>
      <c r="AS174" s="51">
        <v>1.75</v>
      </c>
      <c r="AT174" s="51">
        <v>1</v>
      </c>
      <c r="AU174" s="51">
        <v>0</v>
      </c>
      <c r="AV174" s="42">
        <f t="shared" si="162"/>
        <v>10567.2</v>
      </c>
      <c r="AW174" s="52">
        <f t="shared" si="183"/>
        <v>2.19</v>
      </c>
      <c r="AX174" s="51">
        <v>0.95</v>
      </c>
      <c r="AY174" s="51">
        <v>1.87</v>
      </c>
      <c r="AZ174" s="45">
        <f t="shared" si="164"/>
        <v>2.7765</v>
      </c>
      <c r="BA174" s="52">
        <v>1.425</v>
      </c>
      <c r="BB174" s="47">
        <v>0.5</v>
      </c>
      <c r="BC174" s="54">
        <f t="shared" si="165"/>
        <v>45781.13848455</v>
      </c>
      <c r="BE174" s="56">
        <f t="shared" si="166"/>
        <v>3960</v>
      </c>
      <c r="BF174" s="51">
        <v>1.7</v>
      </c>
      <c r="BG174" s="51">
        <v>1.75</v>
      </c>
      <c r="BH174" s="51">
        <v>1</v>
      </c>
      <c r="BI174" s="51">
        <f t="shared" si="180"/>
        <v>4177.6</v>
      </c>
      <c r="BJ174" s="42">
        <f t="shared" si="167"/>
        <v>15958.6</v>
      </c>
      <c r="BK174" s="52">
        <f t="shared" si="184"/>
        <v>2.19</v>
      </c>
      <c r="BL174" s="51">
        <v>0.95</v>
      </c>
      <c r="BM174" s="51">
        <v>1.87</v>
      </c>
      <c r="BN174" s="45">
        <f t="shared" si="169"/>
        <v>2.7765</v>
      </c>
      <c r="BO174" s="52">
        <v>1.425</v>
      </c>
      <c r="BP174" s="47">
        <v>0.625</v>
      </c>
      <c r="BQ174" s="54">
        <f t="shared" si="170"/>
        <v>86423.4230235469</v>
      </c>
    </row>
    <row r="175" customHeight="1" spans="1:69">
      <c r="A175" s="56">
        <v>3312</v>
      </c>
      <c r="B175" s="51">
        <v>1.7</v>
      </c>
      <c r="C175" s="51">
        <v>1.75</v>
      </c>
      <c r="D175" s="51">
        <v>1</v>
      </c>
      <c r="E175" s="51">
        <v>0</v>
      </c>
      <c r="F175" s="42">
        <f t="shared" si="171"/>
        <v>9853.2</v>
      </c>
      <c r="G175" s="52">
        <v>2.06</v>
      </c>
      <c r="H175" s="51">
        <v>0.95</v>
      </c>
      <c r="I175" s="51">
        <v>1.87</v>
      </c>
      <c r="J175" s="45">
        <f t="shared" si="172"/>
        <v>2.7765</v>
      </c>
      <c r="K175" s="52">
        <v>1.325</v>
      </c>
      <c r="L175" s="47">
        <v>0.5</v>
      </c>
      <c r="M175" s="54">
        <f t="shared" si="173"/>
        <v>37336.02502455</v>
      </c>
      <c r="O175" s="56">
        <v>3312</v>
      </c>
      <c r="P175" s="51">
        <v>1.7</v>
      </c>
      <c r="Q175" s="51">
        <v>1.75</v>
      </c>
      <c r="R175" s="51">
        <v>1</v>
      </c>
      <c r="S175" s="51">
        <v>0</v>
      </c>
      <c r="T175" s="42">
        <f t="shared" si="174"/>
        <v>9853.2</v>
      </c>
      <c r="U175" s="52">
        <f t="shared" si="181"/>
        <v>2.19</v>
      </c>
      <c r="V175" s="51">
        <v>0.95</v>
      </c>
      <c r="W175" s="51">
        <v>1.87</v>
      </c>
      <c r="X175" s="45">
        <f t="shared" si="175"/>
        <v>2.7765</v>
      </c>
      <c r="Y175" s="52">
        <v>1.325</v>
      </c>
      <c r="Z175" s="47">
        <v>0.5</v>
      </c>
      <c r="AA175" s="54">
        <f t="shared" si="176"/>
        <v>39692.181943575</v>
      </c>
      <c r="AC175" s="56">
        <v>3312</v>
      </c>
      <c r="AD175" s="51">
        <v>1.7</v>
      </c>
      <c r="AE175" s="51">
        <v>1.75</v>
      </c>
      <c r="AF175" s="51">
        <v>1</v>
      </c>
      <c r="AG175" s="51">
        <v>0</v>
      </c>
      <c r="AH175" s="42">
        <f t="shared" si="177"/>
        <v>9853.2</v>
      </c>
      <c r="AI175" s="52">
        <f t="shared" si="182"/>
        <v>2.19</v>
      </c>
      <c r="AJ175" s="51">
        <v>0.95</v>
      </c>
      <c r="AK175" s="51">
        <v>1.87</v>
      </c>
      <c r="AL175" s="45">
        <f t="shared" si="178"/>
        <v>2.7765</v>
      </c>
      <c r="AM175" s="52">
        <v>1.325</v>
      </c>
      <c r="AN175" s="47">
        <v>0.5</v>
      </c>
      <c r="AO175" s="54">
        <f t="shared" si="179"/>
        <v>39692.181943575</v>
      </c>
      <c r="AQ175" s="56">
        <f t="shared" si="161"/>
        <v>3552</v>
      </c>
      <c r="AR175" s="51">
        <v>1.7</v>
      </c>
      <c r="AS175" s="51">
        <v>1.75</v>
      </c>
      <c r="AT175" s="51">
        <v>1</v>
      </c>
      <c r="AU175" s="51">
        <v>0</v>
      </c>
      <c r="AV175" s="42">
        <f t="shared" si="162"/>
        <v>10567.2</v>
      </c>
      <c r="AW175" s="52">
        <f t="shared" si="183"/>
        <v>2.19</v>
      </c>
      <c r="AX175" s="51">
        <v>0.95</v>
      </c>
      <c r="AY175" s="51">
        <v>1.87</v>
      </c>
      <c r="AZ175" s="45">
        <f t="shared" si="164"/>
        <v>2.7765</v>
      </c>
      <c r="BA175" s="52">
        <v>1.425</v>
      </c>
      <c r="BB175" s="47">
        <v>0.5</v>
      </c>
      <c r="BC175" s="54">
        <f t="shared" si="165"/>
        <v>45781.13848455</v>
      </c>
      <c r="BE175" s="56">
        <f t="shared" si="166"/>
        <v>3960</v>
      </c>
      <c r="BF175" s="51">
        <v>1.7</v>
      </c>
      <c r="BG175" s="51">
        <v>1.75</v>
      </c>
      <c r="BH175" s="51">
        <v>1</v>
      </c>
      <c r="BI175" s="51">
        <f t="shared" si="180"/>
        <v>4177.6</v>
      </c>
      <c r="BJ175" s="42">
        <f t="shared" si="167"/>
        <v>15958.6</v>
      </c>
      <c r="BK175" s="52">
        <f t="shared" si="184"/>
        <v>2.19</v>
      </c>
      <c r="BL175" s="51">
        <v>0.95</v>
      </c>
      <c r="BM175" s="51">
        <v>1.87</v>
      </c>
      <c r="BN175" s="45">
        <f t="shared" si="169"/>
        <v>2.7765</v>
      </c>
      <c r="BO175" s="52">
        <v>1.425</v>
      </c>
      <c r="BP175" s="47">
        <v>0.625</v>
      </c>
      <c r="BQ175" s="54">
        <f t="shared" si="170"/>
        <v>86423.4230235469</v>
      </c>
    </row>
    <row r="176" customHeight="1" spans="1:69">
      <c r="A176" s="56">
        <v>3312</v>
      </c>
      <c r="B176" s="51">
        <v>1.7</v>
      </c>
      <c r="C176" s="51">
        <v>1.75</v>
      </c>
      <c r="D176" s="51">
        <v>1</v>
      </c>
      <c r="E176" s="51">
        <v>0</v>
      </c>
      <c r="F176" s="42">
        <f t="shared" si="171"/>
        <v>9853.2</v>
      </c>
      <c r="G176" s="52">
        <v>2.06</v>
      </c>
      <c r="H176" s="51">
        <v>0.95</v>
      </c>
      <c r="I176" s="51">
        <v>1.87</v>
      </c>
      <c r="J176" s="45">
        <f t="shared" si="172"/>
        <v>2.7765</v>
      </c>
      <c r="K176" s="52">
        <v>1.325</v>
      </c>
      <c r="L176" s="47">
        <v>0.5</v>
      </c>
      <c r="M176" s="54">
        <f t="shared" si="173"/>
        <v>37336.02502455</v>
      </c>
      <c r="O176" s="56">
        <v>3312</v>
      </c>
      <c r="P176" s="51">
        <v>1.7</v>
      </c>
      <c r="Q176" s="51">
        <v>1.75</v>
      </c>
      <c r="R176" s="51">
        <v>1</v>
      </c>
      <c r="S176" s="51">
        <v>0</v>
      </c>
      <c r="T176" s="42">
        <f t="shared" si="174"/>
        <v>9853.2</v>
      </c>
      <c r="U176" s="52">
        <f t="shared" si="181"/>
        <v>2.19</v>
      </c>
      <c r="V176" s="51">
        <v>0.95</v>
      </c>
      <c r="W176" s="51">
        <v>1.87</v>
      </c>
      <c r="X176" s="45">
        <f t="shared" si="175"/>
        <v>2.7765</v>
      </c>
      <c r="Y176" s="52">
        <v>1.325</v>
      </c>
      <c r="Z176" s="47">
        <v>0.5</v>
      </c>
      <c r="AA176" s="54">
        <f t="shared" si="176"/>
        <v>39692.181943575</v>
      </c>
      <c r="AC176" s="56">
        <v>3312</v>
      </c>
      <c r="AD176" s="51">
        <v>1.7</v>
      </c>
      <c r="AE176" s="51">
        <v>1.75</v>
      </c>
      <c r="AF176" s="51">
        <v>1</v>
      </c>
      <c r="AG176" s="51">
        <v>0</v>
      </c>
      <c r="AH176" s="42">
        <f t="shared" si="177"/>
        <v>9853.2</v>
      </c>
      <c r="AI176" s="52">
        <f t="shared" si="182"/>
        <v>2.19</v>
      </c>
      <c r="AJ176" s="51">
        <v>0.95</v>
      </c>
      <c r="AK176" s="51">
        <v>1.87</v>
      </c>
      <c r="AL176" s="45">
        <f t="shared" si="178"/>
        <v>2.7765</v>
      </c>
      <c r="AM176" s="52">
        <v>1.325</v>
      </c>
      <c r="AN176" s="47">
        <v>0.5</v>
      </c>
      <c r="AO176" s="54">
        <f t="shared" si="179"/>
        <v>39692.181943575</v>
      </c>
      <c r="AQ176" s="56">
        <f t="shared" si="161"/>
        <v>3552</v>
      </c>
      <c r="AR176" s="51">
        <v>1.7</v>
      </c>
      <c r="AS176" s="51">
        <v>1.75</v>
      </c>
      <c r="AT176" s="51">
        <v>1</v>
      </c>
      <c r="AU176" s="51">
        <v>0</v>
      </c>
      <c r="AV176" s="42">
        <f t="shared" si="162"/>
        <v>10567.2</v>
      </c>
      <c r="AW176" s="52">
        <f t="shared" si="183"/>
        <v>2.19</v>
      </c>
      <c r="AX176" s="51">
        <v>0.95</v>
      </c>
      <c r="AY176" s="51">
        <v>1.87</v>
      </c>
      <c r="AZ176" s="45">
        <f t="shared" si="164"/>
        <v>2.7765</v>
      </c>
      <c r="BA176" s="52">
        <v>1.425</v>
      </c>
      <c r="BB176" s="47">
        <v>0.5</v>
      </c>
      <c r="BC176" s="54">
        <f t="shared" si="165"/>
        <v>45781.13848455</v>
      </c>
      <c r="BE176" s="56">
        <f t="shared" si="166"/>
        <v>3960</v>
      </c>
      <c r="BF176" s="51">
        <v>1.7</v>
      </c>
      <c r="BG176" s="51">
        <v>1.75</v>
      </c>
      <c r="BH176" s="51">
        <v>1</v>
      </c>
      <c r="BI176" s="51">
        <f t="shared" si="180"/>
        <v>4177.6</v>
      </c>
      <c r="BJ176" s="42">
        <f t="shared" si="167"/>
        <v>15958.6</v>
      </c>
      <c r="BK176" s="52">
        <f t="shared" si="184"/>
        <v>2.19</v>
      </c>
      <c r="BL176" s="51">
        <v>0.95</v>
      </c>
      <c r="BM176" s="51">
        <v>1.87</v>
      </c>
      <c r="BN176" s="45">
        <f t="shared" si="169"/>
        <v>2.7765</v>
      </c>
      <c r="BO176" s="52">
        <v>1.425</v>
      </c>
      <c r="BP176" s="47">
        <v>0.625</v>
      </c>
      <c r="BQ176" s="54">
        <f t="shared" si="170"/>
        <v>86423.4230235469</v>
      </c>
    </row>
    <row r="177" customHeight="1" spans="1:69">
      <c r="A177" s="56">
        <v>3312</v>
      </c>
      <c r="B177" s="51">
        <v>1.7</v>
      </c>
      <c r="C177" s="51">
        <v>1.75</v>
      </c>
      <c r="D177" s="51">
        <v>1</v>
      </c>
      <c r="E177" s="51">
        <v>0</v>
      </c>
      <c r="F177" s="42">
        <f t="shared" si="171"/>
        <v>9853.2</v>
      </c>
      <c r="G177" s="52">
        <v>2.06</v>
      </c>
      <c r="H177" s="51">
        <v>0.95</v>
      </c>
      <c r="I177" s="51">
        <v>1.87</v>
      </c>
      <c r="J177" s="45">
        <f t="shared" si="172"/>
        <v>2.7765</v>
      </c>
      <c r="K177" s="52">
        <v>1.325</v>
      </c>
      <c r="L177" s="47">
        <v>0.5</v>
      </c>
      <c r="M177" s="54">
        <f t="shared" si="173"/>
        <v>37336.02502455</v>
      </c>
      <c r="O177" s="56">
        <v>3312</v>
      </c>
      <c r="P177" s="51">
        <v>1.7</v>
      </c>
      <c r="Q177" s="51">
        <v>1.75</v>
      </c>
      <c r="R177" s="51">
        <v>1</v>
      </c>
      <c r="S177" s="51">
        <v>0</v>
      </c>
      <c r="T177" s="42">
        <f t="shared" si="174"/>
        <v>9853.2</v>
      </c>
      <c r="U177" s="52">
        <f t="shared" si="181"/>
        <v>2.19</v>
      </c>
      <c r="V177" s="51">
        <v>0.95</v>
      </c>
      <c r="W177" s="51">
        <v>1.87</v>
      </c>
      <c r="X177" s="45">
        <f t="shared" si="175"/>
        <v>2.7765</v>
      </c>
      <c r="Y177" s="52">
        <v>1.325</v>
      </c>
      <c r="Z177" s="47">
        <v>0.5</v>
      </c>
      <c r="AA177" s="54">
        <f t="shared" si="176"/>
        <v>39692.181943575</v>
      </c>
      <c r="AC177" s="56">
        <v>3312</v>
      </c>
      <c r="AD177" s="51">
        <v>1.7</v>
      </c>
      <c r="AE177" s="51">
        <v>1.75</v>
      </c>
      <c r="AF177" s="51">
        <v>1</v>
      </c>
      <c r="AG177" s="51">
        <v>0</v>
      </c>
      <c r="AH177" s="42">
        <f t="shared" si="177"/>
        <v>9853.2</v>
      </c>
      <c r="AI177" s="52">
        <f t="shared" si="182"/>
        <v>2.19</v>
      </c>
      <c r="AJ177" s="51">
        <v>0.95</v>
      </c>
      <c r="AK177" s="51">
        <v>1.87</v>
      </c>
      <c r="AL177" s="45">
        <f t="shared" si="178"/>
        <v>2.7765</v>
      </c>
      <c r="AM177" s="52">
        <v>1.325</v>
      </c>
      <c r="AN177" s="47">
        <v>0.5</v>
      </c>
      <c r="AO177" s="54">
        <f t="shared" si="179"/>
        <v>39692.181943575</v>
      </c>
      <c r="AQ177" s="56">
        <f t="shared" si="161"/>
        <v>3552</v>
      </c>
      <c r="AR177" s="51">
        <v>1.7</v>
      </c>
      <c r="AS177" s="51">
        <v>1.75</v>
      </c>
      <c r="AT177" s="51">
        <v>1</v>
      </c>
      <c r="AU177" s="51">
        <v>0</v>
      </c>
      <c r="AV177" s="42">
        <f t="shared" si="162"/>
        <v>10567.2</v>
      </c>
      <c r="AW177" s="52">
        <f t="shared" si="183"/>
        <v>2.19</v>
      </c>
      <c r="AX177" s="51">
        <v>0.95</v>
      </c>
      <c r="AY177" s="51">
        <v>1.87</v>
      </c>
      <c r="AZ177" s="45">
        <f t="shared" si="164"/>
        <v>2.7765</v>
      </c>
      <c r="BA177" s="52">
        <v>1.425</v>
      </c>
      <c r="BB177" s="47">
        <v>0.5</v>
      </c>
      <c r="BC177" s="54">
        <f t="shared" si="165"/>
        <v>45781.13848455</v>
      </c>
      <c r="BE177" s="56">
        <f t="shared" si="166"/>
        <v>3960</v>
      </c>
      <c r="BF177" s="51">
        <v>1.7</v>
      </c>
      <c r="BG177" s="51">
        <v>1.75</v>
      </c>
      <c r="BH177" s="51">
        <v>1</v>
      </c>
      <c r="BI177" s="51">
        <f t="shared" si="180"/>
        <v>4177.6</v>
      </c>
      <c r="BJ177" s="42">
        <f t="shared" si="167"/>
        <v>15958.6</v>
      </c>
      <c r="BK177" s="52">
        <f t="shared" si="184"/>
        <v>2.19</v>
      </c>
      <c r="BL177" s="51">
        <v>0.95</v>
      </c>
      <c r="BM177" s="51">
        <v>1.87</v>
      </c>
      <c r="BN177" s="45">
        <f t="shared" si="169"/>
        <v>2.7765</v>
      </c>
      <c r="BO177" s="52">
        <v>1.425</v>
      </c>
      <c r="BP177" s="47">
        <v>0.625</v>
      </c>
      <c r="BQ177" s="54">
        <f t="shared" si="170"/>
        <v>86423.4230235469</v>
      </c>
    </row>
    <row r="178" customHeight="1" spans="1:69">
      <c r="A178" s="56">
        <v>3312</v>
      </c>
      <c r="B178" s="51">
        <v>1.7</v>
      </c>
      <c r="C178" s="51">
        <v>1.75</v>
      </c>
      <c r="D178" s="51">
        <v>1</v>
      </c>
      <c r="E178" s="51">
        <v>0</v>
      </c>
      <c r="F178" s="42">
        <f t="shared" si="171"/>
        <v>9853.2</v>
      </c>
      <c r="G178" s="52">
        <v>2.06</v>
      </c>
      <c r="H178" s="51">
        <v>0.95</v>
      </c>
      <c r="I178" s="51">
        <v>1.87</v>
      </c>
      <c r="J178" s="45">
        <f t="shared" si="172"/>
        <v>2.7765</v>
      </c>
      <c r="K178" s="52">
        <v>1.325</v>
      </c>
      <c r="L178" s="47">
        <v>0.5</v>
      </c>
      <c r="M178" s="54">
        <f t="shared" si="173"/>
        <v>37336.02502455</v>
      </c>
      <c r="O178" s="56">
        <v>3312</v>
      </c>
      <c r="P178" s="51">
        <v>1.7</v>
      </c>
      <c r="Q178" s="51">
        <v>1.75</v>
      </c>
      <c r="R178" s="51">
        <v>1</v>
      </c>
      <c r="S178" s="51">
        <v>0</v>
      </c>
      <c r="T178" s="42">
        <f t="shared" si="174"/>
        <v>9853.2</v>
      </c>
      <c r="U178" s="52">
        <f t="shared" si="181"/>
        <v>2.19</v>
      </c>
      <c r="V178" s="51">
        <v>0.95</v>
      </c>
      <c r="W178" s="51">
        <v>1.87</v>
      </c>
      <c r="X178" s="45">
        <f t="shared" si="175"/>
        <v>2.7765</v>
      </c>
      <c r="Y178" s="52">
        <v>1.325</v>
      </c>
      <c r="Z178" s="47">
        <v>0.5</v>
      </c>
      <c r="AA178" s="54">
        <f t="shared" si="176"/>
        <v>39692.181943575</v>
      </c>
      <c r="AC178" s="56">
        <v>3312</v>
      </c>
      <c r="AD178" s="51">
        <v>1.7</v>
      </c>
      <c r="AE178" s="51">
        <v>1.75</v>
      </c>
      <c r="AF178" s="51">
        <v>1</v>
      </c>
      <c r="AG178" s="51">
        <v>0</v>
      </c>
      <c r="AH178" s="42">
        <f t="shared" si="177"/>
        <v>9853.2</v>
      </c>
      <c r="AI178" s="52">
        <f t="shared" si="182"/>
        <v>2.19</v>
      </c>
      <c r="AJ178" s="51">
        <v>0.95</v>
      </c>
      <c r="AK178" s="51">
        <v>1.87</v>
      </c>
      <c r="AL178" s="45">
        <f t="shared" si="178"/>
        <v>2.7765</v>
      </c>
      <c r="AM178" s="52">
        <v>1.325</v>
      </c>
      <c r="AN178" s="47">
        <v>0.5</v>
      </c>
      <c r="AO178" s="54">
        <f t="shared" si="179"/>
        <v>39692.181943575</v>
      </c>
      <c r="AQ178" s="56">
        <f t="shared" si="161"/>
        <v>3552</v>
      </c>
      <c r="AR178" s="51">
        <v>1.7</v>
      </c>
      <c r="AS178" s="51">
        <v>1.75</v>
      </c>
      <c r="AT178" s="51">
        <v>1</v>
      </c>
      <c r="AU178" s="51">
        <v>0</v>
      </c>
      <c r="AV178" s="42">
        <f t="shared" si="162"/>
        <v>10567.2</v>
      </c>
      <c r="AW178" s="52">
        <f t="shared" si="183"/>
        <v>2.19</v>
      </c>
      <c r="AX178" s="51">
        <v>0.95</v>
      </c>
      <c r="AY178" s="51">
        <v>1.87</v>
      </c>
      <c r="AZ178" s="45">
        <f t="shared" si="164"/>
        <v>2.7765</v>
      </c>
      <c r="BA178" s="52">
        <v>1.425</v>
      </c>
      <c r="BB178" s="47">
        <v>0.5</v>
      </c>
      <c r="BC178" s="54">
        <f t="shared" si="165"/>
        <v>45781.13848455</v>
      </c>
      <c r="BE178" s="56">
        <f t="shared" si="166"/>
        <v>3960</v>
      </c>
      <c r="BF178" s="51">
        <v>1.7</v>
      </c>
      <c r="BG178" s="51">
        <v>1.75</v>
      </c>
      <c r="BH178" s="51">
        <v>1</v>
      </c>
      <c r="BI178" s="51">
        <f t="shared" si="180"/>
        <v>4177.6</v>
      </c>
      <c r="BJ178" s="42">
        <f t="shared" si="167"/>
        <v>15958.6</v>
      </c>
      <c r="BK178" s="52">
        <f t="shared" si="184"/>
        <v>2.19</v>
      </c>
      <c r="BL178" s="51">
        <v>0.95</v>
      </c>
      <c r="BM178" s="51">
        <v>1.87</v>
      </c>
      <c r="BN178" s="45">
        <f t="shared" si="169"/>
        <v>2.7765</v>
      </c>
      <c r="BO178" s="52">
        <v>1.425</v>
      </c>
      <c r="BP178" s="47">
        <v>0.625</v>
      </c>
      <c r="BQ178" s="54">
        <f t="shared" si="170"/>
        <v>86423.4230235469</v>
      </c>
    </row>
    <row r="179" customHeight="1" spans="1:69">
      <c r="A179" s="56">
        <v>3312</v>
      </c>
      <c r="B179" s="51">
        <v>1.7</v>
      </c>
      <c r="C179" s="51">
        <v>1.75</v>
      </c>
      <c r="D179" s="51">
        <v>1</v>
      </c>
      <c r="E179" s="51">
        <v>0</v>
      </c>
      <c r="F179" s="42">
        <f t="shared" si="171"/>
        <v>9853.2</v>
      </c>
      <c r="G179" s="52">
        <v>2.06</v>
      </c>
      <c r="H179" s="51">
        <v>0.95</v>
      </c>
      <c r="I179" s="51">
        <v>1.87</v>
      </c>
      <c r="J179" s="45">
        <f t="shared" si="172"/>
        <v>2.7765</v>
      </c>
      <c r="K179" s="52">
        <v>1.325</v>
      </c>
      <c r="L179" s="47">
        <v>0.5</v>
      </c>
      <c r="M179" s="54">
        <f t="shared" si="173"/>
        <v>37336.02502455</v>
      </c>
      <c r="O179" s="56">
        <v>3312</v>
      </c>
      <c r="P179" s="51">
        <v>1.7</v>
      </c>
      <c r="Q179" s="51">
        <v>1.75</v>
      </c>
      <c r="R179" s="51">
        <v>1</v>
      </c>
      <c r="S179" s="51">
        <v>0</v>
      </c>
      <c r="T179" s="42">
        <f t="shared" si="174"/>
        <v>9853.2</v>
      </c>
      <c r="U179" s="52">
        <f t="shared" si="181"/>
        <v>2.19</v>
      </c>
      <c r="V179" s="51">
        <v>0.95</v>
      </c>
      <c r="W179" s="51">
        <v>1.87</v>
      </c>
      <c r="X179" s="45">
        <f t="shared" si="175"/>
        <v>2.7765</v>
      </c>
      <c r="Y179" s="52">
        <v>1.325</v>
      </c>
      <c r="Z179" s="47">
        <v>0.5</v>
      </c>
      <c r="AA179" s="54">
        <f t="shared" si="176"/>
        <v>39692.181943575</v>
      </c>
      <c r="AC179" s="56">
        <v>3312</v>
      </c>
      <c r="AD179" s="51">
        <v>1.7</v>
      </c>
      <c r="AE179" s="51">
        <v>1.75</v>
      </c>
      <c r="AF179" s="51">
        <v>1</v>
      </c>
      <c r="AG179" s="51">
        <v>0</v>
      </c>
      <c r="AH179" s="42">
        <f t="shared" si="177"/>
        <v>9853.2</v>
      </c>
      <c r="AI179" s="52">
        <f t="shared" si="182"/>
        <v>2.19</v>
      </c>
      <c r="AJ179" s="51">
        <v>0.95</v>
      </c>
      <c r="AK179" s="51">
        <v>1.87</v>
      </c>
      <c r="AL179" s="45">
        <f t="shared" si="178"/>
        <v>2.7765</v>
      </c>
      <c r="AM179" s="52">
        <v>1.325</v>
      </c>
      <c r="AN179" s="47">
        <v>0.5</v>
      </c>
      <c r="AO179" s="54">
        <f t="shared" si="179"/>
        <v>39692.181943575</v>
      </c>
      <c r="AQ179" s="56">
        <f t="shared" si="161"/>
        <v>3552</v>
      </c>
      <c r="AR179" s="51">
        <v>1.7</v>
      </c>
      <c r="AS179" s="51">
        <v>1.75</v>
      </c>
      <c r="AT179" s="51">
        <v>1</v>
      </c>
      <c r="AU179" s="51">
        <v>0</v>
      </c>
      <c r="AV179" s="42">
        <f t="shared" si="162"/>
        <v>10567.2</v>
      </c>
      <c r="AW179" s="52">
        <f t="shared" si="183"/>
        <v>2.19</v>
      </c>
      <c r="AX179" s="51">
        <v>0.95</v>
      </c>
      <c r="AY179" s="51">
        <v>1.87</v>
      </c>
      <c r="AZ179" s="45">
        <f t="shared" si="164"/>
        <v>2.7765</v>
      </c>
      <c r="BA179" s="52">
        <v>1.425</v>
      </c>
      <c r="BB179" s="47">
        <v>0.5</v>
      </c>
      <c r="BC179" s="54">
        <f t="shared" si="165"/>
        <v>45781.13848455</v>
      </c>
      <c r="BE179" s="56">
        <f t="shared" si="166"/>
        <v>3960</v>
      </c>
      <c r="BF179" s="51">
        <v>1.7</v>
      </c>
      <c r="BG179" s="51">
        <v>1.75</v>
      </c>
      <c r="BH179" s="51">
        <v>1</v>
      </c>
      <c r="BI179" s="51">
        <v>0</v>
      </c>
      <c r="BJ179" s="42">
        <f t="shared" si="167"/>
        <v>11781</v>
      </c>
      <c r="BK179" s="52">
        <f t="shared" si="184"/>
        <v>2.19</v>
      </c>
      <c r="BL179" s="51">
        <v>0.95</v>
      </c>
      <c r="BM179" s="51">
        <v>1.87</v>
      </c>
      <c r="BN179" s="45">
        <f t="shared" si="169"/>
        <v>2.7765</v>
      </c>
      <c r="BO179" s="52">
        <v>1.425</v>
      </c>
      <c r="BP179" s="47">
        <v>0.625</v>
      </c>
      <c r="BQ179" s="54">
        <f t="shared" si="170"/>
        <v>63799.7284624219</v>
      </c>
    </row>
    <row r="180" customHeight="1" spans="1:69">
      <c r="A180" s="56">
        <v>3312</v>
      </c>
      <c r="B180" s="51">
        <v>1.7</v>
      </c>
      <c r="C180" s="51">
        <v>1.75</v>
      </c>
      <c r="D180" s="51">
        <v>1</v>
      </c>
      <c r="E180" s="51">
        <v>0</v>
      </c>
      <c r="F180" s="42">
        <f t="shared" si="171"/>
        <v>9853.2</v>
      </c>
      <c r="G180" s="52">
        <v>2.06</v>
      </c>
      <c r="H180" s="51">
        <v>0.95</v>
      </c>
      <c r="I180" s="51">
        <v>1.87</v>
      </c>
      <c r="J180" s="45">
        <f t="shared" si="172"/>
        <v>2.7765</v>
      </c>
      <c r="K180" s="52">
        <v>1.325</v>
      </c>
      <c r="L180" s="47">
        <v>0.5</v>
      </c>
      <c r="M180" s="54">
        <f t="shared" si="173"/>
        <v>37336.02502455</v>
      </c>
      <c r="O180" s="56">
        <v>3312</v>
      </c>
      <c r="P180" s="51">
        <v>1.7</v>
      </c>
      <c r="Q180" s="51">
        <v>1.75</v>
      </c>
      <c r="R180" s="51">
        <v>1</v>
      </c>
      <c r="S180" s="51">
        <v>0</v>
      </c>
      <c r="T180" s="42">
        <f t="shared" si="174"/>
        <v>9853.2</v>
      </c>
      <c r="U180" s="52">
        <f t="shared" si="181"/>
        <v>2.19</v>
      </c>
      <c r="V180" s="51">
        <v>0.95</v>
      </c>
      <c r="W180" s="51">
        <v>1.87</v>
      </c>
      <c r="X180" s="45">
        <f t="shared" si="175"/>
        <v>2.7765</v>
      </c>
      <c r="Y180" s="52">
        <v>1.325</v>
      </c>
      <c r="Z180" s="47">
        <v>0.5</v>
      </c>
      <c r="AA180" s="54">
        <f t="shared" si="176"/>
        <v>39692.181943575</v>
      </c>
      <c r="AC180" s="56">
        <v>3312</v>
      </c>
      <c r="AD180" s="51">
        <v>1.7</v>
      </c>
      <c r="AE180" s="51">
        <v>1.75</v>
      </c>
      <c r="AF180" s="51">
        <v>1</v>
      </c>
      <c r="AG180" s="51">
        <v>0</v>
      </c>
      <c r="AH180" s="42">
        <f t="shared" si="177"/>
        <v>9853.2</v>
      </c>
      <c r="AI180" s="52">
        <f t="shared" si="182"/>
        <v>2.19</v>
      </c>
      <c r="AJ180" s="51">
        <v>0.95</v>
      </c>
      <c r="AK180" s="51">
        <v>1.87</v>
      </c>
      <c r="AL180" s="45">
        <f t="shared" si="178"/>
        <v>2.7765</v>
      </c>
      <c r="AM180" s="52">
        <v>1.325</v>
      </c>
      <c r="AN180" s="47">
        <v>0.5</v>
      </c>
      <c r="AO180" s="54">
        <f t="shared" si="179"/>
        <v>39692.181943575</v>
      </c>
      <c r="AQ180" s="56">
        <f t="shared" si="161"/>
        <v>3552</v>
      </c>
      <c r="AR180" s="51">
        <v>1.7</v>
      </c>
      <c r="AS180" s="51">
        <v>1.75</v>
      </c>
      <c r="AT180" s="51">
        <v>1</v>
      </c>
      <c r="AU180" s="51">
        <v>0</v>
      </c>
      <c r="AV180" s="42">
        <f t="shared" si="162"/>
        <v>10567.2</v>
      </c>
      <c r="AW180" s="52">
        <f t="shared" si="183"/>
        <v>2.19</v>
      </c>
      <c r="AX180" s="51">
        <v>0.95</v>
      </c>
      <c r="AY180" s="51">
        <v>1.87</v>
      </c>
      <c r="AZ180" s="45">
        <f t="shared" si="164"/>
        <v>2.7765</v>
      </c>
      <c r="BA180" s="52">
        <v>1.425</v>
      </c>
      <c r="BB180" s="47">
        <v>0.5</v>
      </c>
      <c r="BC180" s="54">
        <f t="shared" si="165"/>
        <v>45781.13848455</v>
      </c>
      <c r="BE180" s="56">
        <f t="shared" si="166"/>
        <v>3960</v>
      </c>
      <c r="BF180" s="51">
        <v>1.7</v>
      </c>
      <c r="BG180" s="51">
        <v>1.75</v>
      </c>
      <c r="BH180" s="51">
        <v>1</v>
      </c>
      <c r="BI180" s="51">
        <v>0</v>
      </c>
      <c r="BJ180" s="42">
        <f t="shared" si="167"/>
        <v>11781</v>
      </c>
      <c r="BK180" s="52">
        <f t="shared" si="184"/>
        <v>2.19</v>
      </c>
      <c r="BL180" s="51">
        <v>0.95</v>
      </c>
      <c r="BM180" s="51">
        <v>1.87</v>
      </c>
      <c r="BN180" s="45">
        <f t="shared" si="169"/>
        <v>2.7765</v>
      </c>
      <c r="BO180" s="52">
        <v>1.425</v>
      </c>
      <c r="BP180" s="47">
        <v>0.625</v>
      </c>
      <c r="BQ180" s="54">
        <f t="shared" si="170"/>
        <v>63799.7284624219</v>
      </c>
    </row>
    <row r="181" customHeight="1" spans="1:69">
      <c r="A181" s="56">
        <v>3312</v>
      </c>
      <c r="B181" s="51">
        <v>1.7</v>
      </c>
      <c r="C181" s="51">
        <v>1</v>
      </c>
      <c r="D181" s="51">
        <v>1</v>
      </c>
      <c r="E181" s="51">
        <v>0</v>
      </c>
      <c r="F181" s="42">
        <f t="shared" si="171"/>
        <v>5630.4</v>
      </c>
      <c r="G181" s="52">
        <v>2.06</v>
      </c>
      <c r="H181" s="51">
        <v>0.87</v>
      </c>
      <c r="I181" s="51">
        <v>1.87</v>
      </c>
      <c r="J181" s="45">
        <f t="shared" si="172"/>
        <v>2.6269</v>
      </c>
      <c r="K181" s="52">
        <v>1.325</v>
      </c>
      <c r="L181" s="47">
        <v>0.5</v>
      </c>
      <c r="M181" s="54">
        <f t="shared" si="173"/>
        <v>20185.33181796</v>
      </c>
      <c r="O181" s="56">
        <v>3312</v>
      </c>
      <c r="P181" s="51">
        <v>1.7</v>
      </c>
      <c r="Q181" s="51">
        <v>1</v>
      </c>
      <c r="R181" s="51">
        <v>1</v>
      </c>
      <c r="S181" s="51">
        <v>0</v>
      </c>
      <c r="T181" s="42">
        <f t="shared" si="174"/>
        <v>5630.4</v>
      </c>
      <c r="U181" s="52">
        <f t="shared" si="181"/>
        <v>2.19</v>
      </c>
      <c r="V181" s="51">
        <v>0.87</v>
      </c>
      <c r="W181" s="51">
        <v>1.87</v>
      </c>
      <c r="X181" s="45">
        <f t="shared" si="175"/>
        <v>2.6269</v>
      </c>
      <c r="Y181" s="52">
        <v>1.325</v>
      </c>
      <c r="Z181" s="47">
        <v>0.5</v>
      </c>
      <c r="AA181" s="54">
        <f t="shared" si="176"/>
        <v>21459.16343754</v>
      </c>
      <c r="AC181" s="56">
        <v>3312</v>
      </c>
      <c r="AD181" s="51">
        <v>1.7</v>
      </c>
      <c r="AE181" s="51">
        <v>1</v>
      </c>
      <c r="AF181" s="51">
        <v>1</v>
      </c>
      <c r="AG181" s="51">
        <v>0</v>
      </c>
      <c r="AH181" s="42">
        <f t="shared" si="177"/>
        <v>5630.4</v>
      </c>
      <c r="AI181" s="52">
        <f t="shared" si="182"/>
        <v>2.19</v>
      </c>
      <c r="AJ181" s="51">
        <v>0.87</v>
      </c>
      <c r="AK181" s="51">
        <v>1.87</v>
      </c>
      <c r="AL181" s="45">
        <f t="shared" si="178"/>
        <v>2.6269</v>
      </c>
      <c r="AM181" s="52">
        <v>1.325</v>
      </c>
      <c r="AN181" s="47">
        <v>0.5</v>
      </c>
      <c r="AO181" s="54">
        <f t="shared" si="179"/>
        <v>21459.16343754</v>
      </c>
      <c r="AQ181" s="56">
        <f t="shared" si="161"/>
        <v>3552</v>
      </c>
      <c r="AR181" s="51">
        <v>1.7</v>
      </c>
      <c r="AS181" s="51">
        <v>1</v>
      </c>
      <c r="AT181" s="51">
        <v>1</v>
      </c>
      <c r="AU181" s="51">
        <v>0</v>
      </c>
      <c r="AV181" s="42">
        <f t="shared" si="162"/>
        <v>6038.4</v>
      </c>
      <c r="AW181" s="52">
        <f t="shared" si="183"/>
        <v>2.19</v>
      </c>
      <c r="AX181" s="51">
        <v>0.87</v>
      </c>
      <c r="AY181" s="51">
        <v>1.87</v>
      </c>
      <c r="AZ181" s="45">
        <f t="shared" si="164"/>
        <v>2.6269</v>
      </c>
      <c r="BA181" s="52">
        <v>1.425</v>
      </c>
      <c r="BB181" s="47">
        <v>0.5</v>
      </c>
      <c r="BC181" s="54">
        <f t="shared" si="165"/>
        <v>24751.09416996</v>
      </c>
      <c r="BE181" s="56">
        <f t="shared" si="166"/>
        <v>3960</v>
      </c>
      <c r="BF181" s="51">
        <v>1.7</v>
      </c>
      <c r="BG181" s="51">
        <v>1</v>
      </c>
      <c r="BH181" s="51">
        <v>1</v>
      </c>
      <c r="BI181" s="51">
        <v>0</v>
      </c>
      <c r="BJ181" s="42">
        <f t="shared" si="167"/>
        <v>6732</v>
      </c>
      <c r="BK181" s="52">
        <f t="shared" si="184"/>
        <v>2.19</v>
      </c>
      <c r="BL181" s="51">
        <v>0.87</v>
      </c>
      <c r="BM181" s="51">
        <v>1.87</v>
      </c>
      <c r="BN181" s="45">
        <f t="shared" si="169"/>
        <v>2.6269</v>
      </c>
      <c r="BO181" s="52">
        <v>1.425</v>
      </c>
      <c r="BP181" s="47">
        <v>0.625</v>
      </c>
      <c r="BQ181" s="54">
        <f t="shared" si="170"/>
        <v>34492.6565713125</v>
      </c>
    </row>
    <row r="182" customHeight="1" spans="1:69">
      <c r="A182" s="56">
        <v>3312</v>
      </c>
      <c r="B182" s="51">
        <v>1.7</v>
      </c>
      <c r="C182" s="51">
        <v>1</v>
      </c>
      <c r="D182" s="51">
        <v>1</v>
      </c>
      <c r="E182" s="51">
        <v>0</v>
      </c>
      <c r="F182" s="42">
        <f t="shared" si="171"/>
        <v>5630.4</v>
      </c>
      <c r="G182" s="52">
        <v>2.06</v>
      </c>
      <c r="H182" s="51">
        <v>0.87</v>
      </c>
      <c r="I182" s="51">
        <v>1.87</v>
      </c>
      <c r="J182" s="45">
        <f t="shared" si="172"/>
        <v>2.6269</v>
      </c>
      <c r="K182" s="52">
        <v>1.325</v>
      </c>
      <c r="L182" s="47">
        <v>0.5</v>
      </c>
      <c r="M182" s="54">
        <f t="shared" si="173"/>
        <v>20185.33181796</v>
      </c>
      <c r="O182" s="56">
        <v>3312</v>
      </c>
      <c r="P182" s="51">
        <v>1.7</v>
      </c>
      <c r="Q182" s="51">
        <v>1</v>
      </c>
      <c r="R182" s="51">
        <v>1</v>
      </c>
      <c r="S182" s="51">
        <v>0</v>
      </c>
      <c r="T182" s="42">
        <f t="shared" si="174"/>
        <v>5630.4</v>
      </c>
      <c r="U182" s="52">
        <f t="shared" si="181"/>
        <v>2.19</v>
      </c>
      <c r="V182" s="51">
        <v>0.87</v>
      </c>
      <c r="W182" s="51">
        <v>1.87</v>
      </c>
      <c r="X182" s="45">
        <f t="shared" si="175"/>
        <v>2.6269</v>
      </c>
      <c r="Y182" s="52">
        <v>1.325</v>
      </c>
      <c r="Z182" s="47">
        <v>0.5</v>
      </c>
      <c r="AA182" s="54">
        <f t="shared" si="176"/>
        <v>21459.16343754</v>
      </c>
      <c r="AC182" s="56">
        <v>3312</v>
      </c>
      <c r="AD182" s="51">
        <v>1.7</v>
      </c>
      <c r="AE182" s="51">
        <v>1</v>
      </c>
      <c r="AF182" s="51">
        <v>1</v>
      </c>
      <c r="AG182" s="51">
        <v>0</v>
      </c>
      <c r="AH182" s="42">
        <f t="shared" si="177"/>
        <v>5630.4</v>
      </c>
      <c r="AI182" s="52">
        <f t="shared" si="182"/>
        <v>2.19</v>
      </c>
      <c r="AJ182" s="51">
        <v>0.87</v>
      </c>
      <c r="AK182" s="51">
        <v>1.87</v>
      </c>
      <c r="AL182" s="45">
        <f t="shared" si="178"/>
        <v>2.6269</v>
      </c>
      <c r="AM182" s="52">
        <v>1.325</v>
      </c>
      <c r="AN182" s="47">
        <v>0.5</v>
      </c>
      <c r="AO182" s="54">
        <f t="shared" si="179"/>
        <v>21459.16343754</v>
      </c>
      <c r="AQ182" s="56">
        <f t="shared" si="161"/>
        <v>3552</v>
      </c>
      <c r="AR182" s="51">
        <v>1.7</v>
      </c>
      <c r="AS182" s="51">
        <v>1</v>
      </c>
      <c r="AT182" s="51">
        <v>1</v>
      </c>
      <c r="AU182" s="51">
        <v>0</v>
      </c>
      <c r="AV182" s="42">
        <f t="shared" si="162"/>
        <v>6038.4</v>
      </c>
      <c r="AW182" s="52">
        <f t="shared" si="183"/>
        <v>2.19</v>
      </c>
      <c r="AX182" s="51">
        <v>0.87</v>
      </c>
      <c r="AY182" s="51">
        <v>1.87</v>
      </c>
      <c r="AZ182" s="45">
        <f t="shared" si="164"/>
        <v>2.6269</v>
      </c>
      <c r="BA182" s="52">
        <v>1.425</v>
      </c>
      <c r="BB182" s="47">
        <v>0.5</v>
      </c>
      <c r="BC182" s="54">
        <f t="shared" si="165"/>
        <v>24751.09416996</v>
      </c>
      <c r="BE182" s="56">
        <f t="shared" si="166"/>
        <v>3960</v>
      </c>
      <c r="BF182" s="51">
        <v>1.7</v>
      </c>
      <c r="BG182" s="51">
        <v>1</v>
      </c>
      <c r="BH182" s="51">
        <v>1</v>
      </c>
      <c r="BI182" s="51">
        <v>0</v>
      </c>
      <c r="BJ182" s="42">
        <f t="shared" si="167"/>
        <v>6732</v>
      </c>
      <c r="BK182" s="52">
        <f t="shared" si="184"/>
        <v>2.19</v>
      </c>
      <c r="BL182" s="51">
        <v>0.87</v>
      </c>
      <c r="BM182" s="51">
        <v>1.87</v>
      </c>
      <c r="BN182" s="45">
        <f t="shared" si="169"/>
        <v>2.6269</v>
      </c>
      <c r="BO182" s="52">
        <v>1.425</v>
      </c>
      <c r="BP182" s="47">
        <v>0.625</v>
      </c>
      <c r="BQ182" s="54">
        <f t="shared" si="170"/>
        <v>34492.6565713125</v>
      </c>
    </row>
    <row r="183" customHeight="1" spans="1:69">
      <c r="A183" s="56">
        <v>3312</v>
      </c>
      <c r="B183" s="51">
        <v>1.7</v>
      </c>
      <c r="C183" s="51">
        <v>1</v>
      </c>
      <c r="D183" s="51">
        <v>1</v>
      </c>
      <c r="E183" s="51">
        <v>0</v>
      </c>
      <c r="F183" s="42">
        <f t="shared" si="171"/>
        <v>5630.4</v>
      </c>
      <c r="G183" s="52">
        <v>2.06</v>
      </c>
      <c r="H183" s="51">
        <v>0.87</v>
      </c>
      <c r="I183" s="51">
        <v>1.87</v>
      </c>
      <c r="J183" s="45">
        <f t="shared" si="172"/>
        <v>2.6269</v>
      </c>
      <c r="K183" s="52">
        <v>1.325</v>
      </c>
      <c r="L183" s="47">
        <v>0.5</v>
      </c>
      <c r="M183" s="54">
        <f t="shared" si="173"/>
        <v>20185.33181796</v>
      </c>
      <c r="O183" s="56">
        <v>3312</v>
      </c>
      <c r="P183" s="51">
        <v>1.7</v>
      </c>
      <c r="Q183" s="51">
        <v>1</v>
      </c>
      <c r="R183" s="51">
        <v>1</v>
      </c>
      <c r="S183" s="51">
        <v>0</v>
      </c>
      <c r="T183" s="42">
        <f t="shared" si="174"/>
        <v>5630.4</v>
      </c>
      <c r="U183" s="52">
        <f t="shared" si="181"/>
        <v>2.19</v>
      </c>
      <c r="V183" s="51">
        <v>0.87</v>
      </c>
      <c r="W183" s="51">
        <v>1.87</v>
      </c>
      <c r="X183" s="45">
        <f t="shared" si="175"/>
        <v>2.6269</v>
      </c>
      <c r="Y183" s="52">
        <v>1.325</v>
      </c>
      <c r="Z183" s="47">
        <v>0.5</v>
      </c>
      <c r="AA183" s="54">
        <f t="shared" si="176"/>
        <v>21459.16343754</v>
      </c>
      <c r="AC183" s="56">
        <v>3312</v>
      </c>
      <c r="AD183" s="51">
        <v>1.7</v>
      </c>
      <c r="AE183" s="51">
        <v>1</v>
      </c>
      <c r="AF183" s="51">
        <v>1</v>
      </c>
      <c r="AG183" s="51">
        <v>0</v>
      </c>
      <c r="AH183" s="42">
        <f t="shared" si="177"/>
        <v>5630.4</v>
      </c>
      <c r="AI183" s="52">
        <f t="shared" si="182"/>
        <v>2.19</v>
      </c>
      <c r="AJ183" s="51">
        <v>0.87</v>
      </c>
      <c r="AK183" s="51">
        <v>1.87</v>
      </c>
      <c r="AL183" s="45">
        <f t="shared" si="178"/>
        <v>2.6269</v>
      </c>
      <c r="AM183" s="52">
        <v>1.325</v>
      </c>
      <c r="AN183" s="47">
        <v>0.5</v>
      </c>
      <c r="AO183" s="54">
        <f t="shared" si="179"/>
        <v>21459.16343754</v>
      </c>
      <c r="AQ183" s="56">
        <f t="shared" si="161"/>
        <v>3552</v>
      </c>
      <c r="AR183" s="51">
        <v>1.7</v>
      </c>
      <c r="AS183" s="51">
        <v>1</v>
      </c>
      <c r="AT183" s="51">
        <v>1</v>
      </c>
      <c r="AU183" s="51">
        <v>0</v>
      </c>
      <c r="AV183" s="42">
        <f t="shared" si="162"/>
        <v>6038.4</v>
      </c>
      <c r="AW183" s="52">
        <f t="shared" si="183"/>
        <v>2.19</v>
      </c>
      <c r="AX183" s="51">
        <v>0.87</v>
      </c>
      <c r="AY183" s="51">
        <v>1.87</v>
      </c>
      <c r="AZ183" s="45">
        <f t="shared" si="164"/>
        <v>2.6269</v>
      </c>
      <c r="BA183" s="52">
        <v>1.425</v>
      </c>
      <c r="BB183" s="47">
        <v>0.5</v>
      </c>
      <c r="BC183" s="54">
        <f t="shared" si="165"/>
        <v>24751.09416996</v>
      </c>
      <c r="BE183" s="56">
        <f t="shared" si="166"/>
        <v>3960</v>
      </c>
      <c r="BF183" s="51">
        <v>1.7</v>
      </c>
      <c r="BG183" s="51">
        <v>1</v>
      </c>
      <c r="BH183" s="51">
        <v>1</v>
      </c>
      <c r="BI183" s="51">
        <v>0</v>
      </c>
      <c r="BJ183" s="42">
        <f t="shared" si="167"/>
        <v>6732</v>
      </c>
      <c r="BK183" s="52">
        <f t="shared" si="184"/>
        <v>2.19</v>
      </c>
      <c r="BL183" s="51">
        <v>0.87</v>
      </c>
      <c r="BM183" s="51">
        <v>1.87</v>
      </c>
      <c r="BN183" s="45">
        <f t="shared" si="169"/>
        <v>2.6269</v>
      </c>
      <c r="BO183" s="52">
        <v>1.425</v>
      </c>
      <c r="BP183" s="47">
        <v>0.625</v>
      </c>
      <c r="BQ183" s="54">
        <f t="shared" si="170"/>
        <v>34492.6565713125</v>
      </c>
    </row>
    <row r="184" customHeight="1" spans="1:69">
      <c r="A184" s="56">
        <v>3312</v>
      </c>
      <c r="B184" s="51">
        <v>1.7</v>
      </c>
      <c r="C184" s="51">
        <v>1</v>
      </c>
      <c r="D184" s="51">
        <v>1</v>
      </c>
      <c r="E184" s="51">
        <v>0</v>
      </c>
      <c r="F184" s="42">
        <f t="shared" si="171"/>
        <v>5630.4</v>
      </c>
      <c r="G184" s="52">
        <v>2.06</v>
      </c>
      <c r="H184" s="51">
        <v>0.87</v>
      </c>
      <c r="I184" s="51">
        <v>1.87</v>
      </c>
      <c r="J184" s="45">
        <f t="shared" si="172"/>
        <v>2.6269</v>
      </c>
      <c r="K184" s="52">
        <v>1.125</v>
      </c>
      <c r="L184" s="47">
        <v>0.5</v>
      </c>
      <c r="M184" s="54">
        <f t="shared" si="173"/>
        <v>17138.4892794</v>
      </c>
      <c r="O184" s="56">
        <v>3312</v>
      </c>
      <c r="P184" s="51">
        <v>1.7</v>
      </c>
      <c r="Q184" s="51">
        <v>1</v>
      </c>
      <c r="R184" s="51">
        <v>1</v>
      </c>
      <c r="S184" s="51">
        <v>0</v>
      </c>
      <c r="T184" s="42">
        <f t="shared" si="174"/>
        <v>5630.4</v>
      </c>
      <c r="U184" s="52">
        <f t="shared" si="181"/>
        <v>2.19</v>
      </c>
      <c r="V184" s="51">
        <v>0.87</v>
      </c>
      <c r="W184" s="51">
        <v>1.87</v>
      </c>
      <c r="X184" s="45">
        <f t="shared" si="175"/>
        <v>2.6269</v>
      </c>
      <c r="Y184" s="52">
        <v>1.125</v>
      </c>
      <c r="Z184" s="47">
        <v>0.5</v>
      </c>
      <c r="AA184" s="54">
        <f t="shared" si="176"/>
        <v>18220.0444281</v>
      </c>
      <c r="AC184" s="56">
        <v>3312</v>
      </c>
      <c r="AD184" s="51">
        <v>1.7</v>
      </c>
      <c r="AE184" s="51">
        <v>1</v>
      </c>
      <c r="AF184" s="51">
        <v>1</v>
      </c>
      <c r="AG184" s="51">
        <v>0</v>
      </c>
      <c r="AH184" s="42">
        <f t="shared" si="177"/>
        <v>5630.4</v>
      </c>
      <c r="AI184" s="52">
        <f t="shared" si="182"/>
        <v>2.19</v>
      </c>
      <c r="AJ184" s="51">
        <v>0.87</v>
      </c>
      <c r="AK184" s="51">
        <v>1.87</v>
      </c>
      <c r="AL184" s="45">
        <f t="shared" si="178"/>
        <v>2.6269</v>
      </c>
      <c r="AM184" s="52">
        <v>1.125</v>
      </c>
      <c r="AN184" s="47">
        <v>0.5</v>
      </c>
      <c r="AO184" s="54">
        <f t="shared" si="179"/>
        <v>18220.0444281</v>
      </c>
      <c r="AQ184" s="56">
        <f t="shared" si="161"/>
        <v>3552</v>
      </c>
      <c r="AR184" s="51">
        <v>1.7</v>
      </c>
      <c r="AS184" s="51">
        <v>1</v>
      </c>
      <c r="AT184" s="51">
        <v>1</v>
      </c>
      <c r="AU184" s="51">
        <v>0</v>
      </c>
      <c r="AV184" s="42">
        <f t="shared" si="162"/>
        <v>6038.4</v>
      </c>
      <c r="AW184" s="52">
        <f t="shared" si="183"/>
        <v>2.19</v>
      </c>
      <c r="AX184" s="51">
        <v>0.87</v>
      </c>
      <c r="AY184" s="51">
        <v>1.87</v>
      </c>
      <c r="AZ184" s="45">
        <f t="shared" si="164"/>
        <v>2.6269</v>
      </c>
      <c r="BA184" s="52">
        <v>1.225</v>
      </c>
      <c r="BB184" s="47">
        <v>0.5</v>
      </c>
      <c r="BC184" s="54">
        <f t="shared" si="165"/>
        <v>21277.25639172</v>
      </c>
      <c r="BE184" s="56">
        <f t="shared" si="166"/>
        <v>3960</v>
      </c>
      <c r="BF184" s="51">
        <v>1.7</v>
      </c>
      <c r="BG184" s="51">
        <v>1</v>
      </c>
      <c r="BH184" s="51">
        <v>1</v>
      </c>
      <c r="BI184" s="51">
        <v>0</v>
      </c>
      <c r="BJ184" s="42">
        <f t="shared" si="167"/>
        <v>6732</v>
      </c>
      <c r="BK184" s="52">
        <f t="shared" si="184"/>
        <v>2.19</v>
      </c>
      <c r="BL184" s="51">
        <v>0.87</v>
      </c>
      <c r="BM184" s="51">
        <v>1.87</v>
      </c>
      <c r="BN184" s="45">
        <f t="shared" si="169"/>
        <v>2.6269</v>
      </c>
      <c r="BO184" s="52">
        <v>1.225</v>
      </c>
      <c r="BP184" s="47">
        <v>0.625</v>
      </c>
      <c r="BQ184" s="54">
        <f t="shared" si="170"/>
        <v>29651.5819648125</v>
      </c>
    </row>
    <row r="185" customHeight="1" spans="1:69">
      <c r="A185" s="56">
        <v>3312</v>
      </c>
      <c r="B185" s="51">
        <v>1.7</v>
      </c>
      <c r="C185" s="51">
        <v>1</v>
      </c>
      <c r="D185" s="51">
        <v>1</v>
      </c>
      <c r="E185" s="51">
        <v>0</v>
      </c>
      <c r="F185" s="42">
        <f t="shared" si="171"/>
        <v>5630.4</v>
      </c>
      <c r="G185" s="52">
        <v>2.06</v>
      </c>
      <c r="H185" s="51">
        <v>0.87</v>
      </c>
      <c r="I185" s="51">
        <v>1.87</v>
      </c>
      <c r="J185" s="45">
        <f t="shared" si="172"/>
        <v>2.6269</v>
      </c>
      <c r="K185" s="52">
        <v>1.125</v>
      </c>
      <c r="L185" s="47">
        <v>0.5</v>
      </c>
      <c r="M185" s="54">
        <f t="shared" si="173"/>
        <v>17138.4892794</v>
      </c>
      <c r="O185" s="56">
        <v>3312</v>
      </c>
      <c r="P185" s="51">
        <v>1.7</v>
      </c>
      <c r="Q185" s="51">
        <v>1</v>
      </c>
      <c r="R185" s="51">
        <v>1</v>
      </c>
      <c r="S185" s="51">
        <v>0</v>
      </c>
      <c r="T185" s="42">
        <f t="shared" si="174"/>
        <v>5630.4</v>
      </c>
      <c r="U185" s="52">
        <f t="shared" si="181"/>
        <v>2.19</v>
      </c>
      <c r="V185" s="51">
        <v>0.87</v>
      </c>
      <c r="W185" s="51">
        <v>1.87</v>
      </c>
      <c r="X185" s="45">
        <f t="shared" si="175"/>
        <v>2.6269</v>
      </c>
      <c r="Y185" s="52">
        <v>1.125</v>
      </c>
      <c r="Z185" s="47">
        <v>0.5</v>
      </c>
      <c r="AA185" s="54">
        <f t="shared" si="176"/>
        <v>18220.0444281</v>
      </c>
      <c r="AC185" s="56">
        <v>3312</v>
      </c>
      <c r="AD185" s="51">
        <v>1.7</v>
      </c>
      <c r="AE185" s="51">
        <v>1</v>
      </c>
      <c r="AF185" s="51">
        <v>1</v>
      </c>
      <c r="AG185" s="51">
        <v>0</v>
      </c>
      <c r="AH185" s="42">
        <f t="shared" si="177"/>
        <v>5630.4</v>
      </c>
      <c r="AI185" s="52">
        <f t="shared" si="182"/>
        <v>2.19</v>
      </c>
      <c r="AJ185" s="51">
        <v>0.87</v>
      </c>
      <c r="AK185" s="51">
        <v>1.87</v>
      </c>
      <c r="AL185" s="45">
        <f t="shared" si="178"/>
        <v>2.6269</v>
      </c>
      <c r="AM185" s="52">
        <v>1.125</v>
      </c>
      <c r="AN185" s="47">
        <v>0.5</v>
      </c>
      <c r="AO185" s="54">
        <f t="shared" si="179"/>
        <v>18220.0444281</v>
      </c>
      <c r="AQ185" s="56">
        <f t="shared" si="161"/>
        <v>3552</v>
      </c>
      <c r="AR185" s="51">
        <v>1.7</v>
      </c>
      <c r="AS185" s="51">
        <v>1</v>
      </c>
      <c r="AT185" s="51">
        <v>1</v>
      </c>
      <c r="AU185" s="51">
        <v>0</v>
      </c>
      <c r="AV185" s="42">
        <f t="shared" si="162"/>
        <v>6038.4</v>
      </c>
      <c r="AW185" s="52">
        <f t="shared" si="183"/>
        <v>2.19</v>
      </c>
      <c r="AX185" s="51">
        <v>0.87</v>
      </c>
      <c r="AY185" s="51">
        <v>1.87</v>
      </c>
      <c r="AZ185" s="45">
        <f t="shared" si="164"/>
        <v>2.6269</v>
      </c>
      <c r="BA185" s="52">
        <v>1.225</v>
      </c>
      <c r="BB185" s="47">
        <v>0.5</v>
      </c>
      <c r="BC185" s="54">
        <f t="shared" si="165"/>
        <v>21277.25639172</v>
      </c>
      <c r="BE185" s="56">
        <f t="shared" si="166"/>
        <v>3960</v>
      </c>
      <c r="BF185" s="51">
        <v>1.7</v>
      </c>
      <c r="BG185" s="51">
        <v>1</v>
      </c>
      <c r="BH185" s="51">
        <v>1</v>
      </c>
      <c r="BI185" s="51">
        <v>0</v>
      </c>
      <c r="BJ185" s="42">
        <f t="shared" si="167"/>
        <v>6732</v>
      </c>
      <c r="BK185" s="52">
        <f t="shared" si="184"/>
        <v>2.19</v>
      </c>
      <c r="BL185" s="51">
        <v>0.87</v>
      </c>
      <c r="BM185" s="51">
        <v>1.87</v>
      </c>
      <c r="BN185" s="45">
        <f t="shared" si="169"/>
        <v>2.6269</v>
      </c>
      <c r="BO185" s="52">
        <v>1.225</v>
      </c>
      <c r="BP185" s="47">
        <v>0.625</v>
      </c>
      <c r="BQ185" s="54">
        <f t="shared" si="170"/>
        <v>29651.5819648125</v>
      </c>
    </row>
    <row r="186" customHeight="1" spans="1:69">
      <c r="A186" s="56">
        <v>3312</v>
      </c>
      <c r="B186" s="51">
        <v>1.7</v>
      </c>
      <c r="C186" s="51">
        <v>1</v>
      </c>
      <c r="D186" s="51">
        <v>1</v>
      </c>
      <c r="E186" s="51">
        <v>0</v>
      </c>
      <c r="F186" s="42">
        <f t="shared" si="171"/>
        <v>5630.4</v>
      </c>
      <c r="G186" s="52">
        <v>2.06</v>
      </c>
      <c r="H186" s="51">
        <v>0.87</v>
      </c>
      <c r="I186" s="51">
        <v>1.87</v>
      </c>
      <c r="J186" s="45">
        <f t="shared" si="172"/>
        <v>2.6269</v>
      </c>
      <c r="K186" s="52">
        <v>1.125</v>
      </c>
      <c r="L186" s="47">
        <v>0.5</v>
      </c>
      <c r="M186" s="54">
        <f t="shared" si="173"/>
        <v>17138.4892794</v>
      </c>
      <c r="O186" s="56">
        <v>3312</v>
      </c>
      <c r="P186" s="51">
        <v>1.7</v>
      </c>
      <c r="Q186" s="51">
        <v>1</v>
      </c>
      <c r="R186" s="51">
        <v>1</v>
      </c>
      <c r="S186" s="51">
        <v>0</v>
      </c>
      <c r="T186" s="42">
        <f t="shared" si="174"/>
        <v>5630.4</v>
      </c>
      <c r="U186" s="52">
        <f t="shared" si="181"/>
        <v>2.19</v>
      </c>
      <c r="V186" s="51">
        <v>0.87</v>
      </c>
      <c r="W186" s="51">
        <v>1.87</v>
      </c>
      <c r="X186" s="45">
        <f t="shared" si="175"/>
        <v>2.6269</v>
      </c>
      <c r="Y186" s="52">
        <v>1.125</v>
      </c>
      <c r="Z186" s="47">
        <v>0.5</v>
      </c>
      <c r="AA186" s="54">
        <f t="shared" si="176"/>
        <v>18220.0444281</v>
      </c>
      <c r="AC186" s="56">
        <v>3312</v>
      </c>
      <c r="AD186" s="51">
        <v>1.7</v>
      </c>
      <c r="AE186" s="51">
        <v>1</v>
      </c>
      <c r="AF186" s="51">
        <v>1</v>
      </c>
      <c r="AG186" s="51">
        <v>0</v>
      </c>
      <c r="AH186" s="42">
        <f t="shared" si="177"/>
        <v>5630.4</v>
      </c>
      <c r="AI186" s="52">
        <f t="shared" si="182"/>
        <v>2.19</v>
      </c>
      <c r="AJ186" s="51">
        <v>0.87</v>
      </c>
      <c r="AK186" s="51">
        <v>1.87</v>
      </c>
      <c r="AL186" s="45">
        <f t="shared" si="178"/>
        <v>2.6269</v>
      </c>
      <c r="AM186" s="52">
        <v>1.125</v>
      </c>
      <c r="AN186" s="47">
        <v>0.5</v>
      </c>
      <c r="AO186" s="54">
        <f t="shared" si="179"/>
        <v>18220.0444281</v>
      </c>
      <c r="AQ186" s="56">
        <f t="shared" si="161"/>
        <v>3552</v>
      </c>
      <c r="AR186" s="51">
        <v>1.7</v>
      </c>
      <c r="AS186" s="51">
        <v>1</v>
      </c>
      <c r="AT186" s="51">
        <v>1</v>
      </c>
      <c r="AU186" s="51">
        <v>0</v>
      </c>
      <c r="AV186" s="42">
        <f t="shared" si="162"/>
        <v>6038.4</v>
      </c>
      <c r="AW186" s="52">
        <f t="shared" si="183"/>
        <v>2.19</v>
      </c>
      <c r="AX186" s="51">
        <v>0.87</v>
      </c>
      <c r="AY186" s="51">
        <v>1.87</v>
      </c>
      <c r="AZ186" s="45">
        <f t="shared" si="164"/>
        <v>2.6269</v>
      </c>
      <c r="BA186" s="52">
        <v>1.225</v>
      </c>
      <c r="BB186" s="47">
        <v>0.5</v>
      </c>
      <c r="BC186" s="54">
        <f t="shared" si="165"/>
        <v>21277.25639172</v>
      </c>
      <c r="BE186" s="56">
        <f t="shared" si="166"/>
        <v>3960</v>
      </c>
      <c r="BF186" s="51">
        <v>1.7</v>
      </c>
      <c r="BG186" s="51">
        <v>1</v>
      </c>
      <c r="BH186" s="51">
        <v>1</v>
      </c>
      <c r="BI186" s="51">
        <v>0</v>
      </c>
      <c r="BJ186" s="42">
        <f t="shared" si="167"/>
        <v>6732</v>
      </c>
      <c r="BK186" s="52">
        <f t="shared" si="184"/>
        <v>2.19</v>
      </c>
      <c r="BL186" s="51">
        <v>0.87</v>
      </c>
      <c r="BM186" s="51">
        <v>1.87</v>
      </c>
      <c r="BN186" s="45">
        <f t="shared" si="169"/>
        <v>2.6269</v>
      </c>
      <c r="BO186" s="52">
        <v>1.225</v>
      </c>
      <c r="BP186" s="47">
        <v>0.625</v>
      </c>
      <c r="BQ186" s="54">
        <f t="shared" si="170"/>
        <v>29651.5819648125</v>
      </c>
    </row>
    <row r="187" customHeight="1" spans="1:69">
      <c r="A187" s="56">
        <v>3312</v>
      </c>
      <c r="B187" s="51">
        <v>1.7</v>
      </c>
      <c r="C187" s="51">
        <v>1</v>
      </c>
      <c r="D187" s="51">
        <v>1</v>
      </c>
      <c r="E187" s="51">
        <v>0</v>
      </c>
      <c r="F187" s="42">
        <f t="shared" si="171"/>
        <v>5630.4</v>
      </c>
      <c r="G187" s="52">
        <v>2.06</v>
      </c>
      <c r="H187" s="51">
        <v>0.87</v>
      </c>
      <c r="I187" s="51">
        <v>1.87</v>
      </c>
      <c r="J187" s="45">
        <f t="shared" si="172"/>
        <v>2.6269</v>
      </c>
      <c r="K187" s="52">
        <v>1.125</v>
      </c>
      <c r="L187" s="47">
        <v>0.5</v>
      </c>
      <c r="M187" s="54">
        <f t="shared" si="173"/>
        <v>17138.4892794</v>
      </c>
      <c r="O187" s="56">
        <v>3312</v>
      </c>
      <c r="P187" s="51">
        <v>1.7</v>
      </c>
      <c r="Q187" s="51">
        <v>1</v>
      </c>
      <c r="R187" s="51">
        <v>1</v>
      </c>
      <c r="S187" s="51">
        <v>0</v>
      </c>
      <c r="T187" s="42">
        <f t="shared" si="174"/>
        <v>5630.4</v>
      </c>
      <c r="U187" s="52">
        <f t="shared" si="181"/>
        <v>2.19</v>
      </c>
      <c r="V187" s="51">
        <v>0.87</v>
      </c>
      <c r="W187" s="51">
        <v>1.87</v>
      </c>
      <c r="X187" s="45">
        <f t="shared" si="175"/>
        <v>2.6269</v>
      </c>
      <c r="Y187" s="52">
        <v>1.125</v>
      </c>
      <c r="Z187" s="47">
        <v>0.5</v>
      </c>
      <c r="AA187" s="54">
        <f t="shared" si="176"/>
        <v>18220.0444281</v>
      </c>
      <c r="AC187" s="56">
        <v>3312</v>
      </c>
      <c r="AD187" s="51">
        <v>1.7</v>
      </c>
      <c r="AE187" s="51">
        <v>1</v>
      </c>
      <c r="AF187" s="51">
        <v>1</v>
      </c>
      <c r="AG187" s="51">
        <v>0</v>
      </c>
      <c r="AH187" s="42">
        <f t="shared" si="177"/>
        <v>5630.4</v>
      </c>
      <c r="AI187" s="52">
        <f t="shared" si="182"/>
        <v>2.19</v>
      </c>
      <c r="AJ187" s="51">
        <v>0.87</v>
      </c>
      <c r="AK187" s="51">
        <v>1.87</v>
      </c>
      <c r="AL187" s="45">
        <f t="shared" si="178"/>
        <v>2.6269</v>
      </c>
      <c r="AM187" s="52">
        <v>1.125</v>
      </c>
      <c r="AN187" s="47">
        <v>0.5</v>
      </c>
      <c r="AO187" s="54">
        <f t="shared" si="179"/>
        <v>18220.0444281</v>
      </c>
      <c r="AQ187" s="56">
        <f t="shared" si="161"/>
        <v>3552</v>
      </c>
      <c r="AR187" s="51">
        <v>1.7</v>
      </c>
      <c r="AS187" s="51">
        <v>1</v>
      </c>
      <c r="AT187" s="51">
        <v>1</v>
      </c>
      <c r="AU187" s="51">
        <v>0</v>
      </c>
      <c r="AV187" s="42">
        <f t="shared" si="162"/>
        <v>6038.4</v>
      </c>
      <c r="AW187" s="52">
        <f t="shared" si="183"/>
        <v>2.19</v>
      </c>
      <c r="AX187" s="51">
        <v>0.87</v>
      </c>
      <c r="AY187" s="51">
        <v>1.87</v>
      </c>
      <c r="AZ187" s="45">
        <f t="shared" si="164"/>
        <v>2.6269</v>
      </c>
      <c r="BA187" s="52">
        <v>1.225</v>
      </c>
      <c r="BB187" s="47">
        <v>0.5</v>
      </c>
      <c r="BC187" s="54">
        <f t="shared" si="165"/>
        <v>21277.25639172</v>
      </c>
      <c r="BE187" s="56">
        <f t="shared" si="166"/>
        <v>3960</v>
      </c>
      <c r="BF187" s="51">
        <v>1.7</v>
      </c>
      <c r="BG187" s="51">
        <v>1</v>
      </c>
      <c r="BH187" s="51">
        <v>1</v>
      </c>
      <c r="BI187" s="51">
        <v>0</v>
      </c>
      <c r="BJ187" s="42">
        <f t="shared" si="167"/>
        <v>6732</v>
      </c>
      <c r="BK187" s="52">
        <f t="shared" si="184"/>
        <v>2.19</v>
      </c>
      <c r="BL187" s="51">
        <v>0.87</v>
      </c>
      <c r="BM187" s="51">
        <v>1.87</v>
      </c>
      <c r="BN187" s="45">
        <f t="shared" si="169"/>
        <v>2.6269</v>
      </c>
      <c r="BO187" s="52">
        <v>1.225</v>
      </c>
      <c r="BP187" s="47">
        <v>0.625</v>
      </c>
      <c r="BQ187" s="54">
        <f t="shared" si="170"/>
        <v>29651.5819648125</v>
      </c>
    </row>
    <row r="188" customHeight="1" spans="1:69">
      <c r="A188" s="56">
        <v>3312</v>
      </c>
      <c r="B188" s="51">
        <v>1.7</v>
      </c>
      <c r="C188" s="51">
        <v>1</v>
      </c>
      <c r="D188" s="51">
        <v>1</v>
      </c>
      <c r="E188" s="51">
        <v>0</v>
      </c>
      <c r="F188" s="42">
        <f t="shared" si="171"/>
        <v>5630.4</v>
      </c>
      <c r="G188" s="52">
        <v>2.06</v>
      </c>
      <c r="H188" s="51">
        <v>0.87</v>
      </c>
      <c r="I188" s="51">
        <v>1.87</v>
      </c>
      <c r="J188" s="45">
        <f t="shared" si="172"/>
        <v>2.6269</v>
      </c>
      <c r="K188" s="52">
        <v>1.125</v>
      </c>
      <c r="L188" s="47">
        <v>0.5</v>
      </c>
      <c r="M188" s="54">
        <f t="shared" si="173"/>
        <v>17138.4892794</v>
      </c>
      <c r="O188" s="56">
        <v>3312</v>
      </c>
      <c r="P188" s="51">
        <v>1.7</v>
      </c>
      <c r="Q188" s="51">
        <v>1</v>
      </c>
      <c r="R188" s="51">
        <v>1</v>
      </c>
      <c r="S188" s="51">
        <v>0</v>
      </c>
      <c r="T188" s="42">
        <f t="shared" si="174"/>
        <v>5630.4</v>
      </c>
      <c r="U188" s="52">
        <f t="shared" si="181"/>
        <v>2.19</v>
      </c>
      <c r="V188" s="51">
        <v>0.87</v>
      </c>
      <c r="W188" s="51">
        <v>1.87</v>
      </c>
      <c r="X188" s="45">
        <f t="shared" si="175"/>
        <v>2.6269</v>
      </c>
      <c r="Y188" s="52">
        <v>1.125</v>
      </c>
      <c r="Z188" s="47">
        <v>0.5</v>
      </c>
      <c r="AA188" s="54">
        <f t="shared" si="176"/>
        <v>18220.0444281</v>
      </c>
      <c r="AC188" s="56">
        <v>3312</v>
      </c>
      <c r="AD188" s="51">
        <v>1.7</v>
      </c>
      <c r="AE188" s="51">
        <v>1</v>
      </c>
      <c r="AF188" s="51">
        <v>1</v>
      </c>
      <c r="AG188" s="51">
        <v>0</v>
      </c>
      <c r="AH188" s="42">
        <f t="shared" si="177"/>
        <v>5630.4</v>
      </c>
      <c r="AI188" s="52">
        <f t="shared" si="182"/>
        <v>2.19</v>
      </c>
      <c r="AJ188" s="51">
        <v>0.87</v>
      </c>
      <c r="AK188" s="51">
        <v>1.87</v>
      </c>
      <c r="AL188" s="45">
        <f t="shared" si="178"/>
        <v>2.6269</v>
      </c>
      <c r="AM188" s="52">
        <v>1.125</v>
      </c>
      <c r="AN188" s="47">
        <v>0.5</v>
      </c>
      <c r="AO188" s="54">
        <f t="shared" si="179"/>
        <v>18220.0444281</v>
      </c>
      <c r="AQ188" s="56">
        <f t="shared" si="161"/>
        <v>3552</v>
      </c>
      <c r="AR188" s="51">
        <v>1.7</v>
      </c>
      <c r="AS188" s="51">
        <v>1</v>
      </c>
      <c r="AT188" s="51">
        <v>1</v>
      </c>
      <c r="AU188" s="51">
        <v>0</v>
      </c>
      <c r="AV188" s="42">
        <f t="shared" si="162"/>
        <v>6038.4</v>
      </c>
      <c r="AW188" s="52">
        <f t="shared" si="183"/>
        <v>2.19</v>
      </c>
      <c r="AX188" s="51">
        <v>0.87</v>
      </c>
      <c r="AY188" s="51">
        <v>1.87</v>
      </c>
      <c r="AZ188" s="45">
        <f t="shared" si="164"/>
        <v>2.6269</v>
      </c>
      <c r="BA188" s="52">
        <v>1.225</v>
      </c>
      <c r="BB188" s="47">
        <v>0.5</v>
      </c>
      <c r="BC188" s="54">
        <f t="shared" si="165"/>
        <v>21277.25639172</v>
      </c>
      <c r="BE188" s="56">
        <f t="shared" si="166"/>
        <v>3960</v>
      </c>
      <c r="BF188" s="51">
        <v>1.7</v>
      </c>
      <c r="BG188" s="51">
        <v>1</v>
      </c>
      <c r="BH188" s="51">
        <v>1</v>
      </c>
      <c r="BI188" s="51">
        <v>0</v>
      </c>
      <c r="BJ188" s="42">
        <f t="shared" si="167"/>
        <v>6732</v>
      </c>
      <c r="BK188" s="52">
        <f t="shared" si="184"/>
        <v>2.19</v>
      </c>
      <c r="BL188" s="51">
        <v>0.87</v>
      </c>
      <c r="BM188" s="51">
        <v>1.87</v>
      </c>
      <c r="BN188" s="45">
        <f t="shared" si="169"/>
        <v>2.6269</v>
      </c>
      <c r="BO188" s="52">
        <v>1.225</v>
      </c>
      <c r="BP188" s="47">
        <v>0.625</v>
      </c>
      <c r="BQ188" s="54">
        <f t="shared" si="170"/>
        <v>29651.5819648125</v>
      </c>
    </row>
    <row r="189" customHeight="1" spans="1:69">
      <c r="A189" s="56">
        <v>3312</v>
      </c>
      <c r="B189" s="51">
        <v>1.7</v>
      </c>
      <c r="C189" s="51">
        <v>1</v>
      </c>
      <c r="D189" s="51">
        <v>1</v>
      </c>
      <c r="E189" s="51">
        <v>0</v>
      </c>
      <c r="F189" s="42">
        <f t="shared" si="171"/>
        <v>5630.4</v>
      </c>
      <c r="G189" s="52">
        <v>2.06</v>
      </c>
      <c r="H189" s="51">
        <v>0.87</v>
      </c>
      <c r="I189" s="51">
        <v>1.87</v>
      </c>
      <c r="J189" s="45">
        <f t="shared" si="172"/>
        <v>2.6269</v>
      </c>
      <c r="K189" s="52">
        <v>1.125</v>
      </c>
      <c r="L189" s="47">
        <v>0.5</v>
      </c>
      <c r="M189" s="54">
        <f t="shared" si="173"/>
        <v>17138.4892794</v>
      </c>
      <c r="O189" s="56">
        <v>3312</v>
      </c>
      <c r="P189" s="51">
        <v>1.7</v>
      </c>
      <c r="Q189" s="51">
        <v>1</v>
      </c>
      <c r="R189" s="51">
        <v>1</v>
      </c>
      <c r="S189" s="51">
        <v>0</v>
      </c>
      <c r="T189" s="42">
        <f t="shared" si="174"/>
        <v>5630.4</v>
      </c>
      <c r="U189" s="52">
        <f t="shared" si="181"/>
        <v>2.19</v>
      </c>
      <c r="V189" s="51">
        <v>0.87</v>
      </c>
      <c r="W189" s="51">
        <v>1.87</v>
      </c>
      <c r="X189" s="45">
        <f t="shared" si="175"/>
        <v>2.6269</v>
      </c>
      <c r="Y189" s="52">
        <v>1.125</v>
      </c>
      <c r="Z189" s="47">
        <v>0.5</v>
      </c>
      <c r="AA189" s="54">
        <f t="shared" si="176"/>
        <v>18220.0444281</v>
      </c>
      <c r="AC189" s="56">
        <v>3312</v>
      </c>
      <c r="AD189" s="51">
        <v>1.7</v>
      </c>
      <c r="AE189" s="51">
        <v>1</v>
      </c>
      <c r="AF189" s="51">
        <v>1</v>
      </c>
      <c r="AG189" s="51">
        <v>0</v>
      </c>
      <c r="AH189" s="42">
        <f t="shared" si="177"/>
        <v>5630.4</v>
      </c>
      <c r="AI189" s="52">
        <f t="shared" si="182"/>
        <v>2.19</v>
      </c>
      <c r="AJ189" s="51">
        <v>0.87</v>
      </c>
      <c r="AK189" s="51">
        <v>1.87</v>
      </c>
      <c r="AL189" s="45">
        <f t="shared" si="178"/>
        <v>2.6269</v>
      </c>
      <c r="AM189" s="52">
        <v>1.125</v>
      </c>
      <c r="AN189" s="47">
        <v>0.5</v>
      </c>
      <c r="AO189" s="54">
        <f t="shared" si="179"/>
        <v>18220.0444281</v>
      </c>
      <c r="AQ189" s="56">
        <f t="shared" si="161"/>
        <v>3552</v>
      </c>
      <c r="AR189" s="51">
        <v>1.7</v>
      </c>
      <c r="AS189" s="51">
        <v>1</v>
      </c>
      <c r="AT189" s="51">
        <v>1</v>
      </c>
      <c r="AU189" s="51">
        <v>0</v>
      </c>
      <c r="AV189" s="42">
        <f t="shared" si="162"/>
        <v>6038.4</v>
      </c>
      <c r="AW189" s="52">
        <f t="shared" si="183"/>
        <v>2.19</v>
      </c>
      <c r="AX189" s="51">
        <v>0.87</v>
      </c>
      <c r="AY189" s="51">
        <v>1.87</v>
      </c>
      <c r="AZ189" s="45">
        <f t="shared" si="164"/>
        <v>2.6269</v>
      </c>
      <c r="BA189" s="52">
        <v>1.225</v>
      </c>
      <c r="BB189" s="47">
        <v>0.5</v>
      </c>
      <c r="BC189" s="54">
        <f t="shared" si="165"/>
        <v>21277.25639172</v>
      </c>
      <c r="BE189" s="56">
        <f t="shared" si="166"/>
        <v>3960</v>
      </c>
      <c r="BF189" s="51">
        <v>1.7</v>
      </c>
      <c r="BG189" s="51">
        <v>1</v>
      </c>
      <c r="BH189" s="51">
        <v>1</v>
      </c>
      <c r="BI189" s="51">
        <v>0</v>
      </c>
      <c r="BJ189" s="42">
        <f t="shared" si="167"/>
        <v>6732</v>
      </c>
      <c r="BK189" s="52">
        <f t="shared" si="184"/>
        <v>2.19</v>
      </c>
      <c r="BL189" s="51">
        <v>0.87</v>
      </c>
      <c r="BM189" s="51">
        <v>1.87</v>
      </c>
      <c r="BN189" s="45">
        <f t="shared" si="169"/>
        <v>2.6269</v>
      </c>
      <c r="BO189" s="52">
        <v>1.225</v>
      </c>
      <c r="BP189" s="47">
        <v>0.625</v>
      </c>
      <c r="BQ189" s="54">
        <f t="shared" si="170"/>
        <v>29651.5819648125</v>
      </c>
    </row>
    <row r="190" customHeight="1" spans="1:69">
      <c r="A190" s="56">
        <v>3312</v>
      </c>
      <c r="B190" s="51">
        <v>1.7</v>
      </c>
      <c r="C190" s="51">
        <v>1</v>
      </c>
      <c r="D190" s="51">
        <v>1</v>
      </c>
      <c r="E190" s="51">
        <v>0</v>
      </c>
      <c r="F190" s="42">
        <f t="shared" si="171"/>
        <v>5630.4</v>
      </c>
      <c r="G190" s="52">
        <v>2.06</v>
      </c>
      <c r="H190" s="51">
        <v>0.87</v>
      </c>
      <c r="I190" s="51">
        <v>1.87</v>
      </c>
      <c r="J190" s="45">
        <f t="shared" si="172"/>
        <v>2.6269</v>
      </c>
      <c r="K190" s="52">
        <v>1.125</v>
      </c>
      <c r="L190" s="47">
        <v>0.5</v>
      </c>
      <c r="M190" s="54">
        <f t="shared" si="173"/>
        <v>17138.4892794</v>
      </c>
      <c r="O190" s="56">
        <v>3312</v>
      </c>
      <c r="P190" s="51">
        <v>1.7</v>
      </c>
      <c r="Q190" s="51">
        <v>1</v>
      </c>
      <c r="R190" s="51">
        <v>1</v>
      </c>
      <c r="S190" s="51">
        <v>0</v>
      </c>
      <c r="T190" s="42">
        <f t="shared" si="174"/>
        <v>5630.4</v>
      </c>
      <c r="U190" s="52">
        <f t="shared" si="181"/>
        <v>2.19</v>
      </c>
      <c r="V190" s="51">
        <v>0.87</v>
      </c>
      <c r="W190" s="51">
        <v>1.87</v>
      </c>
      <c r="X190" s="45">
        <f t="shared" si="175"/>
        <v>2.6269</v>
      </c>
      <c r="Y190" s="52">
        <v>1.125</v>
      </c>
      <c r="Z190" s="47">
        <v>0.5</v>
      </c>
      <c r="AA190" s="54">
        <f t="shared" si="176"/>
        <v>18220.0444281</v>
      </c>
      <c r="AC190" s="56">
        <v>3312</v>
      </c>
      <c r="AD190" s="51">
        <v>1.7</v>
      </c>
      <c r="AE190" s="51">
        <v>1</v>
      </c>
      <c r="AF190" s="51">
        <v>1</v>
      </c>
      <c r="AG190" s="51">
        <v>0</v>
      </c>
      <c r="AH190" s="42">
        <f t="shared" si="177"/>
        <v>5630.4</v>
      </c>
      <c r="AI190" s="52">
        <f t="shared" si="182"/>
        <v>2.19</v>
      </c>
      <c r="AJ190" s="51">
        <v>0.87</v>
      </c>
      <c r="AK190" s="51">
        <v>1.87</v>
      </c>
      <c r="AL190" s="45">
        <f t="shared" si="178"/>
        <v>2.6269</v>
      </c>
      <c r="AM190" s="52">
        <v>1.125</v>
      </c>
      <c r="AN190" s="47">
        <v>0.5</v>
      </c>
      <c r="AO190" s="54">
        <f t="shared" si="179"/>
        <v>18220.0444281</v>
      </c>
      <c r="AQ190" s="56">
        <f t="shared" si="161"/>
        <v>3552</v>
      </c>
      <c r="AR190" s="51">
        <v>1.7</v>
      </c>
      <c r="AS190" s="51">
        <v>1</v>
      </c>
      <c r="AT190" s="51">
        <v>1</v>
      </c>
      <c r="AU190" s="51">
        <v>0</v>
      </c>
      <c r="AV190" s="42">
        <f t="shared" si="162"/>
        <v>6038.4</v>
      </c>
      <c r="AW190" s="52">
        <f t="shared" si="183"/>
        <v>2.19</v>
      </c>
      <c r="AX190" s="51">
        <v>0.87</v>
      </c>
      <c r="AY190" s="51">
        <v>1.87</v>
      </c>
      <c r="AZ190" s="45">
        <f t="shared" si="164"/>
        <v>2.6269</v>
      </c>
      <c r="BA190" s="52">
        <v>1.225</v>
      </c>
      <c r="BB190" s="47">
        <v>0.5</v>
      </c>
      <c r="BC190" s="54">
        <f t="shared" si="165"/>
        <v>21277.25639172</v>
      </c>
      <c r="BE190" s="56">
        <f t="shared" si="166"/>
        <v>3960</v>
      </c>
      <c r="BF190" s="51">
        <v>1.7</v>
      </c>
      <c r="BG190" s="51">
        <v>1</v>
      </c>
      <c r="BH190" s="51">
        <v>1</v>
      </c>
      <c r="BI190" s="51">
        <v>0</v>
      </c>
      <c r="BJ190" s="42">
        <f t="shared" si="167"/>
        <v>6732</v>
      </c>
      <c r="BK190" s="52">
        <f t="shared" si="184"/>
        <v>2.19</v>
      </c>
      <c r="BL190" s="51">
        <v>0.87</v>
      </c>
      <c r="BM190" s="51">
        <v>1.87</v>
      </c>
      <c r="BN190" s="45">
        <f t="shared" si="169"/>
        <v>2.6269</v>
      </c>
      <c r="BO190" s="52">
        <v>1.225</v>
      </c>
      <c r="BP190" s="47">
        <v>0.625</v>
      </c>
      <c r="BQ190" s="54">
        <f t="shared" si="170"/>
        <v>29651.5819648125</v>
      </c>
    </row>
    <row r="191" customHeight="1" spans="1:69">
      <c r="A191" s="57">
        <f>SUM(M167:M190)</f>
        <v>588928.47348096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O191" s="57">
        <f>SUM(AA167:AA190)</f>
        <v>627274.04772924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9"/>
      <c r="AC191" s="57">
        <f>SUM(AO167:AO190)</f>
        <v>706313.695844115</v>
      </c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9"/>
      <c r="AQ191" s="57">
        <f>SUM(BC167:BC190)</f>
        <v>816982.723374039</v>
      </c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  <c r="BE191" s="57">
        <f>SUM(BQ167:BQ190)</f>
        <v>1308886.1424774</v>
      </c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9"/>
    </row>
    <row r="192" customHeight="1" spans="1:69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O192" s="57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9"/>
      <c r="AC192" s="57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9"/>
      <c r="AQ192" s="57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  <c r="BE192" s="57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9"/>
    </row>
    <row r="193" customHeight="1" spans="1:69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2"/>
      <c r="O193" s="60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2"/>
      <c r="AC193" s="60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2"/>
      <c r="AQ193" s="60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2"/>
      <c r="BE193" s="60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2"/>
    </row>
    <row r="196" customHeight="1" spans="1:69">
      <c r="A196" s="2" t="s">
        <v>0</v>
      </c>
      <c r="B196" s="3"/>
      <c r="C196" s="3"/>
      <c r="D196" s="3"/>
      <c r="E196" s="4"/>
      <c r="F196" s="2" t="s">
        <v>74</v>
      </c>
      <c r="G196" s="3"/>
      <c r="H196" s="3"/>
      <c r="I196" s="3"/>
      <c r="J196" s="3"/>
      <c r="K196" s="3"/>
      <c r="L196" s="3"/>
      <c r="M196" s="4"/>
      <c r="O196" s="2" t="s">
        <v>0</v>
      </c>
      <c r="P196" s="3"/>
      <c r="Q196" s="3"/>
      <c r="R196" s="3"/>
      <c r="S196" s="4"/>
      <c r="T196" s="2" t="s">
        <v>75</v>
      </c>
      <c r="U196" s="3"/>
      <c r="V196" s="3"/>
      <c r="W196" s="3"/>
      <c r="X196" s="3"/>
      <c r="Y196" s="3"/>
      <c r="Z196" s="3"/>
      <c r="AA196" s="4"/>
      <c r="AC196" s="2" t="s">
        <v>0</v>
      </c>
      <c r="AD196" s="3"/>
      <c r="AE196" s="3"/>
      <c r="AF196" s="3"/>
      <c r="AG196" s="4"/>
      <c r="AH196" s="2" t="s">
        <v>76</v>
      </c>
      <c r="AI196" s="3"/>
      <c r="AJ196" s="3"/>
      <c r="AK196" s="3"/>
      <c r="AL196" s="3"/>
      <c r="AM196" s="3"/>
      <c r="AN196" s="3"/>
      <c r="AO196" s="4"/>
      <c r="AQ196" s="2" t="s">
        <v>0</v>
      </c>
      <c r="AR196" s="3"/>
      <c r="AS196" s="3"/>
      <c r="AT196" s="3"/>
      <c r="AU196" s="4"/>
      <c r="AV196" s="2" t="s">
        <v>77</v>
      </c>
      <c r="AW196" s="3"/>
      <c r="AX196" s="3"/>
      <c r="AY196" s="3"/>
      <c r="AZ196" s="3"/>
      <c r="BA196" s="3"/>
      <c r="BB196" s="3"/>
      <c r="BC196" s="4"/>
      <c r="BE196" s="2" t="s">
        <v>0</v>
      </c>
      <c r="BF196" s="3"/>
      <c r="BG196" s="3"/>
      <c r="BH196" s="3"/>
      <c r="BI196" s="4"/>
      <c r="BJ196" s="2" t="s">
        <v>78</v>
      </c>
      <c r="BK196" s="3"/>
      <c r="BL196" s="3"/>
      <c r="BM196" s="3"/>
      <c r="BN196" s="3"/>
      <c r="BO196" s="3"/>
      <c r="BP196" s="3"/>
      <c r="BQ196" s="4"/>
    </row>
    <row r="197" customHeight="1" spans="1:69">
      <c r="A197" s="5"/>
      <c r="B197" s="6"/>
      <c r="C197" s="6"/>
      <c r="D197" s="6"/>
      <c r="E197" s="7"/>
      <c r="F197" s="5"/>
      <c r="G197" s="6"/>
      <c r="H197" s="6"/>
      <c r="I197" s="6"/>
      <c r="J197" s="6"/>
      <c r="K197" s="6"/>
      <c r="L197" s="6"/>
      <c r="M197" s="7"/>
      <c r="O197" s="5"/>
      <c r="P197" s="6"/>
      <c r="Q197" s="6"/>
      <c r="R197" s="6"/>
      <c r="S197" s="7"/>
      <c r="T197" s="5"/>
      <c r="U197" s="6"/>
      <c r="V197" s="6"/>
      <c r="W197" s="6"/>
      <c r="X197" s="6"/>
      <c r="Y197" s="6"/>
      <c r="Z197" s="6"/>
      <c r="AA197" s="7"/>
      <c r="AC197" s="5"/>
      <c r="AD197" s="6"/>
      <c r="AE197" s="6"/>
      <c r="AF197" s="6"/>
      <c r="AG197" s="7"/>
      <c r="AH197" s="5"/>
      <c r="AI197" s="6"/>
      <c r="AJ197" s="6"/>
      <c r="AK197" s="6"/>
      <c r="AL197" s="6"/>
      <c r="AM197" s="6"/>
      <c r="AN197" s="6"/>
      <c r="AO197" s="7"/>
      <c r="AQ197" s="5"/>
      <c r="AR197" s="6"/>
      <c r="AS197" s="6"/>
      <c r="AT197" s="6"/>
      <c r="AU197" s="7"/>
      <c r="AV197" s="5"/>
      <c r="AW197" s="6"/>
      <c r="AX197" s="6"/>
      <c r="AY197" s="6"/>
      <c r="AZ197" s="6"/>
      <c r="BA197" s="6"/>
      <c r="BB197" s="6"/>
      <c r="BC197" s="7"/>
      <c r="BE197" s="5"/>
      <c r="BF197" s="6"/>
      <c r="BG197" s="6"/>
      <c r="BH197" s="6"/>
      <c r="BI197" s="7"/>
      <c r="BJ197" s="5"/>
      <c r="BK197" s="6"/>
      <c r="BL197" s="6"/>
      <c r="BM197" s="6"/>
      <c r="BN197" s="6"/>
      <c r="BO197" s="6"/>
      <c r="BP197" s="6"/>
      <c r="BQ197" s="7"/>
    </row>
    <row r="198" customHeight="1" spans="1:69">
      <c r="A198" s="8"/>
      <c r="B198" s="9"/>
      <c r="C198" s="9"/>
      <c r="D198" s="9"/>
      <c r="E198" s="10"/>
      <c r="F198" s="8"/>
      <c r="G198" s="9"/>
      <c r="H198" s="9"/>
      <c r="I198" s="9"/>
      <c r="J198" s="9"/>
      <c r="K198" s="9"/>
      <c r="L198" s="9"/>
      <c r="M198" s="10"/>
      <c r="O198" s="8"/>
      <c r="P198" s="9"/>
      <c r="Q198" s="9"/>
      <c r="R198" s="9"/>
      <c r="S198" s="10"/>
      <c r="T198" s="8"/>
      <c r="U198" s="9"/>
      <c r="V198" s="9"/>
      <c r="W198" s="9"/>
      <c r="X198" s="9"/>
      <c r="Y198" s="9"/>
      <c r="Z198" s="9"/>
      <c r="AA198" s="10"/>
      <c r="AC198" s="8"/>
      <c r="AD198" s="9"/>
      <c r="AE198" s="9"/>
      <c r="AF198" s="9"/>
      <c r="AG198" s="10"/>
      <c r="AH198" s="8"/>
      <c r="AI198" s="9"/>
      <c r="AJ198" s="9"/>
      <c r="AK198" s="9"/>
      <c r="AL198" s="9"/>
      <c r="AM198" s="9"/>
      <c r="AN198" s="9"/>
      <c r="AO198" s="10"/>
      <c r="AQ198" s="8"/>
      <c r="AR198" s="9"/>
      <c r="AS198" s="9"/>
      <c r="AT198" s="9"/>
      <c r="AU198" s="10"/>
      <c r="AV198" s="8"/>
      <c r="AW198" s="9"/>
      <c r="AX198" s="9"/>
      <c r="AY198" s="9"/>
      <c r="AZ198" s="9"/>
      <c r="BA198" s="9"/>
      <c r="BB198" s="9"/>
      <c r="BC198" s="10"/>
      <c r="BE198" s="8"/>
      <c r="BF198" s="9"/>
      <c r="BG198" s="9"/>
      <c r="BH198" s="9"/>
      <c r="BI198" s="10"/>
      <c r="BJ198" s="8"/>
      <c r="BK198" s="9"/>
      <c r="BL198" s="9"/>
      <c r="BM198" s="9"/>
      <c r="BN198" s="9"/>
      <c r="BO198" s="9"/>
      <c r="BP198" s="9"/>
      <c r="BQ198" s="10"/>
    </row>
    <row r="199" customHeight="1" spans="1:69">
      <c r="A199" s="11" t="s">
        <v>6</v>
      </c>
      <c r="B199" s="11"/>
      <c r="C199" s="12">
        <f>H199+H201</f>
        <v>7593183.27411789</v>
      </c>
      <c r="D199" s="12"/>
      <c r="E199" s="12"/>
      <c r="F199" s="13" t="s">
        <v>7</v>
      </c>
      <c r="G199" s="13"/>
      <c r="H199" s="14">
        <f>A230+A266</f>
        <v>6957729.20640333</v>
      </c>
      <c r="I199" s="14"/>
      <c r="J199" s="15">
        <f>H199/C199</f>
        <v>0.916312560256438</v>
      </c>
      <c r="K199" s="15"/>
      <c r="L199" s="16" t="s">
        <v>8</v>
      </c>
      <c r="M199" s="16"/>
      <c r="O199" s="11" t="s">
        <v>6</v>
      </c>
      <c r="P199" s="11"/>
      <c r="Q199" s="12">
        <f>V199+V201</f>
        <v>8315551.67194116</v>
      </c>
      <c r="R199" s="12"/>
      <c r="S199" s="12"/>
      <c r="T199" s="13" t="s">
        <v>7</v>
      </c>
      <c r="U199" s="13"/>
      <c r="V199" s="14">
        <f>O230+O266</f>
        <v>7641752.02997832</v>
      </c>
      <c r="W199" s="14"/>
      <c r="X199" s="15">
        <f>V199/Q199</f>
        <v>0.918971143642049</v>
      </c>
      <c r="Y199" s="15"/>
      <c r="Z199" s="16" t="s">
        <v>8</v>
      </c>
      <c r="AA199" s="16"/>
      <c r="AC199" s="11" t="s">
        <v>6</v>
      </c>
      <c r="AD199" s="11"/>
      <c r="AE199" s="12">
        <f>AJ199+AJ201</f>
        <v>8840138.04493304</v>
      </c>
      <c r="AF199" s="12"/>
      <c r="AG199" s="12"/>
      <c r="AH199" s="13" t="s">
        <v>7</v>
      </c>
      <c r="AI199" s="13"/>
      <c r="AJ199" s="14">
        <f>AC230+AC266</f>
        <v>8087298.75485532</v>
      </c>
      <c r="AK199" s="14"/>
      <c r="AL199" s="15">
        <f>AJ199/AE199</f>
        <v>0.914838514257226</v>
      </c>
      <c r="AM199" s="15"/>
      <c r="AN199" s="16" t="s">
        <v>8</v>
      </c>
      <c r="AO199" s="16"/>
      <c r="AQ199" s="11" t="s">
        <v>6</v>
      </c>
      <c r="AR199" s="11"/>
      <c r="AS199" s="12">
        <f>AX199+AX201</f>
        <v>10031867.2156657</v>
      </c>
      <c r="AT199" s="12"/>
      <c r="AU199" s="12"/>
      <c r="AV199" s="13" t="s">
        <v>7</v>
      </c>
      <c r="AW199" s="13"/>
      <c r="AX199" s="14">
        <f>AQ230+AQ266</f>
        <v>9161054.06442607</v>
      </c>
      <c r="AY199" s="14"/>
      <c r="AZ199" s="15">
        <f>AX199/AS199</f>
        <v>0.913195307262462</v>
      </c>
      <c r="BA199" s="15"/>
      <c r="BB199" s="16" t="s">
        <v>8</v>
      </c>
      <c r="BC199" s="16"/>
      <c r="BE199" s="11" t="s">
        <v>6</v>
      </c>
      <c r="BF199" s="11"/>
      <c r="BG199" s="12">
        <f>BL199+BL201</f>
        <v>13528280.4716202</v>
      </c>
      <c r="BH199" s="12"/>
      <c r="BI199" s="12"/>
      <c r="BJ199" s="13" t="s">
        <v>7</v>
      </c>
      <c r="BK199" s="13"/>
      <c r="BL199" s="14">
        <f>BE230+BE266</f>
        <v>12131980.7183178</v>
      </c>
      <c r="BM199" s="14"/>
      <c r="BN199" s="15">
        <f>BL199/BG199</f>
        <v>0.896786605198527</v>
      </c>
      <c r="BO199" s="15"/>
      <c r="BP199" s="16" t="s">
        <v>8</v>
      </c>
      <c r="BQ199" s="16"/>
    </row>
    <row r="200" customHeight="1" spans="1:69">
      <c r="A200" s="11"/>
      <c r="B200" s="11"/>
      <c r="C200" s="12"/>
      <c r="D200" s="12"/>
      <c r="E200" s="12"/>
      <c r="F200" s="13"/>
      <c r="G200" s="13"/>
      <c r="H200" s="14"/>
      <c r="I200" s="14"/>
      <c r="J200" s="15"/>
      <c r="K200" s="15"/>
      <c r="L200" s="16"/>
      <c r="M200" s="16"/>
      <c r="O200" s="11"/>
      <c r="P200" s="11"/>
      <c r="Q200" s="12"/>
      <c r="R200" s="12"/>
      <c r="S200" s="12"/>
      <c r="T200" s="13"/>
      <c r="U200" s="13"/>
      <c r="V200" s="14"/>
      <c r="W200" s="14"/>
      <c r="X200" s="15"/>
      <c r="Y200" s="15"/>
      <c r="Z200" s="16"/>
      <c r="AA200" s="16"/>
      <c r="AC200" s="11"/>
      <c r="AD200" s="11"/>
      <c r="AE200" s="12"/>
      <c r="AF200" s="12"/>
      <c r="AG200" s="12"/>
      <c r="AH200" s="13"/>
      <c r="AI200" s="13"/>
      <c r="AJ200" s="14"/>
      <c r="AK200" s="14"/>
      <c r="AL200" s="15"/>
      <c r="AM200" s="15"/>
      <c r="AN200" s="16"/>
      <c r="AO200" s="16"/>
      <c r="AQ200" s="11"/>
      <c r="AR200" s="11"/>
      <c r="AS200" s="12"/>
      <c r="AT200" s="12"/>
      <c r="AU200" s="12"/>
      <c r="AV200" s="13"/>
      <c r="AW200" s="13"/>
      <c r="AX200" s="14"/>
      <c r="AY200" s="14"/>
      <c r="AZ200" s="15"/>
      <c r="BA200" s="15"/>
      <c r="BB200" s="16"/>
      <c r="BC200" s="16"/>
      <c r="BE200" s="11"/>
      <c r="BF200" s="11"/>
      <c r="BG200" s="12"/>
      <c r="BH200" s="12"/>
      <c r="BI200" s="12"/>
      <c r="BJ200" s="13"/>
      <c r="BK200" s="13"/>
      <c r="BL200" s="14"/>
      <c r="BM200" s="14"/>
      <c r="BN200" s="15"/>
      <c r="BO200" s="15"/>
      <c r="BP200" s="16"/>
      <c r="BQ200" s="16"/>
    </row>
    <row r="201" customHeight="1" spans="1:69">
      <c r="A201" s="11"/>
      <c r="B201" s="11"/>
      <c r="C201" s="12"/>
      <c r="D201" s="12"/>
      <c r="E201" s="12"/>
      <c r="F201" s="13" t="s">
        <v>9</v>
      </c>
      <c r="G201" s="13"/>
      <c r="H201" s="14">
        <f>A297</f>
        <v>635454.067714559</v>
      </c>
      <c r="I201" s="14"/>
      <c r="J201" s="15">
        <f>H201/C199</f>
        <v>0.0836874397435615</v>
      </c>
      <c r="K201" s="15"/>
      <c r="L201" s="16">
        <v>21</v>
      </c>
      <c r="M201" s="16"/>
      <c r="O201" s="11"/>
      <c r="P201" s="11"/>
      <c r="Q201" s="12"/>
      <c r="R201" s="12"/>
      <c r="S201" s="12"/>
      <c r="T201" s="13" t="s">
        <v>9</v>
      </c>
      <c r="U201" s="13"/>
      <c r="V201" s="14">
        <f>O297</f>
        <v>673799.64196284</v>
      </c>
      <c r="W201" s="14"/>
      <c r="X201" s="15">
        <f>V201/Q199</f>
        <v>0.081028856357951</v>
      </c>
      <c r="Y201" s="15"/>
      <c r="Z201" s="16">
        <v>21</v>
      </c>
      <c r="AA201" s="16"/>
      <c r="AC201" s="11"/>
      <c r="AD201" s="11"/>
      <c r="AE201" s="12"/>
      <c r="AF201" s="12"/>
      <c r="AG201" s="12"/>
      <c r="AH201" s="13" t="s">
        <v>9</v>
      </c>
      <c r="AI201" s="13"/>
      <c r="AJ201" s="14">
        <f>AC297</f>
        <v>752839.290077714</v>
      </c>
      <c r="AK201" s="14"/>
      <c r="AL201" s="15">
        <f>AJ201/AE199</f>
        <v>0.0851614857427735</v>
      </c>
      <c r="AM201" s="15"/>
      <c r="AN201" s="16">
        <v>21</v>
      </c>
      <c r="AO201" s="16"/>
      <c r="AQ201" s="11"/>
      <c r="AR201" s="11"/>
      <c r="AS201" s="12"/>
      <c r="AT201" s="12"/>
      <c r="AU201" s="12"/>
      <c r="AV201" s="13" t="s">
        <v>9</v>
      </c>
      <c r="AW201" s="13"/>
      <c r="AX201" s="14">
        <f>AQ297</f>
        <v>870813.151239639</v>
      </c>
      <c r="AY201" s="14"/>
      <c r="AZ201" s="15">
        <f>AX201/AS199</f>
        <v>0.0868046927375376</v>
      </c>
      <c r="BA201" s="15"/>
      <c r="BB201" s="16">
        <v>21</v>
      </c>
      <c r="BC201" s="16"/>
      <c r="BE201" s="11"/>
      <c r="BF201" s="11"/>
      <c r="BG201" s="12"/>
      <c r="BH201" s="12"/>
      <c r="BI201" s="12"/>
      <c r="BJ201" s="13" t="s">
        <v>9</v>
      </c>
      <c r="BK201" s="13"/>
      <c r="BL201" s="14">
        <f>BE297</f>
        <v>1396299.7533024</v>
      </c>
      <c r="BM201" s="14"/>
      <c r="BN201" s="15">
        <f>BL201/BG199</f>
        <v>0.103213394801473</v>
      </c>
      <c r="BO201" s="15"/>
      <c r="BP201" s="16">
        <v>21</v>
      </c>
      <c r="BQ201" s="16"/>
    </row>
    <row r="202" customHeight="1" spans="1:69">
      <c r="A202" s="17" t="s">
        <v>10</v>
      </c>
      <c r="B202" s="17"/>
      <c r="C202" s="18">
        <f>C199/L201</f>
        <v>361580.155910376</v>
      </c>
      <c r="D202" s="18"/>
      <c r="E202" s="18"/>
      <c r="F202" s="13"/>
      <c r="G202" s="13"/>
      <c r="H202" s="14"/>
      <c r="I202" s="14"/>
      <c r="J202" s="15"/>
      <c r="K202" s="15"/>
      <c r="L202" s="16"/>
      <c r="M202" s="16"/>
      <c r="O202" s="17" t="s">
        <v>10</v>
      </c>
      <c r="P202" s="17"/>
      <c r="Q202" s="18">
        <f>Q199/Z201</f>
        <v>395978.651044817</v>
      </c>
      <c r="R202" s="18"/>
      <c r="S202" s="18"/>
      <c r="T202" s="13"/>
      <c r="U202" s="13"/>
      <c r="V202" s="14"/>
      <c r="W202" s="14"/>
      <c r="X202" s="15"/>
      <c r="Y202" s="15"/>
      <c r="Z202" s="16"/>
      <c r="AA202" s="16"/>
      <c r="AC202" s="17" t="s">
        <v>10</v>
      </c>
      <c r="AD202" s="17"/>
      <c r="AE202" s="18">
        <f>AE199/AN201</f>
        <v>420958.954520621</v>
      </c>
      <c r="AF202" s="18"/>
      <c r="AG202" s="18"/>
      <c r="AH202" s="13"/>
      <c r="AI202" s="13"/>
      <c r="AJ202" s="14"/>
      <c r="AK202" s="14"/>
      <c r="AL202" s="15"/>
      <c r="AM202" s="15"/>
      <c r="AN202" s="16"/>
      <c r="AO202" s="16"/>
      <c r="AQ202" s="17" t="s">
        <v>10</v>
      </c>
      <c r="AR202" s="17"/>
      <c r="AS202" s="18">
        <f>AS199/BB201</f>
        <v>477707.962650748</v>
      </c>
      <c r="AT202" s="18"/>
      <c r="AU202" s="18"/>
      <c r="AV202" s="13"/>
      <c r="AW202" s="13"/>
      <c r="AX202" s="14"/>
      <c r="AY202" s="14"/>
      <c r="AZ202" s="15"/>
      <c r="BA202" s="15"/>
      <c r="BB202" s="16"/>
      <c r="BC202" s="16"/>
      <c r="BE202" s="17" t="s">
        <v>10</v>
      </c>
      <c r="BF202" s="17"/>
      <c r="BG202" s="18">
        <f>BG199/BP201</f>
        <v>644203.831981914</v>
      </c>
      <c r="BH202" s="18"/>
      <c r="BI202" s="18"/>
      <c r="BJ202" s="13"/>
      <c r="BK202" s="13"/>
      <c r="BL202" s="14"/>
      <c r="BM202" s="14"/>
      <c r="BN202" s="15"/>
      <c r="BO202" s="15"/>
      <c r="BP202" s="16"/>
      <c r="BQ202" s="16"/>
    </row>
    <row r="203" customHeight="1" spans="1:69">
      <c r="A203" s="17"/>
      <c r="B203" s="17"/>
      <c r="C203" s="18"/>
      <c r="D203" s="18"/>
      <c r="E203" s="18"/>
      <c r="F203" s="13" t="s">
        <v>11</v>
      </c>
      <c r="G203" s="13"/>
      <c r="H203" s="14" t="s">
        <v>12</v>
      </c>
      <c r="I203" s="14"/>
      <c r="J203" s="15" t="s">
        <v>12</v>
      </c>
      <c r="K203" s="15"/>
      <c r="L203" s="16"/>
      <c r="M203" s="16"/>
      <c r="O203" s="17"/>
      <c r="P203" s="17"/>
      <c r="Q203" s="18"/>
      <c r="R203" s="18"/>
      <c r="S203" s="18"/>
      <c r="T203" s="13" t="s">
        <v>11</v>
      </c>
      <c r="U203" s="13"/>
      <c r="V203" s="14" t="s">
        <v>12</v>
      </c>
      <c r="W203" s="14"/>
      <c r="X203" s="15" t="s">
        <v>12</v>
      </c>
      <c r="Y203" s="15"/>
      <c r="Z203" s="16"/>
      <c r="AA203" s="16"/>
      <c r="AC203" s="17"/>
      <c r="AD203" s="17"/>
      <c r="AE203" s="18"/>
      <c r="AF203" s="18"/>
      <c r="AG203" s="18"/>
      <c r="AH203" s="13" t="s">
        <v>11</v>
      </c>
      <c r="AI203" s="13"/>
      <c r="AJ203" s="14" t="s">
        <v>12</v>
      </c>
      <c r="AK203" s="14"/>
      <c r="AL203" s="15" t="s">
        <v>12</v>
      </c>
      <c r="AM203" s="15"/>
      <c r="AN203" s="16"/>
      <c r="AO203" s="16"/>
      <c r="AQ203" s="17"/>
      <c r="AR203" s="17"/>
      <c r="AS203" s="18"/>
      <c r="AT203" s="18"/>
      <c r="AU203" s="18"/>
      <c r="AV203" s="13" t="s">
        <v>11</v>
      </c>
      <c r="AW203" s="13"/>
      <c r="AX203" s="14" t="s">
        <v>12</v>
      </c>
      <c r="AY203" s="14"/>
      <c r="AZ203" s="15" t="s">
        <v>12</v>
      </c>
      <c r="BA203" s="15"/>
      <c r="BB203" s="16"/>
      <c r="BC203" s="16"/>
      <c r="BE203" s="17"/>
      <c r="BF203" s="17"/>
      <c r="BG203" s="18"/>
      <c r="BH203" s="18"/>
      <c r="BI203" s="18"/>
      <c r="BJ203" s="13" t="s">
        <v>11</v>
      </c>
      <c r="BK203" s="13"/>
      <c r="BL203" s="14" t="s">
        <v>12</v>
      </c>
      <c r="BM203" s="14"/>
      <c r="BN203" s="15" t="s">
        <v>12</v>
      </c>
      <c r="BO203" s="15"/>
      <c r="BP203" s="16"/>
      <c r="BQ203" s="16"/>
    </row>
    <row r="204" customHeight="1" spans="1:69">
      <c r="A204" s="19"/>
      <c r="B204" s="19"/>
      <c r="C204" s="20"/>
      <c r="D204" s="20"/>
      <c r="E204" s="20"/>
      <c r="F204" s="21"/>
      <c r="G204" s="21"/>
      <c r="H204" s="22"/>
      <c r="I204" s="22"/>
      <c r="J204" s="23"/>
      <c r="K204" s="23"/>
      <c r="L204" s="24"/>
      <c r="M204" s="24"/>
      <c r="O204" s="19"/>
      <c r="P204" s="19"/>
      <c r="Q204" s="20"/>
      <c r="R204" s="20"/>
      <c r="S204" s="20"/>
      <c r="T204" s="21"/>
      <c r="U204" s="21"/>
      <c r="V204" s="22"/>
      <c r="W204" s="22"/>
      <c r="X204" s="23"/>
      <c r="Y204" s="23"/>
      <c r="Z204" s="24"/>
      <c r="AA204" s="24"/>
      <c r="AC204" s="19"/>
      <c r="AD204" s="19"/>
      <c r="AE204" s="20"/>
      <c r="AF204" s="20"/>
      <c r="AG204" s="20"/>
      <c r="AH204" s="21"/>
      <c r="AI204" s="21"/>
      <c r="AJ204" s="22"/>
      <c r="AK204" s="22"/>
      <c r="AL204" s="23"/>
      <c r="AM204" s="23"/>
      <c r="AN204" s="24"/>
      <c r="AO204" s="24"/>
      <c r="AQ204" s="19"/>
      <c r="AR204" s="19"/>
      <c r="AS204" s="20"/>
      <c r="AT204" s="20"/>
      <c r="AU204" s="20"/>
      <c r="AV204" s="21"/>
      <c r="AW204" s="21"/>
      <c r="AX204" s="22"/>
      <c r="AY204" s="22"/>
      <c r="AZ204" s="23"/>
      <c r="BA204" s="23"/>
      <c r="BB204" s="24"/>
      <c r="BC204" s="24"/>
      <c r="BE204" s="19"/>
      <c r="BF204" s="19"/>
      <c r="BG204" s="20"/>
      <c r="BH204" s="20"/>
      <c r="BI204" s="20"/>
      <c r="BJ204" s="21"/>
      <c r="BK204" s="21"/>
      <c r="BL204" s="22"/>
      <c r="BM204" s="22"/>
      <c r="BN204" s="23"/>
      <c r="BO204" s="23"/>
      <c r="BP204" s="24"/>
      <c r="BQ204" s="24"/>
    </row>
    <row r="205" customHeight="1" spans="1:69">
      <c r="A205" s="25" t="s">
        <v>13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O205" s="25" t="s">
        <v>13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C205" s="25" t="s">
        <v>13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7"/>
      <c r="AQ205" s="25" t="s">
        <v>13</v>
      </c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7"/>
      <c r="BE205" s="25" t="s">
        <v>13</v>
      </c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7"/>
    </row>
    <row r="206" customHeight="1" spans="1:69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30"/>
      <c r="AC206" s="28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Q206" s="28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30"/>
      <c r="BE206" s="28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30"/>
    </row>
    <row r="207" customHeight="1" spans="1:69">
      <c r="A207" s="31" t="s">
        <v>14</v>
      </c>
      <c r="B207" s="32"/>
      <c r="C207" s="32"/>
      <c r="D207" s="32"/>
      <c r="E207" s="32"/>
      <c r="F207" s="33"/>
      <c r="G207" s="34" t="s">
        <v>15</v>
      </c>
      <c r="H207" s="35"/>
      <c r="I207" s="35"/>
      <c r="J207" s="36"/>
      <c r="K207" s="37" t="s">
        <v>16</v>
      </c>
      <c r="L207" s="38"/>
      <c r="M207" s="39" t="s">
        <v>17</v>
      </c>
      <c r="O207" s="31" t="s">
        <v>14</v>
      </c>
      <c r="P207" s="32"/>
      <c r="Q207" s="32"/>
      <c r="R207" s="32"/>
      <c r="S207" s="32"/>
      <c r="T207" s="33"/>
      <c r="U207" s="34" t="s">
        <v>15</v>
      </c>
      <c r="V207" s="35"/>
      <c r="W207" s="35"/>
      <c r="X207" s="36"/>
      <c r="Y207" s="37" t="s">
        <v>16</v>
      </c>
      <c r="Z207" s="38"/>
      <c r="AA207" s="39" t="s">
        <v>17</v>
      </c>
      <c r="AC207" s="31" t="s">
        <v>14</v>
      </c>
      <c r="AD207" s="32"/>
      <c r="AE207" s="32"/>
      <c r="AF207" s="32"/>
      <c r="AG207" s="32"/>
      <c r="AH207" s="33"/>
      <c r="AI207" s="34" t="s">
        <v>15</v>
      </c>
      <c r="AJ207" s="35"/>
      <c r="AK207" s="35"/>
      <c r="AL207" s="36"/>
      <c r="AM207" s="37" t="s">
        <v>16</v>
      </c>
      <c r="AN207" s="38"/>
      <c r="AO207" s="39" t="s">
        <v>17</v>
      </c>
      <c r="AQ207" s="31" t="s">
        <v>14</v>
      </c>
      <c r="AR207" s="32"/>
      <c r="AS207" s="32"/>
      <c r="AT207" s="32"/>
      <c r="AU207" s="32"/>
      <c r="AV207" s="33"/>
      <c r="AW207" s="34" t="s">
        <v>15</v>
      </c>
      <c r="AX207" s="35"/>
      <c r="AY207" s="35"/>
      <c r="AZ207" s="36"/>
      <c r="BA207" s="37" t="s">
        <v>16</v>
      </c>
      <c r="BB207" s="38"/>
      <c r="BC207" s="39" t="s">
        <v>17</v>
      </c>
      <c r="BE207" s="31" t="s">
        <v>14</v>
      </c>
      <c r="BF207" s="32"/>
      <c r="BG207" s="32"/>
      <c r="BH207" s="32"/>
      <c r="BI207" s="32"/>
      <c r="BJ207" s="33"/>
      <c r="BK207" s="34" t="s">
        <v>15</v>
      </c>
      <c r="BL207" s="35"/>
      <c r="BM207" s="35"/>
      <c r="BN207" s="36"/>
      <c r="BO207" s="37" t="s">
        <v>16</v>
      </c>
      <c r="BP207" s="38"/>
      <c r="BQ207" s="39" t="s">
        <v>17</v>
      </c>
    </row>
    <row r="208" customHeight="1" spans="1:69">
      <c r="A208" s="40" t="s">
        <v>18</v>
      </c>
      <c r="B208" s="41" t="s">
        <v>19</v>
      </c>
      <c r="C208" s="41" t="s">
        <v>20</v>
      </c>
      <c r="D208" s="41" t="s">
        <v>21</v>
      </c>
      <c r="E208" s="41" t="s">
        <v>22</v>
      </c>
      <c r="F208" s="42" t="s">
        <v>14</v>
      </c>
      <c r="G208" s="43" t="s">
        <v>23</v>
      </c>
      <c r="H208" s="44" t="s">
        <v>24</v>
      </c>
      <c r="I208" s="44" t="s">
        <v>25</v>
      </c>
      <c r="J208" s="45" t="s">
        <v>26</v>
      </c>
      <c r="K208" s="46" t="s">
        <v>27</v>
      </c>
      <c r="L208" s="47" t="s">
        <v>28</v>
      </c>
      <c r="M208" s="48"/>
      <c r="O208" s="40" t="s">
        <v>18</v>
      </c>
      <c r="P208" s="41" t="s">
        <v>19</v>
      </c>
      <c r="Q208" s="41" t="s">
        <v>20</v>
      </c>
      <c r="R208" s="41" t="s">
        <v>21</v>
      </c>
      <c r="S208" s="41" t="s">
        <v>22</v>
      </c>
      <c r="T208" s="42" t="s">
        <v>14</v>
      </c>
      <c r="U208" s="43" t="s">
        <v>23</v>
      </c>
      <c r="V208" s="44" t="s">
        <v>24</v>
      </c>
      <c r="W208" s="44" t="s">
        <v>25</v>
      </c>
      <c r="X208" s="45" t="s">
        <v>26</v>
      </c>
      <c r="Y208" s="46" t="s">
        <v>27</v>
      </c>
      <c r="Z208" s="47" t="s">
        <v>28</v>
      </c>
      <c r="AA208" s="48"/>
      <c r="AC208" s="40" t="s">
        <v>18</v>
      </c>
      <c r="AD208" s="41" t="s">
        <v>19</v>
      </c>
      <c r="AE208" s="41" t="s">
        <v>20</v>
      </c>
      <c r="AF208" s="41" t="s">
        <v>21</v>
      </c>
      <c r="AG208" s="41" t="s">
        <v>22</v>
      </c>
      <c r="AH208" s="42" t="s">
        <v>14</v>
      </c>
      <c r="AI208" s="43" t="s">
        <v>23</v>
      </c>
      <c r="AJ208" s="44" t="s">
        <v>24</v>
      </c>
      <c r="AK208" s="44" t="s">
        <v>25</v>
      </c>
      <c r="AL208" s="45" t="s">
        <v>26</v>
      </c>
      <c r="AM208" s="46" t="s">
        <v>27</v>
      </c>
      <c r="AN208" s="47" t="s">
        <v>28</v>
      </c>
      <c r="AO208" s="48"/>
      <c r="AQ208" s="40" t="s">
        <v>18</v>
      </c>
      <c r="AR208" s="41" t="s">
        <v>19</v>
      </c>
      <c r="AS208" s="41" t="s">
        <v>20</v>
      </c>
      <c r="AT208" s="41" t="s">
        <v>21</v>
      </c>
      <c r="AU208" s="41" t="s">
        <v>22</v>
      </c>
      <c r="AV208" s="42" t="s">
        <v>14</v>
      </c>
      <c r="AW208" s="43" t="s">
        <v>23</v>
      </c>
      <c r="AX208" s="44" t="s">
        <v>24</v>
      </c>
      <c r="AY208" s="44" t="s">
        <v>25</v>
      </c>
      <c r="AZ208" s="45" t="s">
        <v>26</v>
      </c>
      <c r="BA208" s="46" t="s">
        <v>27</v>
      </c>
      <c r="BB208" s="47" t="s">
        <v>28</v>
      </c>
      <c r="BC208" s="48"/>
      <c r="BE208" s="40" t="s">
        <v>18</v>
      </c>
      <c r="BF208" s="41" t="s">
        <v>19</v>
      </c>
      <c r="BG208" s="41" t="s">
        <v>20</v>
      </c>
      <c r="BH208" s="41" t="s">
        <v>21</v>
      </c>
      <c r="BI208" s="41" t="s">
        <v>22</v>
      </c>
      <c r="BJ208" s="42" t="s">
        <v>14</v>
      </c>
      <c r="BK208" s="43" t="s">
        <v>23</v>
      </c>
      <c r="BL208" s="44" t="s">
        <v>24</v>
      </c>
      <c r="BM208" s="44" t="s">
        <v>25</v>
      </c>
      <c r="BN208" s="45" t="s">
        <v>26</v>
      </c>
      <c r="BO208" s="46" t="s">
        <v>27</v>
      </c>
      <c r="BP208" s="47" t="s">
        <v>28</v>
      </c>
      <c r="BQ208" s="48"/>
    </row>
    <row r="209" customHeight="1" spans="1:69">
      <c r="A209" s="49">
        <v>5109</v>
      </c>
      <c r="B209" s="55">
        <v>3.74</v>
      </c>
      <c r="C209" s="51">
        <v>2.2</v>
      </c>
      <c r="D209" s="51">
        <v>2</v>
      </c>
      <c r="E209" s="51">
        <v>0</v>
      </c>
      <c r="F209" s="42">
        <f t="shared" ref="F209:F212" si="185">A209*B209*C209*D209+E209</f>
        <v>84073.704</v>
      </c>
      <c r="G209" s="52">
        <v>2.75</v>
      </c>
      <c r="H209" s="51">
        <v>0.98</v>
      </c>
      <c r="I209" s="51">
        <v>3.27</v>
      </c>
      <c r="J209" s="45">
        <f t="shared" ref="J209:J212" si="186">H209*I209+1</f>
        <v>4.2046</v>
      </c>
      <c r="K209" s="53">
        <v>1.325</v>
      </c>
      <c r="L209" s="47">
        <v>0.5</v>
      </c>
      <c r="M209" s="54">
        <f t="shared" ref="M209:M212" si="187">F209*G209*J209*K209*L209</f>
        <v>644026.063980585</v>
      </c>
      <c r="O209" s="49">
        <v>5109</v>
      </c>
      <c r="P209" s="55">
        <v>3.74</v>
      </c>
      <c r="Q209" s="51">
        <v>2.2</v>
      </c>
      <c r="R209" s="51">
        <v>2</v>
      </c>
      <c r="S209" s="51">
        <v>0</v>
      </c>
      <c r="T209" s="42">
        <f t="shared" ref="T209:T229" si="188">O209*P209*Q209*R209+S209</f>
        <v>84073.704</v>
      </c>
      <c r="U209" s="52">
        <f>2.75+0.26</f>
        <v>3.01</v>
      </c>
      <c r="V209" s="51">
        <v>0.98</v>
      </c>
      <c r="W209" s="51">
        <v>3.27</v>
      </c>
      <c r="X209" s="45">
        <f t="shared" ref="X209:X229" si="189">V209*W209+1</f>
        <v>4.2046</v>
      </c>
      <c r="Y209" s="53">
        <v>1.325</v>
      </c>
      <c r="Z209" s="47">
        <v>0.5</v>
      </c>
      <c r="AA209" s="54">
        <f t="shared" ref="AA209:AA229" si="190">T209*U209*X209*Y209*Z209</f>
        <v>704915.800938749</v>
      </c>
      <c r="AC209" s="49">
        <v>5109</v>
      </c>
      <c r="AD209" s="55">
        <v>3.74</v>
      </c>
      <c r="AE209" s="51">
        <v>2.2</v>
      </c>
      <c r="AF209" s="51">
        <v>2</v>
      </c>
      <c r="AG209" s="51">
        <v>0</v>
      </c>
      <c r="AH209" s="42">
        <f t="shared" ref="AH209:AH229" si="191">AC209*AD209*AE209*AF209+AG209</f>
        <v>84073.704</v>
      </c>
      <c r="AI209" s="52">
        <f t="shared" ref="AI209:AI229" si="192">2.75+0.26</f>
        <v>3.01</v>
      </c>
      <c r="AJ209" s="51">
        <v>0.98</v>
      </c>
      <c r="AK209" s="51">
        <v>3.27</v>
      </c>
      <c r="AL209" s="45">
        <f t="shared" ref="AL209:AL229" si="193">AJ209*AK209+1</f>
        <v>4.2046</v>
      </c>
      <c r="AM209" s="53">
        <v>1.325</v>
      </c>
      <c r="AN209" s="47">
        <v>0.5</v>
      </c>
      <c r="AO209" s="54">
        <f t="shared" ref="AO209:AO229" si="194">AH209*AI209*AL209*AM209*AN209</f>
        <v>704915.800938749</v>
      </c>
      <c r="AQ209" s="49">
        <f t="shared" ref="AQ209:AQ214" si="195">5109+240</f>
        <v>5349</v>
      </c>
      <c r="AR209" s="55">
        <v>3.74</v>
      </c>
      <c r="AS209" s="51">
        <v>2.2</v>
      </c>
      <c r="AT209" s="51">
        <v>2</v>
      </c>
      <c r="AU209" s="51">
        <v>0</v>
      </c>
      <c r="AV209" s="42">
        <f t="shared" ref="AV209:AV229" si="196">AQ209*AR209*AS209*AT209+AU209</f>
        <v>88023.144</v>
      </c>
      <c r="AW209" s="52">
        <f t="shared" ref="AW209:AW229" si="197">2.75+0.26</f>
        <v>3.01</v>
      </c>
      <c r="AX209" s="51">
        <v>0.98</v>
      </c>
      <c r="AY209" s="51">
        <v>3.27</v>
      </c>
      <c r="AZ209" s="45">
        <f t="shared" ref="AZ209:AZ229" si="198">AX209*AY209+1</f>
        <v>4.2046</v>
      </c>
      <c r="BA209" s="53">
        <v>1.425</v>
      </c>
      <c r="BB209" s="47">
        <v>0.5</v>
      </c>
      <c r="BC209" s="54">
        <f t="shared" ref="BC209:BC229" si="199">AV209*AW209*AZ209*BA209*BB209</f>
        <v>793730.240366125</v>
      </c>
      <c r="BE209" s="49">
        <f t="shared" ref="BE209:BE214" si="200">5109+240+108</f>
        <v>5457</v>
      </c>
      <c r="BF209" s="55">
        <v>3.74</v>
      </c>
      <c r="BG209" s="51">
        <v>2.2</v>
      </c>
      <c r="BH209" s="51">
        <v>2</v>
      </c>
      <c r="BI209" s="51">
        <f t="shared" ref="BI209:BI212" si="201">5968*0.7</f>
        <v>4177.6</v>
      </c>
      <c r="BJ209" s="42">
        <f t="shared" ref="BJ209:BJ229" si="202">BE209*BF209*BG209*BH209+BI209</f>
        <v>93977.992</v>
      </c>
      <c r="BK209" s="52">
        <f t="shared" ref="BK209:BK229" si="203">2.75+0.26</f>
        <v>3.01</v>
      </c>
      <c r="BL209" s="51">
        <v>0.98</v>
      </c>
      <c r="BM209" s="51">
        <v>3.27</v>
      </c>
      <c r="BN209" s="45">
        <f t="shared" ref="BN209:BN229" si="204">BL209*BM209+1</f>
        <v>4.2046</v>
      </c>
      <c r="BO209" s="53">
        <v>1.425</v>
      </c>
      <c r="BP209" s="47">
        <v>0.625</v>
      </c>
      <c r="BQ209" s="54">
        <f t="shared" ref="BQ209:BQ229" si="205">BJ209*BK209*BN209*BO209*BP209</f>
        <v>1059283.54165704</v>
      </c>
    </row>
    <row r="210" customHeight="1" spans="1:69">
      <c r="A210" s="49">
        <v>5109</v>
      </c>
      <c r="B210" s="41">
        <v>1.99</v>
      </c>
      <c r="C210" s="51">
        <v>2.2</v>
      </c>
      <c r="D210" s="51">
        <v>1</v>
      </c>
      <c r="E210" s="51">
        <v>0</v>
      </c>
      <c r="F210" s="42">
        <f t="shared" si="185"/>
        <v>22367.202</v>
      </c>
      <c r="G210" s="52">
        <v>2.75</v>
      </c>
      <c r="H210" s="51">
        <v>0.98</v>
      </c>
      <c r="I210" s="51">
        <v>3.27</v>
      </c>
      <c r="J210" s="45">
        <f t="shared" si="186"/>
        <v>4.2046</v>
      </c>
      <c r="K210" s="53">
        <v>1.325</v>
      </c>
      <c r="L210" s="47">
        <v>0.5</v>
      </c>
      <c r="M210" s="54">
        <f t="shared" si="187"/>
        <v>171338.484936011</v>
      </c>
      <c r="O210" s="49">
        <v>5109</v>
      </c>
      <c r="P210" s="41">
        <v>1.99</v>
      </c>
      <c r="Q210" s="51">
        <v>2.2</v>
      </c>
      <c r="R210" s="51">
        <v>1</v>
      </c>
      <c r="S210" s="51">
        <v>0</v>
      </c>
      <c r="T210" s="42">
        <f t="shared" si="188"/>
        <v>22367.202</v>
      </c>
      <c r="U210" s="52">
        <f t="shared" ref="U210:U219" si="206">2.75+0.26</f>
        <v>3.01</v>
      </c>
      <c r="V210" s="51">
        <v>0.98</v>
      </c>
      <c r="W210" s="51">
        <v>3.27</v>
      </c>
      <c r="X210" s="45">
        <f t="shared" si="189"/>
        <v>4.2046</v>
      </c>
      <c r="Y210" s="53">
        <v>1.325</v>
      </c>
      <c r="Z210" s="47">
        <v>0.5</v>
      </c>
      <c r="AA210" s="54">
        <f t="shared" si="190"/>
        <v>187537.759875416</v>
      </c>
      <c r="AC210" s="49">
        <v>5109</v>
      </c>
      <c r="AD210" s="41">
        <v>1.99</v>
      </c>
      <c r="AE210" s="51">
        <v>2.2</v>
      </c>
      <c r="AF210" s="51">
        <v>1</v>
      </c>
      <c r="AG210" s="51">
        <v>0</v>
      </c>
      <c r="AH210" s="42">
        <f t="shared" si="191"/>
        <v>22367.202</v>
      </c>
      <c r="AI210" s="52">
        <f t="shared" si="192"/>
        <v>3.01</v>
      </c>
      <c r="AJ210" s="51">
        <v>0.98</v>
      </c>
      <c r="AK210" s="51">
        <v>3.27</v>
      </c>
      <c r="AL210" s="45">
        <f t="shared" si="193"/>
        <v>4.2046</v>
      </c>
      <c r="AM210" s="53">
        <v>1.325</v>
      </c>
      <c r="AN210" s="47">
        <v>0.5</v>
      </c>
      <c r="AO210" s="54">
        <f t="shared" si="194"/>
        <v>187537.759875416</v>
      </c>
      <c r="AQ210" s="49">
        <f t="shared" si="195"/>
        <v>5349</v>
      </c>
      <c r="AR210" s="41">
        <v>1.99</v>
      </c>
      <c r="AS210" s="51">
        <v>2.2</v>
      </c>
      <c r="AT210" s="51">
        <v>1</v>
      </c>
      <c r="AU210" s="51">
        <v>0</v>
      </c>
      <c r="AV210" s="42">
        <f t="shared" si="196"/>
        <v>23417.922</v>
      </c>
      <c r="AW210" s="52">
        <f t="shared" si="197"/>
        <v>3.01</v>
      </c>
      <c r="AX210" s="51">
        <v>0.98</v>
      </c>
      <c r="AY210" s="51">
        <v>3.27</v>
      </c>
      <c r="AZ210" s="45">
        <f t="shared" si="198"/>
        <v>4.2046</v>
      </c>
      <c r="BA210" s="53">
        <v>1.425</v>
      </c>
      <c r="BB210" s="47">
        <v>0.5</v>
      </c>
      <c r="BC210" s="54">
        <f t="shared" si="199"/>
        <v>211166.200311309</v>
      </c>
      <c r="BE210" s="49">
        <f t="shared" si="200"/>
        <v>5457</v>
      </c>
      <c r="BF210" s="41">
        <v>1.99</v>
      </c>
      <c r="BG210" s="51">
        <v>2.2</v>
      </c>
      <c r="BH210" s="51">
        <v>1</v>
      </c>
      <c r="BI210" s="51">
        <f t="shared" si="201"/>
        <v>4177.6</v>
      </c>
      <c r="BJ210" s="42">
        <f t="shared" si="202"/>
        <v>28068.346</v>
      </c>
      <c r="BK210" s="52">
        <f t="shared" si="203"/>
        <v>3.01</v>
      </c>
      <c r="BL210" s="51">
        <v>0.98</v>
      </c>
      <c r="BM210" s="51">
        <v>3.27</v>
      </c>
      <c r="BN210" s="45">
        <f t="shared" si="204"/>
        <v>4.2046</v>
      </c>
      <c r="BO210" s="53">
        <v>1.425</v>
      </c>
      <c r="BP210" s="47">
        <v>0.625</v>
      </c>
      <c r="BQ210" s="54">
        <f t="shared" si="205"/>
        <v>316375.529276419</v>
      </c>
    </row>
    <row r="211" customHeight="1" spans="1:69">
      <c r="A211" s="49">
        <v>5109</v>
      </c>
      <c r="B211" s="41">
        <v>1.99</v>
      </c>
      <c r="C211" s="51">
        <v>2.2</v>
      </c>
      <c r="D211" s="51">
        <v>1</v>
      </c>
      <c r="E211" s="51">
        <v>0</v>
      </c>
      <c r="F211" s="42">
        <f t="shared" si="185"/>
        <v>22367.202</v>
      </c>
      <c r="G211" s="52">
        <v>2.75</v>
      </c>
      <c r="H211" s="51">
        <v>0.98</v>
      </c>
      <c r="I211" s="51">
        <v>3.27</v>
      </c>
      <c r="J211" s="45">
        <f t="shared" si="186"/>
        <v>4.2046</v>
      </c>
      <c r="K211" s="53">
        <v>1.325</v>
      </c>
      <c r="L211" s="47">
        <v>0.5</v>
      </c>
      <c r="M211" s="54">
        <f t="shared" si="187"/>
        <v>171338.484936011</v>
      </c>
      <c r="O211" s="49">
        <v>5109</v>
      </c>
      <c r="P211" s="41">
        <v>1.99</v>
      </c>
      <c r="Q211" s="51">
        <v>2.2</v>
      </c>
      <c r="R211" s="51">
        <v>1</v>
      </c>
      <c r="S211" s="51">
        <v>0</v>
      </c>
      <c r="T211" s="42">
        <f t="shared" si="188"/>
        <v>22367.202</v>
      </c>
      <c r="U211" s="52">
        <f t="shared" si="206"/>
        <v>3.01</v>
      </c>
      <c r="V211" s="51">
        <v>0.98</v>
      </c>
      <c r="W211" s="51">
        <v>3.27</v>
      </c>
      <c r="X211" s="45">
        <f t="shared" si="189"/>
        <v>4.2046</v>
      </c>
      <c r="Y211" s="53">
        <v>1.325</v>
      </c>
      <c r="Z211" s="47">
        <v>0.5</v>
      </c>
      <c r="AA211" s="54">
        <f t="shared" si="190"/>
        <v>187537.759875416</v>
      </c>
      <c r="AC211" s="49">
        <v>5109</v>
      </c>
      <c r="AD211" s="41">
        <v>1.99</v>
      </c>
      <c r="AE211" s="51">
        <v>2.2</v>
      </c>
      <c r="AF211" s="51">
        <v>1</v>
      </c>
      <c r="AG211" s="51">
        <v>0</v>
      </c>
      <c r="AH211" s="42">
        <f t="shared" si="191"/>
        <v>22367.202</v>
      </c>
      <c r="AI211" s="52">
        <f t="shared" si="192"/>
        <v>3.01</v>
      </c>
      <c r="AJ211" s="51">
        <v>0.98</v>
      </c>
      <c r="AK211" s="51">
        <v>3.27</v>
      </c>
      <c r="AL211" s="45">
        <f t="shared" si="193"/>
        <v>4.2046</v>
      </c>
      <c r="AM211" s="53">
        <v>1.325</v>
      </c>
      <c r="AN211" s="47">
        <v>0.5</v>
      </c>
      <c r="AO211" s="54">
        <f t="shared" si="194"/>
        <v>187537.759875416</v>
      </c>
      <c r="AQ211" s="49">
        <f t="shared" si="195"/>
        <v>5349</v>
      </c>
      <c r="AR211" s="41">
        <v>1.99</v>
      </c>
      <c r="AS211" s="51">
        <v>2.2</v>
      </c>
      <c r="AT211" s="51">
        <v>1</v>
      </c>
      <c r="AU211" s="51">
        <v>0</v>
      </c>
      <c r="AV211" s="42">
        <f t="shared" si="196"/>
        <v>23417.922</v>
      </c>
      <c r="AW211" s="52">
        <f t="shared" si="197"/>
        <v>3.01</v>
      </c>
      <c r="AX211" s="51">
        <v>0.98</v>
      </c>
      <c r="AY211" s="51">
        <v>3.27</v>
      </c>
      <c r="AZ211" s="45">
        <f t="shared" si="198"/>
        <v>4.2046</v>
      </c>
      <c r="BA211" s="53">
        <v>1.425</v>
      </c>
      <c r="BB211" s="47">
        <v>0.5</v>
      </c>
      <c r="BC211" s="54">
        <f t="shared" si="199"/>
        <v>211166.200311309</v>
      </c>
      <c r="BE211" s="49">
        <f t="shared" si="200"/>
        <v>5457</v>
      </c>
      <c r="BF211" s="41">
        <v>1.99</v>
      </c>
      <c r="BG211" s="51">
        <v>2.2</v>
      </c>
      <c r="BH211" s="51">
        <v>1</v>
      </c>
      <c r="BI211" s="51">
        <f t="shared" si="201"/>
        <v>4177.6</v>
      </c>
      <c r="BJ211" s="42">
        <f t="shared" si="202"/>
        <v>28068.346</v>
      </c>
      <c r="BK211" s="52">
        <f t="shared" si="203"/>
        <v>3.01</v>
      </c>
      <c r="BL211" s="51">
        <v>0.98</v>
      </c>
      <c r="BM211" s="51">
        <v>3.27</v>
      </c>
      <c r="BN211" s="45">
        <f t="shared" si="204"/>
        <v>4.2046</v>
      </c>
      <c r="BO211" s="53">
        <v>1.425</v>
      </c>
      <c r="BP211" s="47">
        <v>0.625</v>
      </c>
      <c r="BQ211" s="54">
        <f t="shared" si="205"/>
        <v>316375.529276419</v>
      </c>
    </row>
    <row r="212" customHeight="1" spans="1:69">
      <c r="A212" s="49">
        <v>5109</v>
      </c>
      <c r="B212" s="50">
        <v>1.96</v>
      </c>
      <c r="C212" s="51">
        <v>2.2</v>
      </c>
      <c r="D212" s="51">
        <v>1</v>
      </c>
      <c r="E212" s="51">
        <v>0</v>
      </c>
      <c r="F212" s="42">
        <f t="shared" si="185"/>
        <v>22030.008</v>
      </c>
      <c r="G212" s="52">
        <v>2.75</v>
      </c>
      <c r="H212" s="51">
        <v>0.98</v>
      </c>
      <c r="I212" s="51">
        <v>3.27</v>
      </c>
      <c r="J212" s="45">
        <f t="shared" si="186"/>
        <v>4.2046</v>
      </c>
      <c r="K212" s="53">
        <v>1.325</v>
      </c>
      <c r="L212" s="47">
        <v>0.5</v>
      </c>
      <c r="M212" s="54">
        <f t="shared" si="187"/>
        <v>168755.492700795</v>
      </c>
      <c r="O212" s="49">
        <v>5109</v>
      </c>
      <c r="P212" s="50">
        <v>1.96</v>
      </c>
      <c r="Q212" s="51">
        <v>2.2</v>
      </c>
      <c r="R212" s="51">
        <v>1</v>
      </c>
      <c r="S212" s="51">
        <v>0</v>
      </c>
      <c r="T212" s="42">
        <f t="shared" si="188"/>
        <v>22030.008</v>
      </c>
      <c r="U212" s="52">
        <f t="shared" si="206"/>
        <v>3.01</v>
      </c>
      <c r="V212" s="51">
        <v>0.98</v>
      </c>
      <c r="W212" s="51">
        <v>3.27</v>
      </c>
      <c r="X212" s="45">
        <f t="shared" si="189"/>
        <v>4.2046</v>
      </c>
      <c r="Y212" s="53">
        <v>1.325</v>
      </c>
      <c r="Z212" s="47">
        <v>0.5</v>
      </c>
      <c r="AA212" s="54">
        <f t="shared" si="190"/>
        <v>184710.557465234</v>
      </c>
      <c r="AC212" s="49">
        <v>5109</v>
      </c>
      <c r="AD212" s="50">
        <v>1.96</v>
      </c>
      <c r="AE212" s="51">
        <v>2.2</v>
      </c>
      <c r="AF212" s="51">
        <v>1</v>
      </c>
      <c r="AG212" s="51">
        <v>0</v>
      </c>
      <c r="AH212" s="42">
        <f t="shared" si="191"/>
        <v>22030.008</v>
      </c>
      <c r="AI212" s="52">
        <f t="shared" si="192"/>
        <v>3.01</v>
      </c>
      <c r="AJ212" s="51">
        <v>0.98</v>
      </c>
      <c r="AK212" s="51">
        <v>3.27</v>
      </c>
      <c r="AL212" s="45">
        <f t="shared" si="193"/>
        <v>4.2046</v>
      </c>
      <c r="AM212" s="53">
        <v>1.325</v>
      </c>
      <c r="AN212" s="47">
        <v>0.5</v>
      </c>
      <c r="AO212" s="54">
        <f t="shared" si="194"/>
        <v>184710.557465234</v>
      </c>
      <c r="AQ212" s="49">
        <f t="shared" si="195"/>
        <v>5349</v>
      </c>
      <c r="AR212" s="50">
        <v>1.96</v>
      </c>
      <c r="AS212" s="51">
        <v>2.2</v>
      </c>
      <c r="AT212" s="51">
        <v>1</v>
      </c>
      <c r="AU212" s="51">
        <v>0</v>
      </c>
      <c r="AV212" s="42">
        <f t="shared" si="196"/>
        <v>23064.888</v>
      </c>
      <c r="AW212" s="52">
        <f t="shared" si="197"/>
        <v>3.01</v>
      </c>
      <c r="AX212" s="51">
        <v>0.98</v>
      </c>
      <c r="AY212" s="51">
        <v>3.27</v>
      </c>
      <c r="AZ212" s="45">
        <f t="shared" si="198"/>
        <v>4.2046</v>
      </c>
      <c r="BA212" s="53">
        <v>1.425</v>
      </c>
      <c r="BB212" s="47">
        <v>0.5</v>
      </c>
      <c r="BC212" s="54">
        <f t="shared" si="199"/>
        <v>207982.790256364</v>
      </c>
      <c r="BE212" s="49">
        <f t="shared" si="200"/>
        <v>5457</v>
      </c>
      <c r="BF212" s="50">
        <v>1.96</v>
      </c>
      <c r="BG212" s="51">
        <v>2.2</v>
      </c>
      <c r="BH212" s="51">
        <v>1</v>
      </c>
      <c r="BI212" s="51">
        <f t="shared" si="201"/>
        <v>4177.6</v>
      </c>
      <c r="BJ212" s="42">
        <f t="shared" si="202"/>
        <v>27708.184</v>
      </c>
      <c r="BK212" s="52">
        <f t="shared" si="203"/>
        <v>3.01</v>
      </c>
      <c r="BL212" s="51">
        <v>0.98</v>
      </c>
      <c r="BM212" s="51">
        <v>3.27</v>
      </c>
      <c r="BN212" s="45">
        <f t="shared" si="204"/>
        <v>4.2046</v>
      </c>
      <c r="BO212" s="53">
        <v>1.425</v>
      </c>
      <c r="BP212" s="47">
        <v>0.625</v>
      </c>
      <c r="BQ212" s="54">
        <f t="shared" si="205"/>
        <v>312315.922651388</v>
      </c>
    </row>
    <row r="213" customHeight="1" spans="1:69">
      <c r="A213" s="49">
        <v>5109</v>
      </c>
      <c r="B213" s="50">
        <v>1.33</v>
      </c>
      <c r="C213" s="51">
        <v>2.2</v>
      </c>
      <c r="D213" s="51">
        <v>1</v>
      </c>
      <c r="E213" s="51">
        <v>0</v>
      </c>
      <c r="F213" s="42">
        <f t="shared" ref="F213:F219" si="207">A213*B213*C213*D213+E213</f>
        <v>14948.934</v>
      </c>
      <c r="G213" s="52">
        <v>2.75</v>
      </c>
      <c r="H213" s="51">
        <v>0.98</v>
      </c>
      <c r="I213" s="51">
        <v>3.27</v>
      </c>
      <c r="J213" s="45">
        <f t="shared" ref="J213:J219" si="208">H213*I213+1</f>
        <v>4.2046</v>
      </c>
      <c r="K213" s="53">
        <v>1.325</v>
      </c>
      <c r="L213" s="47">
        <v>0.5</v>
      </c>
      <c r="M213" s="54">
        <f t="shared" ref="M213:M219" si="209">F213*G213*J213*K213*L213</f>
        <v>114512.655761254</v>
      </c>
      <c r="O213" s="49">
        <v>5109</v>
      </c>
      <c r="P213" s="50">
        <v>1.33</v>
      </c>
      <c r="Q213" s="51">
        <v>2.2</v>
      </c>
      <c r="R213" s="51">
        <v>1</v>
      </c>
      <c r="S213" s="51">
        <v>0</v>
      </c>
      <c r="T213" s="42">
        <f t="shared" si="188"/>
        <v>14948.934</v>
      </c>
      <c r="U213" s="52">
        <f t="shared" si="206"/>
        <v>3.01</v>
      </c>
      <c r="V213" s="51">
        <v>0.98</v>
      </c>
      <c r="W213" s="51">
        <v>3.27</v>
      </c>
      <c r="X213" s="45">
        <f t="shared" si="189"/>
        <v>4.2046</v>
      </c>
      <c r="Y213" s="53">
        <v>1.325</v>
      </c>
      <c r="Z213" s="47">
        <v>0.5</v>
      </c>
      <c r="AA213" s="54">
        <f t="shared" si="190"/>
        <v>125339.306851409</v>
      </c>
      <c r="AC213" s="49">
        <v>5109</v>
      </c>
      <c r="AD213" s="50">
        <v>1.33</v>
      </c>
      <c r="AE213" s="51">
        <v>2.2</v>
      </c>
      <c r="AF213" s="51">
        <v>1</v>
      </c>
      <c r="AG213" s="51">
        <v>0</v>
      </c>
      <c r="AH213" s="42">
        <f t="shared" si="191"/>
        <v>14948.934</v>
      </c>
      <c r="AI213" s="52">
        <f t="shared" si="192"/>
        <v>3.01</v>
      </c>
      <c r="AJ213" s="51">
        <v>0.98</v>
      </c>
      <c r="AK213" s="51">
        <v>3.27</v>
      </c>
      <c r="AL213" s="45">
        <f t="shared" si="193"/>
        <v>4.2046</v>
      </c>
      <c r="AM213" s="53">
        <v>1.325</v>
      </c>
      <c r="AN213" s="47">
        <v>0.5</v>
      </c>
      <c r="AO213" s="54">
        <f t="shared" si="194"/>
        <v>125339.306851409</v>
      </c>
      <c r="AQ213" s="49">
        <f t="shared" si="195"/>
        <v>5349</v>
      </c>
      <c r="AR213" s="50">
        <v>1.33</v>
      </c>
      <c r="AS213" s="51">
        <v>2.2</v>
      </c>
      <c r="AT213" s="51">
        <v>1</v>
      </c>
      <c r="AU213" s="51">
        <v>0</v>
      </c>
      <c r="AV213" s="42">
        <f t="shared" si="196"/>
        <v>15651.174</v>
      </c>
      <c r="AW213" s="52">
        <f t="shared" si="197"/>
        <v>3.01</v>
      </c>
      <c r="AX213" s="51">
        <v>0.98</v>
      </c>
      <c r="AY213" s="51">
        <v>3.27</v>
      </c>
      <c r="AZ213" s="45">
        <f t="shared" si="198"/>
        <v>4.2046</v>
      </c>
      <c r="BA213" s="53">
        <v>1.425</v>
      </c>
      <c r="BB213" s="47">
        <v>0.5</v>
      </c>
      <c r="BC213" s="54">
        <f t="shared" si="199"/>
        <v>141131.179102533</v>
      </c>
      <c r="BE213" s="49">
        <f t="shared" si="200"/>
        <v>5457</v>
      </c>
      <c r="BF213" s="50">
        <v>1.33</v>
      </c>
      <c r="BG213" s="51">
        <v>2.2</v>
      </c>
      <c r="BH213" s="51">
        <v>1</v>
      </c>
      <c r="BI213" s="51">
        <v>0</v>
      </c>
      <c r="BJ213" s="42">
        <f t="shared" si="202"/>
        <v>15967.182</v>
      </c>
      <c r="BK213" s="52">
        <f t="shared" si="203"/>
        <v>3.01</v>
      </c>
      <c r="BL213" s="51">
        <v>0.98</v>
      </c>
      <c r="BM213" s="51">
        <v>3.27</v>
      </c>
      <c r="BN213" s="45">
        <f t="shared" si="204"/>
        <v>4.2046</v>
      </c>
      <c r="BO213" s="53">
        <v>1.425</v>
      </c>
      <c r="BP213" s="47">
        <v>0.625</v>
      </c>
      <c r="BQ213" s="54">
        <f t="shared" si="205"/>
        <v>179975.893709694</v>
      </c>
    </row>
    <row r="214" customHeight="1" spans="1:69">
      <c r="A214" s="49">
        <v>5109</v>
      </c>
      <c r="B214" s="50">
        <v>1.8</v>
      </c>
      <c r="C214" s="51">
        <v>2.2</v>
      </c>
      <c r="D214" s="51">
        <v>1</v>
      </c>
      <c r="E214" s="51">
        <v>0</v>
      </c>
      <c r="F214" s="42">
        <f t="shared" si="207"/>
        <v>20231.64</v>
      </c>
      <c r="G214" s="52">
        <v>2.75</v>
      </c>
      <c r="H214" s="51">
        <v>0.98</v>
      </c>
      <c r="I214" s="51">
        <v>3.27</v>
      </c>
      <c r="J214" s="45">
        <f t="shared" si="208"/>
        <v>4.2046</v>
      </c>
      <c r="K214" s="53">
        <v>1.325</v>
      </c>
      <c r="L214" s="47">
        <v>0.5</v>
      </c>
      <c r="M214" s="54">
        <f t="shared" si="209"/>
        <v>154979.534112975</v>
      </c>
      <c r="O214" s="49">
        <v>5109</v>
      </c>
      <c r="P214" s="50">
        <v>1.8</v>
      </c>
      <c r="Q214" s="51">
        <v>2.2</v>
      </c>
      <c r="R214" s="51">
        <v>1</v>
      </c>
      <c r="S214" s="51">
        <v>0</v>
      </c>
      <c r="T214" s="42">
        <f t="shared" si="188"/>
        <v>20231.64</v>
      </c>
      <c r="U214" s="52">
        <f t="shared" si="206"/>
        <v>3.01</v>
      </c>
      <c r="V214" s="51">
        <v>0.98</v>
      </c>
      <c r="W214" s="51">
        <v>3.27</v>
      </c>
      <c r="X214" s="45">
        <f t="shared" si="189"/>
        <v>4.2046</v>
      </c>
      <c r="Y214" s="53">
        <v>1.325</v>
      </c>
      <c r="Z214" s="47">
        <v>0.5</v>
      </c>
      <c r="AA214" s="54">
        <f t="shared" si="190"/>
        <v>169632.144610929</v>
      </c>
      <c r="AC214" s="49">
        <v>5109</v>
      </c>
      <c r="AD214" s="50">
        <v>1.8</v>
      </c>
      <c r="AE214" s="51">
        <v>2.2</v>
      </c>
      <c r="AF214" s="51">
        <v>1</v>
      </c>
      <c r="AG214" s="51">
        <v>0</v>
      </c>
      <c r="AH214" s="42">
        <f t="shared" si="191"/>
        <v>20231.64</v>
      </c>
      <c r="AI214" s="52">
        <f t="shared" si="192"/>
        <v>3.01</v>
      </c>
      <c r="AJ214" s="51">
        <v>0.98</v>
      </c>
      <c r="AK214" s="51">
        <v>3.27</v>
      </c>
      <c r="AL214" s="45">
        <f t="shared" si="193"/>
        <v>4.2046</v>
      </c>
      <c r="AM214" s="53">
        <v>1.325</v>
      </c>
      <c r="AN214" s="47">
        <v>0.5</v>
      </c>
      <c r="AO214" s="54">
        <f t="shared" si="194"/>
        <v>169632.144610929</v>
      </c>
      <c r="AQ214" s="49">
        <f t="shared" si="195"/>
        <v>5349</v>
      </c>
      <c r="AR214" s="50">
        <v>1.8</v>
      </c>
      <c r="AS214" s="51">
        <v>2.2</v>
      </c>
      <c r="AT214" s="51">
        <v>1</v>
      </c>
      <c r="AU214" s="51">
        <v>0</v>
      </c>
      <c r="AV214" s="42">
        <f t="shared" si="196"/>
        <v>21182.04</v>
      </c>
      <c r="AW214" s="52">
        <f t="shared" si="197"/>
        <v>3.01</v>
      </c>
      <c r="AX214" s="51">
        <v>0.98</v>
      </c>
      <c r="AY214" s="51">
        <v>3.27</v>
      </c>
      <c r="AZ214" s="45">
        <f t="shared" si="198"/>
        <v>4.2046</v>
      </c>
      <c r="BA214" s="53">
        <v>1.425</v>
      </c>
      <c r="BB214" s="47">
        <v>0.5</v>
      </c>
      <c r="BC214" s="54">
        <f t="shared" si="199"/>
        <v>191004.603296661</v>
      </c>
      <c r="BE214" s="49">
        <f t="shared" si="200"/>
        <v>5457</v>
      </c>
      <c r="BF214" s="50">
        <v>1.8</v>
      </c>
      <c r="BG214" s="51">
        <v>2.2</v>
      </c>
      <c r="BH214" s="51">
        <v>1</v>
      </c>
      <c r="BI214" s="51">
        <v>0</v>
      </c>
      <c r="BJ214" s="42">
        <f t="shared" si="202"/>
        <v>21609.72</v>
      </c>
      <c r="BK214" s="52">
        <f t="shared" si="203"/>
        <v>3.01</v>
      </c>
      <c r="BL214" s="51">
        <v>0.98</v>
      </c>
      <c r="BM214" s="51">
        <v>3.27</v>
      </c>
      <c r="BN214" s="45">
        <f t="shared" si="204"/>
        <v>4.2046</v>
      </c>
      <c r="BO214" s="53">
        <v>1.425</v>
      </c>
      <c r="BP214" s="47">
        <v>0.625</v>
      </c>
      <c r="BQ214" s="54">
        <f t="shared" si="205"/>
        <v>243576.397501841</v>
      </c>
    </row>
    <row r="215" customHeight="1" spans="1:69">
      <c r="A215" s="49">
        <v>5109</v>
      </c>
      <c r="B215" s="50">
        <v>1.66</v>
      </c>
      <c r="C215" s="51">
        <v>2.2</v>
      </c>
      <c r="D215" s="51">
        <v>1</v>
      </c>
      <c r="E215" s="51">
        <v>0</v>
      </c>
      <c r="F215" s="42">
        <f t="shared" si="207"/>
        <v>18658.068</v>
      </c>
      <c r="G215" s="52">
        <v>2.75</v>
      </c>
      <c r="H215" s="51">
        <v>0.98</v>
      </c>
      <c r="I215" s="51">
        <v>3.27</v>
      </c>
      <c r="J215" s="45">
        <f t="shared" si="208"/>
        <v>4.2046</v>
      </c>
      <c r="K215" s="53">
        <v>1.325</v>
      </c>
      <c r="L215" s="47">
        <v>0.5</v>
      </c>
      <c r="M215" s="54">
        <f t="shared" si="209"/>
        <v>142925.570348632</v>
      </c>
      <c r="O215" s="49">
        <v>5109</v>
      </c>
      <c r="P215" s="50">
        <v>1.66</v>
      </c>
      <c r="Q215" s="51">
        <v>2.2</v>
      </c>
      <c r="R215" s="51">
        <v>1</v>
      </c>
      <c r="S215" s="51">
        <v>0</v>
      </c>
      <c r="T215" s="42">
        <f t="shared" si="188"/>
        <v>18658.068</v>
      </c>
      <c r="U215" s="52">
        <f t="shared" si="206"/>
        <v>3.01</v>
      </c>
      <c r="V215" s="51">
        <v>0.98</v>
      </c>
      <c r="W215" s="51">
        <v>3.27</v>
      </c>
      <c r="X215" s="45">
        <f t="shared" si="189"/>
        <v>4.2046</v>
      </c>
      <c r="Y215" s="53">
        <v>1.325</v>
      </c>
      <c r="Z215" s="47">
        <v>0.5</v>
      </c>
      <c r="AA215" s="54">
        <f t="shared" si="190"/>
        <v>156438.533363412</v>
      </c>
      <c r="AC215" s="49">
        <v>5109</v>
      </c>
      <c r="AD215" s="50">
        <v>1.66</v>
      </c>
      <c r="AE215" s="51">
        <v>2.2</v>
      </c>
      <c r="AF215" s="51">
        <v>1</v>
      </c>
      <c r="AG215" s="51">
        <v>0</v>
      </c>
      <c r="AH215" s="42">
        <f t="shared" si="191"/>
        <v>18658.068</v>
      </c>
      <c r="AI215" s="52">
        <f t="shared" si="192"/>
        <v>3.01</v>
      </c>
      <c r="AJ215" s="51">
        <v>0.98</v>
      </c>
      <c r="AK215" s="51">
        <v>3.27</v>
      </c>
      <c r="AL215" s="45">
        <f t="shared" si="193"/>
        <v>4.2046</v>
      </c>
      <c r="AM215" s="53">
        <v>1.325</v>
      </c>
      <c r="AN215" s="47">
        <v>0.5</v>
      </c>
      <c r="AO215" s="54">
        <f t="shared" si="194"/>
        <v>156438.533363412</v>
      </c>
      <c r="AQ215" s="49">
        <f t="shared" ref="AQ215:AQ224" si="210">5109+240</f>
        <v>5349</v>
      </c>
      <c r="AR215" s="50">
        <v>1.66</v>
      </c>
      <c r="AS215" s="51">
        <v>2.2</v>
      </c>
      <c r="AT215" s="51">
        <v>1</v>
      </c>
      <c r="AU215" s="51">
        <v>0</v>
      </c>
      <c r="AV215" s="42">
        <f t="shared" si="196"/>
        <v>19534.548</v>
      </c>
      <c r="AW215" s="52">
        <f t="shared" si="197"/>
        <v>3.01</v>
      </c>
      <c r="AX215" s="51">
        <v>0.98</v>
      </c>
      <c r="AY215" s="51">
        <v>3.27</v>
      </c>
      <c r="AZ215" s="45">
        <f t="shared" si="198"/>
        <v>4.2046</v>
      </c>
      <c r="BA215" s="53">
        <v>1.425</v>
      </c>
      <c r="BB215" s="47">
        <v>0.5</v>
      </c>
      <c r="BC215" s="54">
        <f t="shared" si="199"/>
        <v>176148.689706921</v>
      </c>
      <c r="BE215" s="49">
        <f t="shared" ref="BE215:BE224" si="211">5109+240+108</f>
        <v>5457</v>
      </c>
      <c r="BF215" s="50">
        <v>1.66</v>
      </c>
      <c r="BG215" s="51">
        <v>2.2</v>
      </c>
      <c r="BH215" s="51">
        <v>1</v>
      </c>
      <c r="BI215" s="51">
        <v>0</v>
      </c>
      <c r="BJ215" s="42">
        <f t="shared" si="202"/>
        <v>19928.964</v>
      </c>
      <c r="BK215" s="52">
        <f t="shared" si="203"/>
        <v>3.01</v>
      </c>
      <c r="BL215" s="51">
        <v>0.98</v>
      </c>
      <c r="BM215" s="51">
        <v>3.27</v>
      </c>
      <c r="BN215" s="45">
        <f t="shared" si="204"/>
        <v>4.2046</v>
      </c>
      <c r="BO215" s="53">
        <v>1.425</v>
      </c>
      <c r="BP215" s="47">
        <v>0.625</v>
      </c>
      <c r="BQ215" s="54">
        <f t="shared" si="205"/>
        <v>224631.566585031</v>
      </c>
    </row>
    <row r="216" customHeight="1" spans="1:69">
      <c r="A216" s="49">
        <v>5109</v>
      </c>
      <c r="B216" s="50">
        <v>2.09</v>
      </c>
      <c r="C216" s="51">
        <v>2.2</v>
      </c>
      <c r="D216" s="51">
        <v>1</v>
      </c>
      <c r="E216" s="51">
        <v>0</v>
      </c>
      <c r="F216" s="42">
        <f t="shared" si="207"/>
        <v>23491.182</v>
      </c>
      <c r="G216" s="52">
        <v>2.75</v>
      </c>
      <c r="H216" s="51">
        <v>0.98</v>
      </c>
      <c r="I216" s="51">
        <v>3.27</v>
      </c>
      <c r="J216" s="45">
        <f t="shared" si="208"/>
        <v>4.2046</v>
      </c>
      <c r="K216" s="53">
        <v>1.325</v>
      </c>
      <c r="L216" s="47">
        <v>0.5</v>
      </c>
      <c r="M216" s="54">
        <f t="shared" si="209"/>
        <v>179948.459053399</v>
      </c>
      <c r="O216" s="49">
        <v>5109</v>
      </c>
      <c r="P216" s="50">
        <v>2.09</v>
      </c>
      <c r="Q216" s="51">
        <v>2.2</v>
      </c>
      <c r="R216" s="51">
        <v>1</v>
      </c>
      <c r="S216" s="51">
        <v>0</v>
      </c>
      <c r="T216" s="42">
        <f t="shared" si="188"/>
        <v>23491.182</v>
      </c>
      <c r="U216" s="52">
        <f t="shared" si="206"/>
        <v>3.01</v>
      </c>
      <c r="V216" s="51">
        <v>0.98</v>
      </c>
      <c r="W216" s="51">
        <v>3.27</v>
      </c>
      <c r="X216" s="45">
        <f t="shared" si="189"/>
        <v>4.2046</v>
      </c>
      <c r="Y216" s="53">
        <v>1.325</v>
      </c>
      <c r="Z216" s="47">
        <v>0.5</v>
      </c>
      <c r="AA216" s="54">
        <f t="shared" si="190"/>
        <v>196961.767909356</v>
      </c>
      <c r="AC216" s="49">
        <v>5109</v>
      </c>
      <c r="AD216" s="50">
        <v>2.09</v>
      </c>
      <c r="AE216" s="51">
        <v>2.2</v>
      </c>
      <c r="AF216" s="51">
        <v>1</v>
      </c>
      <c r="AG216" s="51">
        <v>0</v>
      </c>
      <c r="AH216" s="42">
        <f t="shared" si="191"/>
        <v>23491.182</v>
      </c>
      <c r="AI216" s="52">
        <f t="shared" si="192"/>
        <v>3.01</v>
      </c>
      <c r="AJ216" s="51">
        <v>0.98</v>
      </c>
      <c r="AK216" s="51">
        <v>3.27</v>
      </c>
      <c r="AL216" s="45">
        <f t="shared" si="193"/>
        <v>4.2046</v>
      </c>
      <c r="AM216" s="53">
        <v>1.325</v>
      </c>
      <c r="AN216" s="47">
        <v>0.5</v>
      </c>
      <c r="AO216" s="54">
        <f t="shared" si="194"/>
        <v>196961.767909356</v>
      </c>
      <c r="AQ216" s="49">
        <f t="shared" si="210"/>
        <v>5349</v>
      </c>
      <c r="AR216" s="50">
        <v>2.09</v>
      </c>
      <c r="AS216" s="51">
        <v>2.2</v>
      </c>
      <c r="AT216" s="51">
        <v>1</v>
      </c>
      <c r="AU216" s="51">
        <v>0</v>
      </c>
      <c r="AV216" s="42">
        <f t="shared" si="196"/>
        <v>24594.702</v>
      </c>
      <c r="AW216" s="52">
        <f t="shared" si="197"/>
        <v>3.01</v>
      </c>
      <c r="AX216" s="51">
        <v>0.98</v>
      </c>
      <c r="AY216" s="51">
        <v>3.27</v>
      </c>
      <c r="AZ216" s="45">
        <f t="shared" si="198"/>
        <v>4.2046</v>
      </c>
      <c r="BA216" s="53">
        <v>1.425</v>
      </c>
      <c r="BB216" s="47">
        <v>0.5</v>
      </c>
      <c r="BC216" s="54">
        <f t="shared" si="199"/>
        <v>221777.567161123</v>
      </c>
      <c r="BE216" s="49">
        <f t="shared" si="211"/>
        <v>5457</v>
      </c>
      <c r="BF216" s="50">
        <v>2.09</v>
      </c>
      <c r="BG216" s="51">
        <v>2.2</v>
      </c>
      <c r="BH216" s="51">
        <v>1</v>
      </c>
      <c r="BI216" s="51">
        <v>0</v>
      </c>
      <c r="BJ216" s="42">
        <f t="shared" si="202"/>
        <v>25091.286</v>
      </c>
      <c r="BK216" s="52">
        <f t="shared" si="203"/>
        <v>3.01</v>
      </c>
      <c r="BL216" s="51">
        <v>0.98</v>
      </c>
      <c r="BM216" s="51">
        <v>3.27</v>
      </c>
      <c r="BN216" s="45">
        <f t="shared" si="204"/>
        <v>4.2046</v>
      </c>
      <c r="BO216" s="53">
        <v>1.425</v>
      </c>
      <c r="BP216" s="47">
        <v>0.625</v>
      </c>
      <c r="BQ216" s="54">
        <f t="shared" si="205"/>
        <v>282819.261543805</v>
      </c>
    </row>
    <row r="217" customHeight="1" spans="1:69">
      <c r="A217" s="49">
        <v>5109</v>
      </c>
      <c r="B217" s="55">
        <v>3.74</v>
      </c>
      <c r="C217" s="51">
        <v>2.2</v>
      </c>
      <c r="D217" s="51">
        <v>1</v>
      </c>
      <c r="E217" s="51">
        <v>0</v>
      </c>
      <c r="F217" s="42">
        <f t="shared" si="207"/>
        <v>42036.852</v>
      </c>
      <c r="G217" s="52">
        <v>2.75</v>
      </c>
      <c r="H217" s="51">
        <v>0.98</v>
      </c>
      <c r="I217" s="51">
        <v>3.27</v>
      </c>
      <c r="J217" s="45">
        <f t="shared" si="208"/>
        <v>4.2046</v>
      </c>
      <c r="K217" s="53">
        <v>1.325</v>
      </c>
      <c r="L217" s="47">
        <v>0.5</v>
      </c>
      <c r="M217" s="54">
        <f t="shared" si="209"/>
        <v>322013.031990293</v>
      </c>
      <c r="O217" s="49">
        <v>5109</v>
      </c>
      <c r="P217" s="55">
        <v>3.74</v>
      </c>
      <c r="Q217" s="51">
        <v>2.2</v>
      </c>
      <c r="R217" s="51">
        <v>1</v>
      </c>
      <c r="S217" s="51">
        <v>0</v>
      </c>
      <c r="T217" s="42">
        <f t="shared" si="188"/>
        <v>42036.852</v>
      </c>
      <c r="U217" s="52">
        <f t="shared" si="206"/>
        <v>3.01</v>
      </c>
      <c r="V217" s="51">
        <v>0.98</v>
      </c>
      <c r="W217" s="51">
        <v>3.27</v>
      </c>
      <c r="X217" s="45">
        <f t="shared" si="189"/>
        <v>4.2046</v>
      </c>
      <c r="Y217" s="53">
        <v>1.325</v>
      </c>
      <c r="Z217" s="47">
        <v>0.5</v>
      </c>
      <c r="AA217" s="54">
        <f t="shared" si="190"/>
        <v>352457.900469375</v>
      </c>
      <c r="AC217" s="49">
        <v>5109</v>
      </c>
      <c r="AD217" s="55">
        <v>3.74</v>
      </c>
      <c r="AE217" s="51">
        <v>2.2</v>
      </c>
      <c r="AF217" s="51">
        <v>1</v>
      </c>
      <c r="AG217" s="51">
        <v>0</v>
      </c>
      <c r="AH217" s="42">
        <f t="shared" si="191"/>
        <v>42036.852</v>
      </c>
      <c r="AI217" s="52">
        <f t="shared" si="192"/>
        <v>3.01</v>
      </c>
      <c r="AJ217" s="51">
        <v>0.98</v>
      </c>
      <c r="AK217" s="51">
        <v>3.27</v>
      </c>
      <c r="AL217" s="45">
        <f t="shared" si="193"/>
        <v>4.2046</v>
      </c>
      <c r="AM217" s="53">
        <v>1.325</v>
      </c>
      <c r="AN217" s="47">
        <v>0.5</v>
      </c>
      <c r="AO217" s="54">
        <f t="shared" si="194"/>
        <v>352457.900469375</v>
      </c>
      <c r="AQ217" s="49">
        <f t="shared" si="210"/>
        <v>5349</v>
      </c>
      <c r="AR217" s="55">
        <v>3.74</v>
      </c>
      <c r="AS217" s="51">
        <v>2.2</v>
      </c>
      <c r="AT217" s="51">
        <v>1</v>
      </c>
      <c r="AU217" s="51">
        <v>0</v>
      </c>
      <c r="AV217" s="42">
        <f t="shared" si="196"/>
        <v>44011.572</v>
      </c>
      <c r="AW217" s="52">
        <f t="shared" si="197"/>
        <v>3.01</v>
      </c>
      <c r="AX217" s="51">
        <v>0.98</v>
      </c>
      <c r="AY217" s="51">
        <v>3.27</v>
      </c>
      <c r="AZ217" s="45">
        <f t="shared" si="198"/>
        <v>4.2046</v>
      </c>
      <c r="BA217" s="53">
        <v>1.425</v>
      </c>
      <c r="BB217" s="47">
        <v>0.5</v>
      </c>
      <c r="BC217" s="54">
        <f t="shared" si="199"/>
        <v>396865.120183062</v>
      </c>
      <c r="BE217" s="49">
        <f t="shared" si="211"/>
        <v>5457</v>
      </c>
      <c r="BF217" s="55">
        <v>3.74</v>
      </c>
      <c r="BG217" s="51">
        <v>2.2</v>
      </c>
      <c r="BH217" s="51">
        <v>1</v>
      </c>
      <c r="BI217" s="51">
        <v>0</v>
      </c>
      <c r="BJ217" s="42">
        <f t="shared" si="202"/>
        <v>44900.196</v>
      </c>
      <c r="BK217" s="52">
        <f t="shared" si="203"/>
        <v>3.01</v>
      </c>
      <c r="BL217" s="51">
        <v>0.98</v>
      </c>
      <c r="BM217" s="51">
        <v>3.27</v>
      </c>
      <c r="BN217" s="45">
        <f t="shared" si="204"/>
        <v>4.2046</v>
      </c>
      <c r="BO217" s="53">
        <v>1.425</v>
      </c>
      <c r="BP217" s="47">
        <v>0.625</v>
      </c>
      <c r="BQ217" s="54">
        <f t="shared" si="205"/>
        <v>506097.625920492</v>
      </c>
    </row>
    <row r="218" customHeight="1" spans="1:69">
      <c r="A218" s="49">
        <v>5109</v>
      </c>
      <c r="B218" s="41">
        <v>1.99</v>
      </c>
      <c r="C218" s="51">
        <v>2.2</v>
      </c>
      <c r="D218" s="51">
        <v>1</v>
      </c>
      <c r="E218" s="51">
        <v>0</v>
      </c>
      <c r="F218" s="42">
        <f t="shared" si="207"/>
        <v>22367.202</v>
      </c>
      <c r="G218" s="52">
        <v>2.75</v>
      </c>
      <c r="H218" s="51">
        <v>0.98</v>
      </c>
      <c r="I218" s="51">
        <v>3.27</v>
      </c>
      <c r="J218" s="45">
        <f t="shared" si="208"/>
        <v>4.2046</v>
      </c>
      <c r="K218" s="53">
        <v>1.325</v>
      </c>
      <c r="L218" s="47">
        <v>0.5</v>
      </c>
      <c r="M218" s="54">
        <f t="shared" si="209"/>
        <v>171338.484936011</v>
      </c>
      <c r="O218" s="49">
        <v>5109</v>
      </c>
      <c r="P218" s="41">
        <v>1.99</v>
      </c>
      <c r="Q218" s="51">
        <v>2.2</v>
      </c>
      <c r="R218" s="51">
        <v>1</v>
      </c>
      <c r="S218" s="51">
        <v>0</v>
      </c>
      <c r="T218" s="42">
        <f t="shared" si="188"/>
        <v>22367.202</v>
      </c>
      <c r="U218" s="52">
        <f t="shared" si="206"/>
        <v>3.01</v>
      </c>
      <c r="V218" s="51">
        <v>0.98</v>
      </c>
      <c r="W218" s="51">
        <v>3.27</v>
      </c>
      <c r="X218" s="45">
        <f t="shared" si="189"/>
        <v>4.2046</v>
      </c>
      <c r="Y218" s="53">
        <v>1.325</v>
      </c>
      <c r="Z218" s="47">
        <v>0.5</v>
      </c>
      <c r="AA218" s="54">
        <f t="shared" si="190"/>
        <v>187537.759875416</v>
      </c>
      <c r="AC218" s="49">
        <v>5109</v>
      </c>
      <c r="AD218" s="41">
        <v>1.99</v>
      </c>
      <c r="AE218" s="51">
        <v>2.2</v>
      </c>
      <c r="AF218" s="51">
        <v>1</v>
      </c>
      <c r="AG218" s="51">
        <v>0</v>
      </c>
      <c r="AH218" s="42">
        <f t="shared" si="191"/>
        <v>22367.202</v>
      </c>
      <c r="AI218" s="52">
        <f t="shared" si="192"/>
        <v>3.01</v>
      </c>
      <c r="AJ218" s="51">
        <v>0.98</v>
      </c>
      <c r="AK218" s="51">
        <v>3.27</v>
      </c>
      <c r="AL218" s="45">
        <f t="shared" si="193"/>
        <v>4.2046</v>
      </c>
      <c r="AM218" s="53">
        <v>1.325</v>
      </c>
      <c r="AN218" s="47">
        <v>0.5</v>
      </c>
      <c r="AO218" s="54">
        <f t="shared" si="194"/>
        <v>187537.759875416</v>
      </c>
      <c r="AQ218" s="49">
        <f t="shared" si="210"/>
        <v>5349</v>
      </c>
      <c r="AR218" s="41">
        <v>1.99</v>
      </c>
      <c r="AS218" s="51">
        <v>2.2</v>
      </c>
      <c r="AT218" s="51">
        <v>1</v>
      </c>
      <c r="AU218" s="51">
        <v>0</v>
      </c>
      <c r="AV218" s="42">
        <f t="shared" si="196"/>
        <v>23417.922</v>
      </c>
      <c r="AW218" s="52">
        <f t="shared" si="197"/>
        <v>3.01</v>
      </c>
      <c r="AX218" s="51">
        <v>0.98</v>
      </c>
      <c r="AY218" s="51">
        <v>3.27</v>
      </c>
      <c r="AZ218" s="45">
        <f t="shared" si="198"/>
        <v>4.2046</v>
      </c>
      <c r="BA218" s="53">
        <v>1.425</v>
      </c>
      <c r="BB218" s="47">
        <v>0.5</v>
      </c>
      <c r="BC218" s="54">
        <f t="shared" si="199"/>
        <v>211166.200311309</v>
      </c>
      <c r="BE218" s="49">
        <f t="shared" si="211"/>
        <v>5457</v>
      </c>
      <c r="BF218" s="41">
        <v>1.99</v>
      </c>
      <c r="BG218" s="51">
        <v>2.2</v>
      </c>
      <c r="BH218" s="51">
        <v>1</v>
      </c>
      <c r="BI218" s="51">
        <v>0</v>
      </c>
      <c r="BJ218" s="42">
        <f t="shared" si="202"/>
        <v>23890.746</v>
      </c>
      <c r="BK218" s="52">
        <f t="shared" si="203"/>
        <v>3.01</v>
      </c>
      <c r="BL218" s="51">
        <v>0.98</v>
      </c>
      <c r="BM218" s="51">
        <v>3.27</v>
      </c>
      <c r="BN218" s="45">
        <f t="shared" si="204"/>
        <v>4.2046</v>
      </c>
      <c r="BO218" s="53">
        <v>1.425</v>
      </c>
      <c r="BP218" s="47">
        <v>0.625</v>
      </c>
      <c r="BQ218" s="54">
        <f t="shared" si="205"/>
        <v>269287.239460369</v>
      </c>
    </row>
    <row r="219" customHeight="1" spans="1:69">
      <c r="A219" s="49">
        <v>5109</v>
      </c>
      <c r="B219" s="41">
        <v>1.99</v>
      </c>
      <c r="C219" s="51">
        <v>2.2</v>
      </c>
      <c r="D219" s="51">
        <v>1</v>
      </c>
      <c r="E219" s="51">
        <v>0</v>
      </c>
      <c r="F219" s="42">
        <f t="shared" si="207"/>
        <v>22367.202</v>
      </c>
      <c r="G219" s="52">
        <v>2.75</v>
      </c>
      <c r="H219" s="51">
        <v>0.98</v>
      </c>
      <c r="I219" s="51">
        <v>3.27</v>
      </c>
      <c r="J219" s="45">
        <f t="shared" si="208"/>
        <v>4.2046</v>
      </c>
      <c r="K219" s="53">
        <v>1.325</v>
      </c>
      <c r="L219" s="47">
        <v>0.5</v>
      </c>
      <c r="M219" s="54">
        <f t="shared" si="209"/>
        <v>171338.484936011</v>
      </c>
      <c r="O219" s="49">
        <v>5109</v>
      </c>
      <c r="P219" s="41">
        <v>1.99</v>
      </c>
      <c r="Q219" s="51">
        <v>2.2</v>
      </c>
      <c r="R219" s="51">
        <v>1</v>
      </c>
      <c r="S219" s="51">
        <v>0</v>
      </c>
      <c r="T219" s="42">
        <f t="shared" si="188"/>
        <v>22367.202</v>
      </c>
      <c r="U219" s="52">
        <f t="shared" si="206"/>
        <v>3.01</v>
      </c>
      <c r="V219" s="51">
        <v>0.98</v>
      </c>
      <c r="W219" s="51">
        <v>3.27</v>
      </c>
      <c r="X219" s="45">
        <f t="shared" si="189"/>
        <v>4.2046</v>
      </c>
      <c r="Y219" s="53">
        <v>1.325</v>
      </c>
      <c r="Z219" s="47">
        <v>0.5</v>
      </c>
      <c r="AA219" s="54">
        <f t="shared" si="190"/>
        <v>187537.759875416</v>
      </c>
      <c r="AC219" s="49">
        <v>5109</v>
      </c>
      <c r="AD219" s="41">
        <v>1.99</v>
      </c>
      <c r="AE219" s="51">
        <v>2.2</v>
      </c>
      <c r="AF219" s="51">
        <v>1</v>
      </c>
      <c r="AG219" s="51">
        <v>0</v>
      </c>
      <c r="AH219" s="42">
        <f t="shared" si="191"/>
        <v>22367.202</v>
      </c>
      <c r="AI219" s="52">
        <f t="shared" si="192"/>
        <v>3.01</v>
      </c>
      <c r="AJ219" s="51">
        <v>0.98</v>
      </c>
      <c r="AK219" s="51">
        <v>3.27</v>
      </c>
      <c r="AL219" s="45">
        <f t="shared" si="193"/>
        <v>4.2046</v>
      </c>
      <c r="AM219" s="53">
        <v>1.325</v>
      </c>
      <c r="AN219" s="47">
        <v>0.5</v>
      </c>
      <c r="AO219" s="54">
        <f t="shared" si="194"/>
        <v>187537.759875416</v>
      </c>
      <c r="AQ219" s="49">
        <f t="shared" si="210"/>
        <v>5349</v>
      </c>
      <c r="AR219" s="41">
        <v>1.99</v>
      </c>
      <c r="AS219" s="51">
        <v>2.2</v>
      </c>
      <c r="AT219" s="51">
        <v>1</v>
      </c>
      <c r="AU219" s="51">
        <v>0</v>
      </c>
      <c r="AV219" s="42">
        <f t="shared" si="196"/>
        <v>23417.922</v>
      </c>
      <c r="AW219" s="52">
        <f t="shared" si="197"/>
        <v>3.01</v>
      </c>
      <c r="AX219" s="51">
        <v>0.98</v>
      </c>
      <c r="AY219" s="51">
        <v>3.27</v>
      </c>
      <c r="AZ219" s="45">
        <f t="shared" si="198"/>
        <v>4.2046</v>
      </c>
      <c r="BA219" s="53">
        <v>1.425</v>
      </c>
      <c r="BB219" s="47">
        <v>0.5</v>
      </c>
      <c r="BC219" s="54">
        <f t="shared" si="199"/>
        <v>211166.200311309</v>
      </c>
      <c r="BE219" s="49">
        <f t="shared" si="211"/>
        <v>5457</v>
      </c>
      <c r="BF219" s="41">
        <v>1.99</v>
      </c>
      <c r="BG219" s="51">
        <v>2.2</v>
      </c>
      <c r="BH219" s="51">
        <v>1</v>
      </c>
      <c r="BI219" s="51">
        <v>0</v>
      </c>
      <c r="BJ219" s="42">
        <f t="shared" si="202"/>
        <v>23890.746</v>
      </c>
      <c r="BK219" s="52">
        <f t="shared" si="203"/>
        <v>3.01</v>
      </c>
      <c r="BL219" s="51">
        <v>0.98</v>
      </c>
      <c r="BM219" s="51">
        <v>3.27</v>
      </c>
      <c r="BN219" s="45">
        <f t="shared" si="204"/>
        <v>4.2046</v>
      </c>
      <c r="BO219" s="53">
        <v>1.425</v>
      </c>
      <c r="BP219" s="47">
        <v>0.625</v>
      </c>
      <c r="BQ219" s="54">
        <f t="shared" si="205"/>
        <v>269287.239460369</v>
      </c>
    </row>
    <row r="220" customHeight="1" spans="1:69">
      <c r="A220" s="49">
        <v>5109</v>
      </c>
      <c r="B220" s="50">
        <v>1.96</v>
      </c>
      <c r="C220" s="51">
        <v>2.2</v>
      </c>
      <c r="D220" s="51">
        <v>1</v>
      </c>
      <c r="E220" s="51">
        <v>0</v>
      </c>
      <c r="F220" s="42">
        <f t="shared" ref="F220:F230" si="212">A220*B220*C220*D220+E220</f>
        <v>22030.008</v>
      </c>
      <c r="G220" s="52">
        <v>2.75</v>
      </c>
      <c r="H220" s="51">
        <v>0.98</v>
      </c>
      <c r="I220" s="51">
        <v>3.27</v>
      </c>
      <c r="J220" s="45">
        <f t="shared" ref="J220:J230" si="213">H220*I220+1</f>
        <v>4.2046</v>
      </c>
      <c r="K220" s="53">
        <v>1.325</v>
      </c>
      <c r="L220" s="47">
        <v>0.5</v>
      </c>
      <c r="M220" s="54">
        <f t="shared" ref="M220:M230" si="214">F220*G220*J220*K220*L220</f>
        <v>168755.492700795</v>
      </c>
      <c r="O220" s="49">
        <v>5109</v>
      </c>
      <c r="P220" s="50">
        <v>1.96</v>
      </c>
      <c r="Q220" s="51">
        <v>2.2</v>
      </c>
      <c r="R220" s="51">
        <v>1</v>
      </c>
      <c r="S220" s="51">
        <v>0</v>
      </c>
      <c r="T220" s="42">
        <f t="shared" si="188"/>
        <v>22030.008</v>
      </c>
      <c r="U220" s="52">
        <f t="shared" ref="U220:U229" si="215">2.75+0.26</f>
        <v>3.01</v>
      </c>
      <c r="V220" s="51">
        <v>0.98</v>
      </c>
      <c r="W220" s="51">
        <v>3.27</v>
      </c>
      <c r="X220" s="45">
        <f t="shared" si="189"/>
        <v>4.2046</v>
      </c>
      <c r="Y220" s="53">
        <v>1.325</v>
      </c>
      <c r="Z220" s="47">
        <v>0.5</v>
      </c>
      <c r="AA220" s="54">
        <f t="shared" si="190"/>
        <v>184710.557465234</v>
      </c>
      <c r="AC220" s="49">
        <v>5109</v>
      </c>
      <c r="AD220" s="50">
        <v>1.96</v>
      </c>
      <c r="AE220" s="51">
        <v>2.2</v>
      </c>
      <c r="AF220" s="51">
        <v>1</v>
      </c>
      <c r="AG220" s="51">
        <v>0</v>
      </c>
      <c r="AH220" s="42">
        <f t="shared" si="191"/>
        <v>22030.008</v>
      </c>
      <c r="AI220" s="52">
        <f t="shared" si="192"/>
        <v>3.01</v>
      </c>
      <c r="AJ220" s="51">
        <v>0.98</v>
      </c>
      <c r="AK220" s="51">
        <v>3.27</v>
      </c>
      <c r="AL220" s="45">
        <f t="shared" si="193"/>
        <v>4.2046</v>
      </c>
      <c r="AM220" s="53">
        <v>1.325</v>
      </c>
      <c r="AN220" s="47">
        <v>0.5</v>
      </c>
      <c r="AO220" s="54">
        <f t="shared" si="194"/>
        <v>184710.557465234</v>
      </c>
      <c r="AQ220" s="49">
        <f t="shared" si="210"/>
        <v>5349</v>
      </c>
      <c r="AR220" s="50">
        <v>1.96</v>
      </c>
      <c r="AS220" s="51">
        <v>2.2</v>
      </c>
      <c r="AT220" s="51">
        <v>1</v>
      </c>
      <c r="AU220" s="51">
        <v>0</v>
      </c>
      <c r="AV220" s="42">
        <f t="shared" si="196"/>
        <v>23064.888</v>
      </c>
      <c r="AW220" s="52">
        <f t="shared" si="197"/>
        <v>3.01</v>
      </c>
      <c r="AX220" s="51">
        <v>0.98</v>
      </c>
      <c r="AY220" s="51">
        <v>3.27</v>
      </c>
      <c r="AZ220" s="45">
        <f t="shared" si="198"/>
        <v>4.2046</v>
      </c>
      <c r="BA220" s="53">
        <v>1.425</v>
      </c>
      <c r="BB220" s="47">
        <v>0.5</v>
      </c>
      <c r="BC220" s="54">
        <f t="shared" si="199"/>
        <v>207982.790256364</v>
      </c>
      <c r="BE220" s="49">
        <f t="shared" si="211"/>
        <v>5457</v>
      </c>
      <c r="BF220" s="50">
        <v>1.96</v>
      </c>
      <c r="BG220" s="51">
        <v>2.2</v>
      </c>
      <c r="BH220" s="51">
        <v>1</v>
      </c>
      <c r="BI220" s="51">
        <v>0</v>
      </c>
      <c r="BJ220" s="42">
        <f t="shared" si="202"/>
        <v>23530.584</v>
      </c>
      <c r="BK220" s="52">
        <f t="shared" si="203"/>
        <v>3.01</v>
      </c>
      <c r="BL220" s="51">
        <v>0.98</v>
      </c>
      <c r="BM220" s="51">
        <v>3.27</v>
      </c>
      <c r="BN220" s="45">
        <f t="shared" si="204"/>
        <v>4.2046</v>
      </c>
      <c r="BO220" s="53">
        <v>1.425</v>
      </c>
      <c r="BP220" s="47">
        <v>0.625</v>
      </c>
      <c r="BQ220" s="54">
        <f t="shared" si="205"/>
        <v>265227.632835338</v>
      </c>
    </row>
    <row r="221" customHeight="1" spans="1:69">
      <c r="A221" s="49">
        <v>5109</v>
      </c>
      <c r="B221" s="50">
        <v>1.33</v>
      </c>
      <c r="C221" s="51">
        <v>2.2</v>
      </c>
      <c r="D221" s="51">
        <v>1</v>
      </c>
      <c r="E221" s="51">
        <v>0</v>
      </c>
      <c r="F221" s="42">
        <f t="shared" si="212"/>
        <v>14948.934</v>
      </c>
      <c r="G221" s="52">
        <v>2.75</v>
      </c>
      <c r="H221" s="51">
        <v>0.98</v>
      </c>
      <c r="I221" s="51">
        <v>3.27</v>
      </c>
      <c r="J221" s="45">
        <f t="shared" si="213"/>
        <v>4.2046</v>
      </c>
      <c r="K221" s="53">
        <v>1.325</v>
      </c>
      <c r="L221" s="47">
        <v>0.5</v>
      </c>
      <c r="M221" s="54">
        <f t="shared" si="214"/>
        <v>114512.655761254</v>
      </c>
      <c r="O221" s="49">
        <v>5109</v>
      </c>
      <c r="P221" s="50">
        <v>1.33</v>
      </c>
      <c r="Q221" s="51">
        <v>2.2</v>
      </c>
      <c r="R221" s="51">
        <v>1</v>
      </c>
      <c r="S221" s="51">
        <v>0</v>
      </c>
      <c r="T221" s="42">
        <f t="shared" si="188"/>
        <v>14948.934</v>
      </c>
      <c r="U221" s="52">
        <f t="shared" si="215"/>
        <v>3.01</v>
      </c>
      <c r="V221" s="51">
        <v>0.98</v>
      </c>
      <c r="W221" s="51">
        <v>3.27</v>
      </c>
      <c r="X221" s="45">
        <f t="shared" si="189"/>
        <v>4.2046</v>
      </c>
      <c r="Y221" s="53">
        <v>1.325</v>
      </c>
      <c r="Z221" s="47">
        <v>0.5</v>
      </c>
      <c r="AA221" s="54">
        <f t="shared" si="190"/>
        <v>125339.306851409</v>
      </c>
      <c r="AC221" s="49">
        <v>5109</v>
      </c>
      <c r="AD221" s="50">
        <v>1.33</v>
      </c>
      <c r="AE221" s="51">
        <v>2.2</v>
      </c>
      <c r="AF221" s="51">
        <v>1</v>
      </c>
      <c r="AG221" s="51">
        <v>0</v>
      </c>
      <c r="AH221" s="42">
        <f t="shared" si="191"/>
        <v>14948.934</v>
      </c>
      <c r="AI221" s="52">
        <f t="shared" si="192"/>
        <v>3.01</v>
      </c>
      <c r="AJ221" s="51">
        <v>0.98</v>
      </c>
      <c r="AK221" s="51">
        <v>3.27</v>
      </c>
      <c r="AL221" s="45">
        <f t="shared" si="193"/>
        <v>4.2046</v>
      </c>
      <c r="AM221" s="53">
        <v>1.325</v>
      </c>
      <c r="AN221" s="47">
        <v>0.5</v>
      </c>
      <c r="AO221" s="54">
        <f t="shared" si="194"/>
        <v>125339.306851409</v>
      </c>
      <c r="AQ221" s="49">
        <f t="shared" si="210"/>
        <v>5349</v>
      </c>
      <c r="AR221" s="50">
        <v>1.33</v>
      </c>
      <c r="AS221" s="51">
        <v>2.2</v>
      </c>
      <c r="AT221" s="51">
        <v>1</v>
      </c>
      <c r="AU221" s="51">
        <v>0</v>
      </c>
      <c r="AV221" s="42">
        <f t="shared" si="196"/>
        <v>15651.174</v>
      </c>
      <c r="AW221" s="52">
        <f t="shared" si="197"/>
        <v>3.01</v>
      </c>
      <c r="AX221" s="51">
        <v>0.98</v>
      </c>
      <c r="AY221" s="51">
        <v>3.27</v>
      </c>
      <c r="AZ221" s="45">
        <f t="shared" si="198"/>
        <v>4.2046</v>
      </c>
      <c r="BA221" s="53">
        <v>1.425</v>
      </c>
      <c r="BB221" s="47">
        <v>0.5</v>
      </c>
      <c r="BC221" s="54">
        <f t="shared" si="199"/>
        <v>141131.179102533</v>
      </c>
      <c r="BE221" s="49">
        <f t="shared" si="211"/>
        <v>5457</v>
      </c>
      <c r="BF221" s="50">
        <v>1.33</v>
      </c>
      <c r="BG221" s="51">
        <v>2.2</v>
      </c>
      <c r="BH221" s="51">
        <v>1</v>
      </c>
      <c r="BI221" s="51">
        <v>0</v>
      </c>
      <c r="BJ221" s="42">
        <f t="shared" si="202"/>
        <v>15967.182</v>
      </c>
      <c r="BK221" s="52">
        <f t="shared" si="203"/>
        <v>3.01</v>
      </c>
      <c r="BL221" s="51">
        <v>0.98</v>
      </c>
      <c r="BM221" s="51">
        <v>3.27</v>
      </c>
      <c r="BN221" s="45">
        <f t="shared" si="204"/>
        <v>4.2046</v>
      </c>
      <c r="BO221" s="53">
        <v>1.425</v>
      </c>
      <c r="BP221" s="47">
        <v>0.625</v>
      </c>
      <c r="BQ221" s="54">
        <f t="shared" si="205"/>
        <v>179975.893709694</v>
      </c>
    </row>
    <row r="222" customHeight="1" spans="1:69">
      <c r="A222" s="49">
        <v>5109</v>
      </c>
      <c r="B222" s="50">
        <v>1.8</v>
      </c>
      <c r="C222" s="51">
        <v>2.2</v>
      </c>
      <c r="D222" s="51">
        <v>1</v>
      </c>
      <c r="E222" s="51">
        <v>0</v>
      </c>
      <c r="F222" s="42">
        <f t="shared" si="212"/>
        <v>20231.64</v>
      </c>
      <c r="G222" s="52">
        <v>2.75</v>
      </c>
      <c r="H222" s="51">
        <v>0.98</v>
      </c>
      <c r="I222" s="51">
        <v>3.27</v>
      </c>
      <c r="J222" s="45">
        <f t="shared" si="213"/>
        <v>4.2046</v>
      </c>
      <c r="K222" s="53">
        <v>1.325</v>
      </c>
      <c r="L222" s="47">
        <v>0.5</v>
      </c>
      <c r="M222" s="54">
        <f t="shared" si="214"/>
        <v>154979.534112975</v>
      </c>
      <c r="O222" s="49">
        <v>5109</v>
      </c>
      <c r="P222" s="50">
        <v>1.8</v>
      </c>
      <c r="Q222" s="51">
        <v>2.2</v>
      </c>
      <c r="R222" s="51">
        <v>1</v>
      </c>
      <c r="S222" s="51">
        <v>0</v>
      </c>
      <c r="T222" s="42">
        <f t="shared" si="188"/>
        <v>20231.64</v>
      </c>
      <c r="U222" s="52">
        <f t="shared" si="215"/>
        <v>3.01</v>
      </c>
      <c r="V222" s="51">
        <v>0.98</v>
      </c>
      <c r="W222" s="51">
        <v>3.27</v>
      </c>
      <c r="X222" s="45">
        <f t="shared" si="189"/>
        <v>4.2046</v>
      </c>
      <c r="Y222" s="53">
        <v>1.325</v>
      </c>
      <c r="Z222" s="47">
        <v>0.5</v>
      </c>
      <c r="AA222" s="54">
        <f t="shared" si="190"/>
        <v>169632.144610929</v>
      </c>
      <c r="AC222" s="49">
        <v>5109</v>
      </c>
      <c r="AD222" s="50">
        <v>1.8</v>
      </c>
      <c r="AE222" s="51">
        <v>2.2</v>
      </c>
      <c r="AF222" s="51">
        <v>1</v>
      </c>
      <c r="AG222" s="51">
        <v>0</v>
      </c>
      <c r="AH222" s="42">
        <f t="shared" si="191"/>
        <v>20231.64</v>
      </c>
      <c r="AI222" s="52">
        <f t="shared" si="192"/>
        <v>3.01</v>
      </c>
      <c r="AJ222" s="51">
        <v>0.98</v>
      </c>
      <c r="AK222" s="51">
        <v>3.27</v>
      </c>
      <c r="AL222" s="45">
        <f t="shared" si="193"/>
        <v>4.2046</v>
      </c>
      <c r="AM222" s="53">
        <v>1.325</v>
      </c>
      <c r="AN222" s="47">
        <v>0.5</v>
      </c>
      <c r="AO222" s="54">
        <f t="shared" si="194"/>
        <v>169632.144610929</v>
      </c>
      <c r="AQ222" s="49">
        <f t="shared" si="210"/>
        <v>5349</v>
      </c>
      <c r="AR222" s="50">
        <v>1.8</v>
      </c>
      <c r="AS222" s="51">
        <v>2.2</v>
      </c>
      <c r="AT222" s="51">
        <v>1</v>
      </c>
      <c r="AU222" s="51">
        <v>0</v>
      </c>
      <c r="AV222" s="42">
        <f t="shared" si="196"/>
        <v>21182.04</v>
      </c>
      <c r="AW222" s="52">
        <f t="shared" si="197"/>
        <v>3.01</v>
      </c>
      <c r="AX222" s="51">
        <v>0.98</v>
      </c>
      <c r="AY222" s="51">
        <v>3.27</v>
      </c>
      <c r="AZ222" s="45">
        <f t="shared" si="198"/>
        <v>4.2046</v>
      </c>
      <c r="BA222" s="53">
        <v>1.425</v>
      </c>
      <c r="BB222" s="47">
        <v>0.5</v>
      </c>
      <c r="BC222" s="54">
        <f t="shared" si="199"/>
        <v>191004.603296661</v>
      </c>
      <c r="BE222" s="49">
        <f t="shared" si="211"/>
        <v>5457</v>
      </c>
      <c r="BF222" s="50">
        <v>1.8</v>
      </c>
      <c r="BG222" s="51">
        <v>2.2</v>
      </c>
      <c r="BH222" s="51">
        <v>1</v>
      </c>
      <c r="BI222" s="51">
        <v>0</v>
      </c>
      <c r="BJ222" s="42">
        <f t="shared" si="202"/>
        <v>21609.72</v>
      </c>
      <c r="BK222" s="52">
        <f t="shared" si="203"/>
        <v>3.01</v>
      </c>
      <c r="BL222" s="51">
        <v>0.98</v>
      </c>
      <c r="BM222" s="51">
        <v>3.27</v>
      </c>
      <c r="BN222" s="45">
        <f t="shared" si="204"/>
        <v>4.2046</v>
      </c>
      <c r="BO222" s="53">
        <v>1.425</v>
      </c>
      <c r="BP222" s="47">
        <v>0.625</v>
      </c>
      <c r="BQ222" s="54">
        <f t="shared" si="205"/>
        <v>243576.397501841</v>
      </c>
    </row>
    <row r="223" customHeight="1" spans="1:69">
      <c r="A223" s="49">
        <v>5109</v>
      </c>
      <c r="B223" s="50">
        <v>1.66</v>
      </c>
      <c r="C223" s="51">
        <v>2.2</v>
      </c>
      <c r="D223" s="51">
        <v>1</v>
      </c>
      <c r="E223" s="51">
        <v>0</v>
      </c>
      <c r="F223" s="42">
        <f t="shared" si="212"/>
        <v>18658.068</v>
      </c>
      <c r="G223" s="52">
        <v>2.75</v>
      </c>
      <c r="H223" s="51">
        <v>0.98</v>
      </c>
      <c r="I223" s="51">
        <v>3.27</v>
      </c>
      <c r="J223" s="45">
        <f t="shared" si="213"/>
        <v>4.2046</v>
      </c>
      <c r="K223" s="53">
        <v>1.325</v>
      </c>
      <c r="L223" s="47">
        <v>0.5</v>
      </c>
      <c r="M223" s="54">
        <f t="shared" si="214"/>
        <v>142925.570348632</v>
      </c>
      <c r="O223" s="49">
        <v>5109</v>
      </c>
      <c r="P223" s="50">
        <v>1.66</v>
      </c>
      <c r="Q223" s="51">
        <v>2.2</v>
      </c>
      <c r="R223" s="51">
        <v>1</v>
      </c>
      <c r="S223" s="51">
        <v>0</v>
      </c>
      <c r="T223" s="42">
        <f t="shared" si="188"/>
        <v>18658.068</v>
      </c>
      <c r="U223" s="52">
        <f t="shared" si="215"/>
        <v>3.01</v>
      </c>
      <c r="V223" s="51">
        <v>0.98</v>
      </c>
      <c r="W223" s="51">
        <v>3.27</v>
      </c>
      <c r="X223" s="45">
        <f t="shared" si="189"/>
        <v>4.2046</v>
      </c>
      <c r="Y223" s="53">
        <v>1.325</v>
      </c>
      <c r="Z223" s="47">
        <v>0.5</v>
      </c>
      <c r="AA223" s="54">
        <f t="shared" si="190"/>
        <v>156438.533363412</v>
      </c>
      <c r="AC223" s="49">
        <v>5109</v>
      </c>
      <c r="AD223" s="50">
        <v>1.66</v>
      </c>
      <c r="AE223" s="51">
        <v>2.2</v>
      </c>
      <c r="AF223" s="51">
        <v>1</v>
      </c>
      <c r="AG223" s="51">
        <v>0</v>
      </c>
      <c r="AH223" s="42">
        <f t="shared" si="191"/>
        <v>18658.068</v>
      </c>
      <c r="AI223" s="52">
        <f t="shared" si="192"/>
        <v>3.01</v>
      </c>
      <c r="AJ223" s="51">
        <v>0.98</v>
      </c>
      <c r="AK223" s="51">
        <v>3.27</v>
      </c>
      <c r="AL223" s="45">
        <f t="shared" si="193"/>
        <v>4.2046</v>
      </c>
      <c r="AM223" s="53">
        <v>1.325</v>
      </c>
      <c r="AN223" s="47">
        <v>0.5</v>
      </c>
      <c r="AO223" s="54">
        <f t="shared" si="194"/>
        <v>156438.533363412</v>
      </c>
      <c r="AQ223" s="49">
        <f t="shared" si="210"/>
        <v>5349</v>
      </c>
      <c r="AR223" s="50">
        <v>1.66</v>
      </c>
      <c r="AS223" s="51">
        <v>2.2</v>
      </c>
      <c r="AT223" s="51">
        <v>1</v>
      </c>
      <c r="AU223" s="51">
        <v>0</v>
      </c>
      <c r="AV223" s="42">
        <f t="shared" si="196"/>
        <v>19534.548</v>
      </c>
      <c r="AW223" s="52">
        <f t="shared" si="197"/>
        <v>3.01</v>
      </c>
      <c r="AX223" s="51">
        <v>0.98</v>
      </c>
      <c r="AY223" s="51">
        <v>3.27</v>
      </c>
      <c r="AZ223" s="45">
        <f t="shared" si="198"/>
        <v>4.2046</v>
      </c>
      <c r="BA223" s="53">
        <v>1.425</v>
      </c>
      <c r="BB223" s="47">
        <v>0.5</v>
      </c>
      <c r="BC223" s="54">
        <f t="shared" si="199"/>
        <v>176148.689706921</v>
      </c>
      <c r="BE223" s="49">
        <f t="shared" si="211"/>
        <v>5457</v>
      </c>
      <c r="BF223" s="50">
        <v>1.66</v>
      </c>
      <c r="BG223" s="51">
        <v>2.2</v>
      </c>
      <c r="BH223" s="51">
        <v>1</v>
      </c>
      <c r="BI223" s="51">
        <v>0</v>
      </c>
      <c r="BJ223" s="42">
        <f t="shared" si="202"/>
        <v>19928.964</v>
      </c>
      <c r="BK223" s="52">
        <f t="shared" si="203"/>
        <v>3.01</v>
      </c>
      <c r="BL223" s="51">
        <v>0.98</v>
      </c>
      <c r="BM223" s="51">
        <v>3.27</v>
      </c>
      <c r="BN223" s="45">
        <f t="shared" si="204"/>
        <v>4.2046</v>
      </c>
      <c r="BO223" s="53">
        <v>1.425</v>
      </c>
      <c r="BP223" s="47">
        <v>0.625</v>
      </c>
      <c r="BQ223" s="54">
        <f t="shared" si="205"/>
        <v>224631.566585031</v>
      </c>
    </row>
    <row r="224" customHeight="1" spans="1:69">
      <c r="A224" s="49">
        <v>5109</v>
      </c>
      <c r="B224" s="50">
        <v>2.09</v>
      </c>
      <c r="C224" s="51">
        <v>2.2</v>
      </c>
      <c r="D224" s="51">
        <v>1</v>
      </c>
      <c r="E224" s="51">
        <v>0</v>
      </c>
      <c r="F224" s="42">
        <f t="shared" si="212"/>
        <v>23491.182</v>
      </c>
      <c r="G224" s="52">
        <v>2.75</v>
      </c>
      <c r="H224" s="51">
        <v>0.98</v>
      </c>
      <c r="I224" s="51">
        <v>3.27</v>
      </c>
      <c r="J224" s="45">
        <f t="shared" si="213"/>
        <v>4.2046</v>
      </c>
      <c r="K224" s="53">
        <v>1.325</v>
      </c>
      <c r="L224" s="47">
        <v>0.5</v>
      </c>
      <c r="M224" s="54">
        <f t="shared" si="214"/>
        <v>179948.459053399</v>
      </c>
      <c r="O224" s="49">
        <v>5109</v>
      </c>
      <c r="P224" s="50">
        <v>2.09</v>
      </c>
      <c r="Q224" s="51">
        <v>2.2</v>
      </c>
      <c r="R224" s="51">
        <v>1</v>
      </c>
      <c r="S224" s="51">
        <v>0</v>
      </c>
      <c r="T224" s="42">
        <f t="shared" si="188"/>
        <v>23491.182</v>
      </c>
      <c r="U224" s="52">
        <f t="shared" si="215"/>
        <v>3.01</v>
      </c>
      <c r="V224" s="51">
        <v>0.98</v>
      </c>
      <c r="W224" s="51">
        <v>3.27</v>
      </c>
      <c r="X224" s="45">
        <f t="shared" si="189"/>
        <v>4.2046</v>
      </c>
      <c r="Y224" s="53">
        <v>1.325</v>
      </c>
      <c r="Z224" s="47">
        <v>0.5</v>
      </c>
      <c r="AA224" s="54">
        <f t="shared" si="190"/>
        <v>196961.767909356</v>
      </c>
      <c r="AC224" s="49">
        <v>5109</v>
      </c>
      <c r="AD224" s="50">
        <v>2.09</v>
      </c>
      <c r="AE224" s="51">
        <v>2.2</v>
      </c>
      <c r="AF224" s="51">
        <v>1</v>
      </c>
      <c r="AG224" s="51">
        <v>0</v>
      </c>
      <c r="AH224" s="42">
        <f t="shared" si="191"/>
        <v>23491.182</v>
      </c>
      <c r="AI224" s="52">
        <f t="shared" si="192"/>
        <v>3.01</v>
      </c>
      <c r="AJ224" s="51">
        <v>0.98</v>
      </c>
      <c r="AK224" s="51">
        <v>3.27</v>
      </c>
      <c r="AL224" s="45">
        <f t="shared" si="193"/>
        <v>4.2046</v>
      </c>
      <c r="AM224" s="53">
        <v>1.325</v>
      </c>
      <c r="AN224" s="47">
        <v>0.5</v>
      </c>
      <c r="AO224" s="54">
        <f t="shared" si="194"/>
        <v>196961.767909356</v>
      </c>
      <c r="AQ224" s="49">
        <f t="shared" si="210"/>
        <v>5349</v>
      </c>
      <c r="AR224" s="50">
        <v>2.09</v>
      </c>
      <c r="AS224" s="51">
        <v>2.2</v>
      </c>
      <c r="AT224" s="51">
        <v>1</v>
      </c>
      <c r="AU224" s="51">
        <v>0</v>
      </c>
      <c r="AV224" s="42">
        <f t="shared" si="196"/>
        <v>24594.702</v>
      </c>
      <c r="AW224" s="52">
        <f t="shared" si="197"/>
        <v>3.01</v>
      </c>
      <c r="AX224" s="51">
        <v>0.98</v>
      </c>
      <c r="AY224" s="51">
        <v>3.27</v>
      </c>
      <c r="AZ224" s="45">
        <f t="shared" si="198"/>
        <v>4.2046</v>
      </c>
      <c r="BA224" s="53">
        <v>1.425</v>
      </c>
      <c r="BB224" s="47">
        <v>0.5</v>
      </c>
      <c r="BC224" s="54">
        <f t="shared" si="199"/>
        <v>221777.567161123</v>
      </c>
      <c r="BE224" s="49">
        <f t="shared" si="211"/>
        <v>5457</v>
      </c>
      <c r="BF224" s="50">
        <v>2.09</v>
      </c>
      <c r="BG224" s="51">
        <v>2.2</v>
      </c>
      <c r="BH224" s="51">
        <v>1</v>
      </c>
      <c r="BI224" s="51">
        <v>0</v>
      </c>
      <c r="BJ224" s="42">
        <f t="shared" si="202"/>
        <v>25091.286</v>
      </c>
      <c r="BK224" s="52">
        <f t="shared" si="203"/>
        <v>3.01</v>
      </c>
      <c r="BL224" s="51">
        <v>0.98</v>
      </c>
      <c r="BM224" s="51">
        <v>3.27</v>
      </c>
      <c r="BN224" s="45">
        <f t="shared" si="204"/>
        <v>4.2046</v>
      </c>
      <c r="BO224" s="53">
        <v>1.425</v>
      </c>
      <c r="BP224" s="47">
        <v>0.625</v>
      </c>
      <c r="BQ224" s="54">
        <f t="shared" si="205"/>
        <v>282819.261543805</v>
      </c>
    </row>
    <row r="225" customHeight="1" spans="1:69">
      <c r="A225" s="56">
        <v>4648</v>
      </c>
      <c r="B225" s="55">
        <v>3.74</v>
      </c>
      <c r="C225" s="51">
        <v>2.2</v>
      </c>
      <c r="D225" s="51">
        <v>1</v>
      </c>
      <c r="E225" s="51">
        <v>0</v>
      </c>
      <c r="F225" s="42">
        <f t="shared" si="212"/>
        <v>38243.744</v>
      </c>
      <c r="G225" s="52">
        <v>2.75</v>
      </c>
      <c r="H225" s="51">
        <v>0.98</v>
      </c>
      <c r="I225" s="51">
        <v>3.27</v>
      </c>
      <c r="J225" s="45">
        <f t="shared" si="213"/>
        <v>4.2046</v>
      </c>
      <c r="K225" s="52">
        <v>1.125</v>
      </c>
      <c r="L225" s="47">
        <v>0.5</v>
      </c>
      <c r="M225" s="54">
        <f t="shared" si="214"/>
        <v>248736.9524409</v>
      </c>
      <c r="O225" s="56">
        <v>4648</v>
      </c>
      <c r="P225" s="55">
        <v>3.74</v>
      </c>
      <c r="Q225" s="51">
        <v>2.2</v>
      </c>
      <c r="R225" s="51">
        <v>1</v>
      </c>
      <c r="S225" s="51">
        <v>0</v>
      </c>
      <c r="T225" s="42">
        <f t="shared" si="188"/>
        <v>38243.744</v>
      </c>
      <c r="U225" s="52">
        <f t="shared" si="215"/>
        <v>3.01</v>
      </c>
      <c r="V225" s="51">
        <v>0.98</v>
      </c>
      <c r="W225" s="51">
        <v>3.27</v>
      </c>
      <c r="X225" s="45">
        <f t="shared" si="189"/>
        <v>4.2046</v>
      </c>
      <c r="Y225" s="52">
        <v>1.125</v>
      </c>
      <c r="Z225" s="47">
        <v>0.5</v>
      </c>
      <c r="AA225" s="54">
        <f t="shared" si="190"/>
        <v>272253.900671676</v>
      </c>
      <c r="AC225" s="56">
        <v>4648</v>
      </c>
      <c r="AD225" s="55">
        <v>3.74</v>
      </c>
      <c r="AE225" s="51">
        <v>2.2</v>
      </c>
      <c r="AF225" s="51">
        <v>1</v>
      </c>
      <c r="AG225" s="51">
        <v>0</v>
      </c>
      <c r="AH225" s="42">
        <f t="shared" si="191"/>
        <v>38243.744</v>
      </c>
      <c r="AI225" s="52">
        <f t="shared" si="192"/>
        <v>3.01</v>
      </c>
      <c r="AJ225" s="51">
        <v>0.98</v>
      </c>
      <c r="AK225" s="51">
        <v>3.27</v>
      </c>
      <c r="AL225" s="45">
        <f t="shared" si="193"/>
        <v>4.2046</v>
      </c>
      <c r="AM225" s="52">
        <v>1.125</v>
      </c>
      <c r="AN225" s="47">
        <v>0.5</v>
      </c>
      <c r="AO225" s="54">
        <f t="shared" si="194"/>
        <v>272253.900671676</v>
      </c>
      <c r="AQ225" s="56">
        <f t="shared" ref="AQ225:AQ229" si="216">4648+240</f>
        <v>4888</v>
      </c>
      <c r="AR225" s="55">
        <v>3.74</v>
      </c>
      <c r="AS225" s="51">
        <v>2.2</v>
      </c>
      <c r="AT225" s="51">
        <v>1</v>
      </c>
      <c r="AU225" s="51">
        <v>0</v>
      </c>
      <c r="AV225" s="42">
        <f t="shared" si="196"/>
        <v>40218.464</v>
      </c>
      <c r="AW225" s="52">
        <f t="shared" si="197"/>
        <v>3.01</v>
      </c>
      <c r="AX225" s="51">
        <v>0.98</v>
      </c>
      <c r="AY225" s="51">
        <v>3.27</v>
      </c>
      <c r="AZ225" s="45">
        <f t="shared" si="198"/>
        <v>4.2046</v>
      </c>
      <c r="BA225" s="52">
        <v>1.225</v>
      </c>
      <c r="BB225" s="47">
        <v>0.5</v>
      </c>
      <c r="BC225" s="54">
        <f t="shared" si="199"/>
        <v>311761.695628583</v>
      </c>
      <c r="BE225" s="56">
        <f t="shared" ref="BE225:BE229" si="217">4648+240+108</f>
        <v>4996</v>
      </c>
      <c r="BF225" s="55">
        <v>3.74</v>
      </c>
      <c r="BG225" s="51">
        <v>2.2</v>
      </c>
      <c r="BH225" s="51">
        <v>1</v>
      </c>
      <c r="BI225" s="51">
        <v>0</v>
      </c>
      <c r="BJ225" s="42">
        <f t="shared" si="202"/>
        <v>41107.088</v>
      </c>
      <c r="BK225" s="52">
        <f t="shared" si="203"/>
        <v>3.01</v>
      </c>
      <c r="BL225" s="51">
        <v>0.98</v>
      </c>
      <c r="BM225" s="51">
        <v>3.27</v>
      </c>
      <c r="BN225" s="45">
        <f t="shared" si="204"/>
        <v>4.2046</v>
      </c>
      <c r="BO225" s="52">
        <v>1.225</v>
      </c>
      <c r="BP225" s="47">
        <v>0.625</v>
      </c>
      <c r="BQ225" s="54">
        <f t="shared" si="205"/>
        <v>398312.559165406</v>
      </c>
    </row>
    <row r="226" customHeight="1" spans="1:69">
      <c r="A226" s="56">
        <v>4648</v>
      </c>
      <c r="B226" s="41">
        <v>1.99</v>
      </c>
      <c r="C226" s="51">
        <v>2.2</v>
      </c>
      <c r="D226" s="51">
        <v>1</v>
      </c>
      <c r="E226" s="51">
        <v>0</v>
      </c>
      <c r="F226" s="42">
        <f t="shared" si="212"/>
        <v>20348.944</v>
      </c>
      <c r="G226" s="52">
        <v>2.75</v>
      </c>
      <c r="H226" s="51">
        <v>0.98</v>
      </c>
      <c r="I226" s="51">
        <v>3.27</v>
      </c>
      <c r="J226" s="45">
        <f t="shared" si="213"/>
        <v>4.2046</v>
      </c>
      <c r="K226" s="52">
        <v>1.125</v>
      </c>
      <c r="L226" s="47">
        <v>0.5</v>
      </c>
      <c r="M226" s="54">
        <f t="shared" si="214"/>
        <v>132349.34100465</v>
      </c>
      <c r="O226" s="56">
        <v>4648</v>
      </c>
      <c r="P226" s="41">
        <v>1.99</v>
      </c>
      <c r="Q226" s="51">
        <v>2.2</v>
      </c>
      <c r="R226" s="51">
        <v>1</v>
      </c>
      <c r="S226" s="51">
        <v>0</v>
      </c>
      <c r="T226" s="42">
        <f t="shared" si="188"/>
        <v>20348.944</v>
      </c>
      <c r="U226" s="52">
        <f t="shared" si="215"/>
        <v>3.01</v>
      </c>
      <c r="V226" s="51">
        <v>0.98</v>
      </c>
      <c r="W226" s="51">
        <v>3.27</v>
      </c>
      <c r="X226" s="45">
        <f t="shared" si="189"/>
        <v>4.2046</v>
      </c>
      <c r="Y226" s="52">
        <v>1.125</v>
      </c>
      <c r="Z226" s="47">
        <v>0.5</v>
      </c>
      <c r="AA226" s="54">
        <f t="shared" si="190"/>
        <v>144862.369608726</v>
      </c>
      <c r="AC226" s="56">
        <v>4648</v>
      </c>
      <c r="AD226" s="41">
        <v>1.99</v>
      </c>
      <c r="AE226" s="51">
        <v>2.2</v>
      </c>
      <c r="AF226" s="51">
        <v>1</v>
      </c>
      <c r="AG226" s="51">
        <v>0</v>
      </c>
      <c r="AH226" s="42">
        <f t="shared" si="191"/>
        <v>20348.944</v>
      </c>
      <c r="AI226" s="52">
        <f t="shared" si="192"/>
        <v>3.01</v>
      </c>
      <c r="AJ226" s="51">
        <v>0.98</v>
      </c>
      <c r="AK226" s="51">
        <v>3.27</v>
      </c>
      <c r="AL226" s="45">
        <f t="shared" si="193"/>
        <v>4.2046</v>
      </c>
      <c r="AM226" s="52">
        <v>1.125</v>
      </c>
      <c r="AN226" s="47">
        <v>0.5</v>
      </c>
      <c r="AO226" s="54">
        <f t="shared" si="194"/>
        <v>144862.369608726</v>
      </c>
      <c r="AQ226" s="56">
        <f t="shared" si="216"/>
        <v>4888</v>
      </c>
      <c r="AR226" s="41">
        <v>1.99</v>
      </c>
      <c r="AS226" s="51">
        <v>2.2</v>
      </c>
      <c r="AT226" s="51">
        <v>1</v>
      </c>
      <c r="AU226" s="51">
        <v>0</v>
      </c>
      <c r="AV226" s="42">
        <f t="shared" si="196"/>
        <v>21399.664</v>
      </c>
      <c r="AW226" s="52">
        <f t="shared" si="197"/>
        <v>3.01</v>
      </c>
      <c r="AX226" s="51">
        <v>0.98</v>
      </c>
      <c r="AY226" s="51">
        <v>3.27</v>
      </c>
      <c r="AZ226" s="45">
        <f t="shared" si="198"/>
        <v>4.2046</v>
      </c>
      <c r="BA226" s="52">
        <v>1.225</v>
      </c>
      <c r="BB226" s="47">
        <v>0.5</v>
      </c>
      <c r="BC226" s="54">
        <f t="shared" si="199"/>
        <v>165883.896871893</v>
      </c>
      <c r="BE226" s="56">
        <f t="shared" si="217"/>
        <v>4996</v>
      </c>
      <c r="BF226" s="41">
        <v>1.99</v>
      </c>
      <c r="BG226" s="51">
        <v>2.2</v>
      </c>
      <c r="BH226" s="51">
        <v>1</v>
      </c>
      <c r="BI226" s="51">
        <v>0</v>
      </c>
      <c r="BJ226" s="42">
        <f t="shared" si="202"/>
        <v>21872.488</v>
      </c>
      <c r="BK226" s="52">
        <f t="shared" si="203"/>
        <v>3.01</v>
      </c>
      <c r="BL226" s="51">
        <v>0.98</v>
      </c>
      <c r="BM226" s="51">
        <v>3.27</v>
      </c>
      <c r="BN226" s="45">
        <f t="shared" si="204"/>
        <v>4.2046</v>
      </c>
      <c r="BO226" s="52">
        <v>1.225</v>
      </c>
      <c r="BP226" s="47">
        <v>0.625</v>
      </c>
      <c r="BQ226" s="54">
        <f t="shared" si="205"/>
        <v>211936.361694962</v>
      </c>
    </row>
    <row r="227" customHeight="1" spans="1:69">
      <c r="A227" s="56">
        <v>4648</v>
      </c>
      <c r="B227" s="41">
        <v>1.99</v>
      </c>
      <c r="C227" s="51">
        <v>2.2</v>
      </c>
      <c r="D227" s="51">
        <v>1</v>
      </c>
      <c r="E227" s="51">
        <v>0</v>
      </c>
      <c r="F227" s="42">
        <f t="shared" si="212"/>
        <v>20348.944</v>
      </c>
      <c r="G227" s="52">
        <v>2.75</v>
      </c>
      <c r="H227" s="51">
        <v>0.98</v>
      </c>
      <c r="I227" s="51">
        <v>3.27</v>
      </c>
      <c r="J227" s="45">
        <f t="shared" si="213"/>
        <v>4.2046</v>
      </c>
      <c r="K227" s="52">
        <v>1.125</v>
      </c>
      <c r="L227" s="47">
        <v>0.5</v>
      </c>
      <c r="M227" s="54">
        <f t="shared" si="214"/>
        <v>132349.34100465</v>
      </c>
      <c r="O227" s="56">
        <v>4648</v>
      </c>
      <c r="P227" s="41">
        <v>1.99</v>
      </c>
      <c r="Q227" s="51">
        <v>2.2</v>
      </c>
      <c r="R227" s="51">
        <v>1</v>
      </c>
      <c r="S227" s="51">
        <v>0</v>
      </c>
      <c r="T227" s="42">
        <f t="shared" si="188"/>
        <v>20348.944</v>
      </c>
      <c r="U227" s="52">
        <f t="shared" si="215"/>
        <v>3.01</v>
      </c>
      <c r="V227" s="51">
        <v>0.98</v>
      </c>
      <c r="W227" s="51">
        <v>3.27</v>
      </c>
      <c r="X227" s="45">
        <f t="shared" si="189"/>
        <v>4.2046</v>
      </c>
      <c r="Y227" s="52">
        <v>1.125</v>
      </c>
      <c r="Z227" s="47">
        <v>0.5</v>
      </c>
      <c r="AA227" s="54">
        <f t="shared" si="190"/>
        <v>144862.369608726</v>
      </c>
      <c r="AC227" s="56">
        <v>4648</v>
      </c>
      <c r="AD227" s="41">
        <v>1.99</v>
      </c>
      <c r="AE227" s="51">
        <v>2.2</v>
      </c>
      <c r="AF227" s="51">
        <v>1</v>
      </c>
      <c r="AG227" s="51">
        <v>0</v>
      </c>
      <c r="AH227" s="42">
        <f t="shared" si="191"/>
        <v>20348.944</v>
      </c>
      <c r="AI227" s="52">
        <f t="shared" si="192"/>
        <v>3.01</v>
      </c>
      <c r="AJ227" s="51">
        <v>0.98</v>
      </c>
      <c r="AK227" s="51">
        <v>3.27</v>
      </c>
      <c r="AL227" s="45">
        <f t="shared" si="193"/>
        <v>4.2046</v>
      </c>
      <c r="AM227" s="52">
        <v>1.125</v>
      </c>
      <c r="AN227" s="47">
        <v>0.5</v>
      </c>
      <c r="AO227" s="54">
        <f t="shared" si="194"/>
        <v>144862.369608726</v>
      </c>
      <c r="AQ227" s="56">
        <f t="shared" si="216"/>
        <v>4888</v>
      </c>
      <c r="AR227" s="41">
        <v>1.99</v>
      </c>
      <c r="AS227" s="51">
        <v>2.2</v>
      </c>
      <c r="AT227" s="51">
        <v>1</v>
      </c>
      <c r="AU227" s="51">
        <v>0</v>
      </c>
      <c r="AV227" s="42">
        <f t="shared" si="196"/>
        <v>21399.664</v>
      </c>
      <c r="AW227" s="52">
        <f t="shared" si="197"/>
        <v>3.01</v>
      </c>
      <c r="AX227" s="51">
        <v>0.98</v>
      </c>
      <c r="AY227" s="51">
        <v>3.27</v>
      </c>
      <c r="AZ227" s="45">
        <f t="shared" si="198"/>
        <v>4.2046</v>
      </c>
      <c r="BA227" s="52">
        <v>1.225</v>
      </c>
      <c r="BB227" s="47">
        <v>0.5</v>
      </c>
      <c r="BC227" s="54">
        <f t="shared" si="199"/>
        <v>165883.896871893</v>
      </c>
      <c r="BE227" s="56">
        <f t="shared" si="217"/>
        <v>4996</v>
      </c>
      <c r="BF227" s="41">
        <v>1.99</v>
      </c>
      <c r="BG227" s="51">
        <v>2.2</v>
      </c>
      <c r="BH227" s="51">
        <v>1</v>
      </c>
      <c r="BI227" s="51">
        <v>0</v>
      </c>
      <c r="BJ227" s="42">
        <f t="shared" si="202"/>
        <v>21872.488</v>
      </c>
      <c r="BK227" s="52">
        <f t="shared" si="203"/>
        <v>3.01</v>
      </c>
      <c r="BL227" s="51">
        <v>0.98</v>
      </c>
      <c r="BM227" s="51">
        <v>3.27</v>
      </c>
      <c r="BN227" s="45">
        <f t="shared" si="204"/>
        <v>4.2046</v>
      </c>
      <c r="BO227" s="52">
        <v>1.225</v>
      </c>
      <c r="BP227" s="47">
        <v>0.625</v>
      </c>
      <c r="BQ227" s="54">
        <f t="shared" si="205"/>
        <v>211936.361694962</v>
      </c>
    </row>
    <row r="228" customHeight="1" spans="1:69">
      <c r="A228" s="56">
        <v>4648</v>
      </c>
      <c r="B228" s="50">
        <v>1.96</v>
      </c>
      <c r="C228" s="51">
        <v>2.2</v>
      </c>
      <c r="D228" s="51">
        <v>1</v>
      </c>
      <c r="E228" s="51">
        <v>0</v>
      </c>
      <c r="F228" s="42">
        <f t="shared" si="212"/>
        <v>20042.176</v>
      </c>
      <c r="G228" s="52">
        <v>2.75</v>
      </c>
      <c r="H228" s="51">
        <v>0.98</v>
      </c>
      <c r="I228" s="51">
        <v>3.27</v>
      </c>
      <c r="J228" s="45">
        <f t="shared" si="213"/>
        <v>4.2046</v>
      </c>
      <c r="K228" s="52">
        <v>1.125</v>
      </c>
      <c r="L228" s="47">
        <v>0.5</v>
      </c>
      <c r="M228" s="54">
        <f t="shared" si="214"/>
        <v>130354.1248086</v>
      </c>
      <c r="O228" s="56">
        <v>4648</v>
      </c>
      <c r="P228" s="50">
        <v>1.96</v>
      </c>
      <c r="Q228" s="51">
        <v>2.2</v>
      </c>
      <c r="R228" s="51">
        <v>1</v>
      </c>
      <c r="S228" s="51">
        <v>0</v>
      </c>
      <c r="T228" s="42">
        <f t="shared" si="188"/>
        <v>20042.176</v>
      </c>
      <c r="U228" s="52">
        <f t="shared" si="215"/>
        <v>3.01</v>
      </c>
      <c r="V228" s="51">
        <v>0.98</v>
      </c>
      <c r="W228" s="51">
        <v>3.27</v>
      </c>
      <c r="X228" s="45">
        <f t="shared" si="189"/>
        <v>4.2046</v>
      </c>
      <c r="Y228" s="52">
        <v>1.125</v>
      </c>
      <c r="Z228" s="47">
        <v>0.5</v>
      </c>
      <c r="AA228" s="54">
        <f t="shared" si="190"/>
        <v>142678.514790504</v>
      </c>
      <c r="AC228" s="56">
        <v>4648</v>
      </c>
      <c r="AD228" s="50">
        <v>1.96</v>
      </c>
      <c r="AE228" s="51">
        <v>2.2</v>
      </c>
      <c r="AF228" s="51">
        <v>1</v>
      </c>
      <c r="AG228" s="51">
        <v>0</v>
      </c>
      <c r="AH228" s="42">
        <f t="shared" si="191"/>
        <v>20042.176</v>
      </c>
      <c r="AI228" s="52">
        <f t="shared" si="192"/>
        <v>3.01</v>
      </c>
      <c r="AJ228" s="51">
        <v>0.98</v>
      </c>
      <c r="AK228" s="51">
        <v>3.27</v>
      </c>
      <c r="AL228" s="45">
        <f t="shared" si="193"/>
        <v>4.2046</v>
      </c>
      <c r="AM228" s="52">
        <v>1.125</v>
      </c>
      <c r="AN228" s="47">
        <v>0.5</v>
      </c>
      <c r="AO228" s="54">
        <f t="shared" si="194"/>
        <v>142678.514790504</v>
      </c>
      <c r="AQ228" s="56">
        <f t="shared" si="216"/>
        <v>4888</v>
      </c>
      <c r="AR228" s="50">
        <v>1.96</v>
      </c>
      <c r="AS228" s="51">
        <v>2.2</v>
      </c>
      <c r="AT228" s="51">
        <v>1</v>
      </c>
      <c r="AU228" s="51">
        <v>0</v>
      </c>
      <c r="AV228" s="42">
        <f t="shared" si="196"/>
        <v>21077.056</v>
      </c>
      <c r="AW228" s="52">
        <f t="shared" si="197"/>
        <v>3.01</v>
      </c>
      <c r="AX228" s="51">
        <v>0.98</v>
      </c>
      <c r="AY228" s="51">
        <v>3.27</v>
      </c>
      <c r="AZ228" s="45">
        <f t="shared" si="198"/>
        <v>4.2046</v>
      </c>
      <c r="BA228" s="52">
        <v>1.225</v>
      </c>
      <c r="BB228" s="47">
        <v>0.5</v>
      </c>
      <c r="BC228" s="54">
        <f t="shared" si="199"/>
        <v>163383.134607493</v>
      </c>
      <c r="BE228" s="56">
        <f t="shared" si="217"/>
        <v>4996</v>
      </c>
      <c r="BF228" s="50">
        <v>1.96</v>
      </c>
      <c r="BG228" s="51">
        <v>2.2</v>
      </c>
      <c r="BH228" s="51">
        <v>1</v>
      </c>
      <c r="BI228" s="51">
        <v>0</v>
      </c>
      <c r="BJ228" s="42">
        <f t="shared" si="202"/>
        <v>21542.752</v>
      </c>
      <c r="BK228" s="52">
        <f t="shared" si="203"/>
        <v>3.01</v>
      </c>
      <c r="BL228" s="51">
        <v>0.98</v>
      </c>
      <c r="BM228" s="51">
        <v>3.27</v>
      </c>
      <c r="BN228" s="45">
        <f t="shared" si="204"/>
        <v>4.2046</v>
      </c>
      <c r="BO228" s="52">
        <v>1.225</v>
      </c>
      <c r="BP228" s="47">
        <v>0.625</v>
      </c>
      <c r="BQ228" s="54">
        <f t="shared" si="205"/>
        <v>208741.341166897</v>
      </c>
    </row>
    <row r="229" customHeight="1" spans="1:69">
      <c r="A229" s="56">
        <v>4648</v>
      </c>
      <c r="B229" s="50">
        <v>1.33</v>
      </c>
      <c r="C229" s="51">
        <v>2.2</v>
      </c>
      <c r="D229" s="51">
        <v>1</v>
      </c>
      <c r="E229" s="51">
        <v>0</v>
      </c>
      <c r="F229" s="42">
        <f t="shared" si="212"/>
        <v>13600.048</v>
      </c>
      <c r="G229" s="52">
        <v>2.75</v>
      </c>
      <c r="H229" s="51">
        <v>0.98</v>
      </c>
      <c r="I229" s="51">
        <v>3.27</v>
      </c>
      <c r="J229" s="45">
        <f t="shared" si="213"/>
        <v>4.2046</v>
      </c>
      <c r="K229" s="52">
        <v>1.125</v>
      </c>
      <c r="L229" s="47">
        <v>0.5</v>
      </c>
      <c r="M229" s="54">
        <f t="shared" si="214"/>
        <v>88454.58469155</v>
      </c>
      <c r="O229" s="56">
        <v>4648</v>
      </c>
      <c r="P229" s="50">
        <v>1.33</v>
      </c>
      <c r="Q229" s="51">
        <v>2.2</v>
      </c>
      <c r="R229" s="51">
        <v>1</v>
      </c>
      <c r="S229" s="51">
        <v>0</v>
      </c>
      <c r="T229" s="42">
        <f t="shared" si="188"/>
        <v>13600.048</v>
      </c>
      <c r="U229" s="52">
        <f t="shared" si="215"/>
        <v>3.01</v>
      </c>
      <c r="V229" s="51">
        <v>0.98</v>
      </c>
      <c r="W229" s="51">
        <v>3.27</v>
      </c>
      <c r="X229" s="45">
        <f t="shared" si="189"/>
        <v>4.2046</v>
      </c>
      <c r="Y229" s="52">
        <v>1.125</v>
      </c>
      <c r="Z229" s="47">
        <v>0.5</v>
      </c>
      <c r="AA229" s="54">
        <f t="shared" si="190"/>
        <v>96817.563607842</v>
      </c>
      <c r="AC229" s="56">
        <v>4648</v>
      </c>
      <c r="AD229" s="50">
        <v>1.33</v>
      </c>
      <c r="AE229" s="51">
        <v>2.2</v>
      </c>
      <c r="AF229" s="51">
        <v>1</v>
      </c>
      <c r="AG229" s="51">
        <v>0</v>
      </c>
      <c r="AH229" s="42">
        <f t="shared" si="191"/>
        <v>13600.048</v>
      </c>
      <c r="AI229" s="52">
        <f t="shared" si="192"/>
        <v>3.01</v>
      </c>
      <c r="AJ229" s="51">
        <v>0.98</v>
      </c>
      <c r="AK229" s="51">
        <v>3.27</v>
      </c>
      <c r="AL229" s="45">
        <f t="shared" si="193"/>
        <v>4.2046</v>
      </c>
      <c r="AM229" s="52">
        <v>1.125</v>
      </c>
      <c r="AN229" s="47">
        <v>0.5</v>
      </c>
      <c r="AO229" s="54">
        <f t="shared" si="194"/>
        <v>96817.563607842</v>
      </c>
      <c r="AQ229" s="56">
        <f t="shared" si="216"/>
        <v>4888</v>
      </c>
      <c r="AR229" s="50">
        <v>1.33</v>
      </c>
      <c r="AS229" s="51">
        <v>2.2</v>
      </c>
      <c r="AT229" s="51">
        <v>1</v>
      </c>
      <c r="AU229" s="51">
        <v>0</v>
      </c>
      <c r="AV229" s="42">
        <f t="shared" si="196"/>
        <v>14302.288</v>
      </c>
      <c r="AW229" s="52">
        <f t="shared" si="197"/>
        <v>3.01</v>
      </c>
      <c r="AX229" s="51">
        <v>0.98</v>
      </c>
      <c r="AY229" s="51">
        <v>3.27</v>
      </c>
      <c r="AZ229" s="45">
        <f t="shared" si="198"/>
        <v>4.2046</v>
      </c>
      <c r="BA229" s="52">
        <v>1.225</v>
      </c>
      <c r="BB229" s="47">
        <v>0.5</v>
      </c>
      <c r="BC229" s="54">
        <f t="shared" si="199"/>
        <v>110867.127055084</v>
      </c>
      <c r="BE229" s="56">
        <f t="shared" si="217"/>
        <v>4996</v>
      </c>
      <c r="BF229" s="50">
        <v>1.33</v>
      </c>
      <c r="BG229" s="51">
        <v>2.2</v>
      </c>
      <c r="BH229" s="51">
        <v>1</v>
      </c>
      <c r="BI229" s="51">
        <v>0</v>
      </c>
      <c r="BJ229" s="42">
        <f t="shared" si="202"/>
        <v>14618.296</v>
      </c>
      <c r="BK229" s="52">
        <f t="shared" si="203"/>
        <v>3.01</v>
      </c>
      <c r="BL229" s="51">
        <v>0.98</v>
      </c>
      <c r="BM229" s="51">
        <v>3.27</v>
      </c>
      <c r="BN229" s="45">
        <f t="shared" si="204"/>
        <v>4.2046</v>
      </c>
      <c r="BO229" s="52">
        <v>1.225</v>
      </c>
      <c r="BP229" s="47">
        <v>0.625</v>
      </c>
      <c r="BQ229" s="54">
        <f t="shared" si="205"/>
        <v>141645.910077537</v>
      </c>
    </row>
    <row r="230" customHeight="1" spans="1:69">
      <c r="A230" s="57">
        <f>SUM(M209:M229)</f>
        <v>3905880.80361938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O230" s="57">
        <f>SUM(AA209:AA229)</f>
        <v>4275164.07959794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9"/>
      <c r="AC230" s="57">
        <f>SUM(AO209:AO229)</f>
        <v>4275164.07959794</v>
      </c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Q230" s="57">
        <f>SUM(BC209:BC229)</f>
        <v>4829129.57187657</v>
      </c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  <c r="BE230" s="57">
        <f>SUM(BQ209:BQ229)</f>
        <v>6348829.03301833</v>
      </c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9"/>
    </row>
    <row r="231" customHeight="1" spans="1:69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O231" s="57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9"/>
      <c r="AC231" s="57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Q231" s="57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  <c r="BE231" s="57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9"/>
    </row>
    <row r="232" customHeight="1" spans="1:69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2"/>
      <c r="O232" s="60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2"/>
      <c r="AC232" s="60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2"/>
      <c r="AQ232" s="60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2"/>
      <c r="BE232" s="60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2"/>
    </row>
    <row r="233" customHeight="1" spans="1:69">
      <c r="A233" s="25" t="s">
        <v>29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O233" s="25" t="s">
        <v>29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C233" s="25" t="s">
        <v>29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7"/>
      <c r="AQ233" s="25" t="s">
        <v>29</v>
      </c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7"/>
      <c r="BE233" s="25" t="s">
        <v>29</v>
      </c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7"/>
    </row>
    <row r="234" customHeight="1" spans="1:69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30"/>
      <c r="AC234" s="28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30"/>
      <c r="AQ234" s="28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30"/>
      <c r="BE234" s="28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30"/>
    </row>
    <row r="235" customHeight="1" spans="1:69">
      <c r="A235" s="31" t="s">
        <v>14</v>
      </c>
      <c r="B235" s="32"/>
      <c r="C235" s="32"/>
      <c r="D235" s="32"/>
      <c r="E235" s="32"/>
      <c r="F235" s="33"/>
      <c r="G235" s="34" t="s">
        <v>15</v>
      </c>
      <c r="H235" s="35"/>
      <c r="I235" s="35"/>
      <c r="J235" s="36"/>
      <c r="K235" s="37" t="s">
        <v>16</v>
      </c>
      <c r="L235" s="38"/>
      <c r="M235" s="39" t="s">
        <v>17</v>
      </c>
      <c r="O235" s="31" t="s">
        <v>14</v>
      </c>
      <c r="P235" s="32"/>
      <c r="Q235" s="32"/>
      <c r="R235" s="32"/>
      <c r="S235" s="32"/>
      <c r="T235" s="33"/>
      <c r="U235" s="34" t="s">
        <v>15</v>
      </c>
      <c r="V235" s="35"/>
      <c r="W235" s="35"/>
      <c r="X235" s="36"/>
      <c r="Y235" s="37" t="s">
        <v>16</v>
      </c>
      <c r="Z235" s="38"/>
      <c r="AA235" s="39" t="s">
        <v>17</v>
      </c>
      <c r="AC235" s="31" t="s">
        <v>14</v>
      </c>
      <c r="AD235" s="32"/>
      <c r="AE235" s="32"/>
      <c r="AF235" s="32"/>
      <c r="AG235" s="32"/>
      <c r="AH235" s="33"/>
      <c r="AI235" s="34" t="s">
        <v>15</v>
      </c>
      <c r="AJ235" s="35"/>
      <c r="AK235" s="35"/>
      <c r="AL235" s="36"/>
      <c r="AM235" s="37" t="s">
        <v>16</v>
      </c>
      <c r="AN235" s="38"/>
      <c r="AO235" s="39" t="s">
        <v>17</v>
      </c>
      <c r="AQ235" s="31" t="s">
        <v>14</v>
      </c>
      <c r="AR235" s="32"/>
      <c r="AS235" s="32"/>
      <c r="AT235" s="32"/>
      <c r="AU235" s="32"/>
      <c r="AV235" s="33"/>
      <c r="AW235" s="34" t="s">
        <v>15</v>
      </c>
      <c r="AX235" s="35"/>
      <c r="AY235" s="35"/>
      <c r="AZ235" s="36"/>
      <c r="BA235" s="37" t="s">
        <v>16</v>
      </c>
      <c r="BB235" s="38"/>
      <c r="BC235" s="39" t="s">
        <v>17</v>
      </c>
      <c r="BE235" s="31" t="s">
        <v>14</v>
      </c>
      <c r="BF235" s="32"/>
      <c r="BG235" s="32"/>
      <c r="BH235" s="32"/>
      <c r="BI235" s="32"/>
      <c r="BJ235" s="33"/>
      <c r="BK235" s="34" t="s">
        <v>15</v>
      </c>
      <c r="BL235" s="35"/>
      <c r="BM235" s="35"/>
      <c r="BN235" s="36"/>
      <c r="BO235" s="37" t="s">
        <v>16</v>
      </c>
      <c r="BP235" s="38"/>
      <c r="BQ235" s="39" t="s">
        <v>17</v>
      </c>
    </row>
    <row r="236" customHeight="1" spans="1:69">
      <c r="A236" s="40" t="s">
        <v>18</v>
      </c>
      <c r="B236" s="41" t="s">
        <v>19</v>
      </c>
      <c r="C236" s="41" t="s">
        <v>20</v>
      </c>
      <c r="D236" s="41" t="s">
        <v>21</v>
      </c>
      <c r="E236" s="41" t="s">
        <v>22</v>
      </c>
      <c r="F236" s="42" t="s">
        <v>14</v>
      </c>
      <c r="G236" s="43" t="s">
        <v>23</v>
      </c>
      <c r="H236" s="44" t="s">
        <v>24</v>
      </c>
      <c r="I236" s="44" t="s">
        <v>25</v>
      </c>
      <c r="J236" s="45" t="s">
        <v>26</v>
      </c>
      <c r="K236" s="46" t="s">
        <v>27</v>
      </c>
      <c r="L236" s="47" t="s">
        <v>28</v>
      </c>
      <c r="M236" s="48"/>
      <c r="O236" s="40" t="s">
        <v>18</v>
      </c>
      <c r="P236" s="41" t="s">
        <v>19</v>
      </c>
      <c r="Q236" s="41" t="s">
        <v>20</v>
      </c>
      <c r="R236" s="41" t="s">
        <v>21</v>
      </c>
      <c r="S236" s="41" t="s">
        <v>22</v>
      </c>
      <c r="T236" s="42" t="s">
        <v>14</v>
      </c>
      <c r="U236" s="43" t="s">
        <v>23</v>
      </c>
      <c r="V236" s="44" t="s">
        <v>24</v>
      </c>
      <c r="W236" s="44" t="s">
        <v>25</v>
      </c>
      <c r="X236" s="45" t="s">
        <v>26</v>
      </c>
      <c r="Y236" s="46" t="s">
        <v>27</v>
      </c>
      <c r="Z236" s="47" t="s">
        <v>28</v>
      </c>
      <c r="AA236" s="48"/>
      <c r="AC236" s="40" t="s">
        <v>18</v>
      </c>
      <c r="AD236" s="41" t="s">
        <v>19</v>
      </c>
      <c r="AE236" s="41" t="s">
        <v>20</v>
      </c>
      <c r="AF236" s="41" t="s">
        <v>21</v>
      </c>
      <c r="AG236" s="41" t="s">
        <v>22</v>
      </c>
      <c r="AH236" s="42" t="s">
        <v>14</v>
      </c>
      <c r="AI236" s="43" t="s">
        <v>23</v>
      </c>
      <c r="AJ236" s="44" t="s">
        <v>24</v>
      </c>
      <c r="AK236" s="44" t="s">
        <v>25</v>
      </c>
      <c r="AL236" s="45" t="s">
        <v>26</v>
      </c>
      <c r="AM236" s="46" t="s">
        <v>27</v>
      </c>
      <c r="AN236" s="47" t="s">
        <v>28</v>
      </c>
      <c r="AO236" s="48"/>
      <c r="AQ236" s="40" t="s">
        <v>18</v>
      </c>
      <c r="AR236" s="41" t="s">
        <v>19</v>
      </c>
      <c r="AS236" s="41" t="s">
        <v>20</v>
      </c>
      <c r="AT236" s="41" t="s">
        <v>21</v>
      </c>
      <c r="AU236" s="41" t="s">
        <v>22</v>
      </c>
      <c r="AV236" s="42" t="s">
        <v>14</v>
      </c>
      <c r="AW236" s="43" t="s">
        <v>23</v>
      </c>
      <c r="AX236" s="44" t="s">
        <v>24</v>
      </c>
      <c r="AY236" s="44" t="s">
        <v>25</v>
      </c>
      <c r="AZ236" s="45" t="s">
        <v>26</v>
      </c>
      <c r="BA236" s="46" t="s">
        <v>27</v>
      </c>
      <c r="BB236" s="47" t="s">
        <v>28</v>
      </c>
      <c r="BC236" s="48"/>
      <c r="BE236" s="40" t="s">
        <v>18</v>
      </c>
      <c r="BF236" s="41" t="s">
        <v>19</v>
      </c>
      <c r="BG236" s="41" t="s">
        <v>20</v>
      </c>
      <c r="BH236" s="41" t="s">
        <v>21</v>
      </c>
      <c r="BI236" s="41" t="s">
        <v>22</v>
      </c>
      <c r="BJ236" s="42" t="s">
        <v>14</v>
      </c>
      <c r="BK236" s="43" t="s">
        <v>23</v>
      </c>
      <c r="BL236" s="44" t="s">
        <v>24</v>
      </c>
      <c r="BM236" s="44" t="s">
        <v>25</v>
      </c>
      <c r="BN236" s="45" t="s">
        <v>26</v>
      </c>
      <c r="BO236" s="46" t="s">
        <v>27</v>
      </c>
      <c r="BP236" s="47" t="s">
        <v>28</v>
      </c>
      <c r="BQ236" s="48"/>
    </row>
    <row r="237" customHeight="1" spans="1:69">
      <c r="A237" s="49">
        <v>5109</v>
      </c>
      <c r="B237" s="63">
        <v>2</v>
      </c>
      <c r="C237" s="51">
        <v>1</v>
      </c>
      <c r="D237" s="51">
        <v>1</v>
      </c>
      <c r="E237" s="51">
        <f t="shared" ref="E237:E241" si="218">5292*1.5</f>
        <v>7938</v>
      </c>
      <c r="F237" s="42">
        <f>A237*B237*C237*D237+E237</f>
        <v>18156</v>
      </c>
      <c r="G237" s="64">
        <v>2.15</v>
      </c>
      <c r="H237" s="51">
        <v>0.98</v>
      </c>
      <c r="I237" s="51">
        <v>3.27</v>
      </c>
      <c r="J237" s="45">
        <f>H237*I237+1</f>
        <v>4.2046</v>
      </c>
      <c r="K237" s="52">
        <v>1.125</v>
      </c>
      <c r="L237" s="47">
        <v>0.5</v>
      </c>
      <c r="M237" s="54">
        <f>F237*G237*J237*K237*L237</f>
        <v>92322.1365975</v>
      </c>
      <c r="O237" s="49">
        <v>5109</v>
      </c>
      <c r="P237" s="63">
        <v>2</v>
      </c>
      <c r="Q237" s="51">
        <v>1</v>
      </c>
      <c r="R237" s="51">
        <v>1</v>
      </c>
      <c r="S237" s="51">
        <f t="shared" ref="S237:S241" si="219">5620*1.5</f>
        <v>8430</v>
      </c>
      <c r="T237" s="42">
        <f>O237*P237*Q237*R237+S237</f>
        <v>18648</v>
      </c>
      <c r="U237" s="64">
        <f>2.15+0.26</f>
        <v>2.41</v>
      </c>
      <c r="V237" s="51">
        <v>0.98</v>
      </c>
      <c r="W237" s="51">
        <v>3.27</v>
      </c>
      <c r="X237" s="45">
        <f>V237*W237+1</f>
        <v>4.2046</v>
      </c>
      <c r="Y237" s="52">
        <v>1.125</v>
      </c>
      <c r="Z237" s="47">
        <v>0.5</v>
      </c>
      <c r="AA237" s="54">
        <f>T237*U237*X237*Y237*Z237</f>
        <v>106291.005597</v>
      </c>
      <c r="AC237" s="49">
        <v>5109</v>
      </c>
      <c r="AD237" s="63">
        <v>2</v>
      </c>
      <c r="AE237" s="51">
        <v>1</v>
      </c>
      <c r="AF237" s="51">
        <v>1</v>
      </c>
      <c r="AG237" s="51">
        <f t="shared" ref="AG237:AG243" si="220">5620*1.5</f>
        <v>8430</v>
      </c>
      <c r="AH237" s="42">
        <f t="shared" ref="AH237:AH243" si="221">AC237*AD237*AE237*AF237+AG237</f>
        <v>18648</v>
      </c>
      <c r="AI237" s="64">
        <f t="shared" ref="AI237:AI243" si="222">2.15+0.26</f>
        <v>2.41</v>
      </c>
      <c r="AJ237" s="51">
        <v>0.98</v>
      </c>
      <c r="AK237" s="51">
        <v>3.27</v>
      </c>
      <c r="AL237" s="45">
        <f t="shared" ref="AL237:AL243" si="223">AJ237*AK237+1</f>
        <v>4.2046</v>
      </c>
      <c r="AM237" s="52">
        <v>1.125</v>
      </c>
      <c r="AN237" s="47">
        <v>0.5</v>
      </c>
      <c r="AO237" s="54">
        <f t="shared" ref="AO237:AO243" si="224">AH237*AI237*AL237*AM237*AN237</f>
        <v>106291.005597</v>
      </c>
      <c r="AQ237" s="49">
        <f t="shared" ref="AQ237:AQ240" si="225">5109+240</f>
        <v>5349</v>
      </c>
      <c r="AR237" s="63">
        <v>2</v>
      </c>
      <c r="AS237" s="51">
        <v>1</v>
      </c>
      <c r="AT237" s="51">
        <v>1</v>
      </c>
      <c r="AU237" s="51">
        <f t="shared" ref="AU237:AU243" si="226">5620*1.5</f>
        <v>8430</v>
      </c>
      <c r="AV237" s="42">
        <f t="shared" ref="AV237:AV265" si="227">AQ237*AR237*AS237*AT237+AU237</f>
        <v>19128</v>
      </c>
      <c r="AW237" s="64">
        <f t="shared" ref="AW237:AW243" si="228">2.15+0.26</f>
        <v>2.41</v>
      </c>
      <c r="AX237" s="51">
        <v>0.98</v>
      </c>
      <c r="AY237" s="51">
        <v>3.27</v>
      </c>
      <c r="AZ237" s="45">
        <f t="shared" ref="AZ237:AZ265" si="229">AX237*AY237+1</f>
        <v>4.2046</v>
      </c>
      <c r="BA237" s="52">
        <v>1.225</v>
      </c>
      <c r="BB237" s="47">
        <v>0.5</v>
      </c>
      <c r="BC237" s="54">
        <f t="shared" ref="BC237:BC265" si="230">AV237*AW237*AZ237*BA237*BB237</f>
        <v>118718.2222674</v>
      </c>
      <c r="BE237" s="49">
        <f t="shared" ref="BE237:BE252" si="231">5109+240+108</f>
        <v>5457</v>
      </c>
      <c r="BF237" s="63">
        <v>2.36</v>
      </c>
      <c r="BG237" s="51">
        <v>1</v>
      </c>
      <c r="BH237" s="51">
        <v>1</v>
      </c>
      <c r="BI237" s="51">
        <f t="shared" ref="BI237:BI243" si="232">5968*1.5</f>
        <v>8952</v>
      </c>
      <c r="BJ237" s="42">
        <f t="shared" ref="BJ237:BJ265" si="233">BE237*BF237*BG237*BH237+BI237</f>
        <v>21830.52</v>
      </c>
      <c r="BK237" s="64">
        <f t="shared" ref="BK237:BK243" si="234">2.15+0.26</f>
        <v>2.41</v>
      </c>
      <c r="BL237" s="51">
        <v>0.98</v>
      </c>
      <c r="BM237" s="51">
        <v>3.27</v>
      </c>
      <c r="BN237" s="45">
        <f t="shared" ref="BN237:BN265" si="235">BL237*BM237+1</f>
        <v>4.2046</v>
      </c>
      <c r="BO237" s="52">
        <v>1.225</v>
      </c>
      <c r="BP237" s="47">
        <v>0.625</v>
      </c>
      <c r="BQ237" s="54">
        <f t="shared" ref="BQ237:BQ265" si="236">BJ237*BK237*BN237*BO237*BP237</f>
        <v>169364.317072676</v>
      </c>
    </row>
    <row r="238" customHeight="1" spans="1:69">
      <c r="A238" s="49">
        <v>5109</v>
      </c>
      <c r="B238" s="63">
        <v>2</v>
      </c>
      <c r="C238" s="51">
        <v>1</v>
      </c>
      <c r="D238" s="51">
        <v>1</v>
      </c>
      <c r="E238" s="51">
        <f t="shared" si="218"/>
        <v>7938</v>
      </c>
      <c r="F238" s="42">
        <f>A238*B238*C238*D238+E238</f>
        <v>18156</v>
      </c>
      <c r="G238" s="64">
        <v>2.15</v>
      </c>
      <c r="H238" s="51">
        <v>0.98</v>
      </c>
      <c r="I238" s="51">
        <v>3.27</v>
      </c>
      <c r="J238" s="45">
        <f>H238*I238+1</f>
        <v>4.2046</v>
      </c>
      <c r="K238" s="52">
        <v>1.125</v>
      </c>
      <c r="L238" s="47">
        <v>0.5</v>
      </c>
      <c r="M238" s="54">
        <f>F238*G238*J238*K238*L238</f>
        <v>92322.1365975</v>
      </c>
      <c r="O238" s="49">
        <v>5109</v>
      </c>
      <c r="P238" s="63">
        <v>2</v>
      </c>
      <c r="Q238" s="51">
        <v>1</v>
      </c>
      <c r="R238" s="51">
        <v>1</v>
      </c>
      <c r="S238" s="51">
        <f t="shared" si="219"/>
        <v>8430</v>
      </c>
      <c r="T238" s="42">
        <f>O238*P238*Q238*R238+S238</f>
        <v>18648</v>
      </c>
      <c r="U238" s="64">
        <f>2.15+0.26</f>
        <v>2.41</v>
      </c>
      <c r="V238" s="51">
        <v>0.98</v>
      </c>
      <c r="W238" s="51">
        <v>3.27</v>
      </c>
      <c r="X238" s="45">
        <f>V238*W238+1</f>
        <v>4.2046</v>
      </c>
      <c r="Y238" s="52">
        <v>1.125</v>
      </c>
      <c r="Z238" s="47">
        <v>0.5</v>
      </c>
      <c r="AA238" s="54">
        <f>T238*U238*X238*Y238*Z238</f>
        <v>106291.005597</v>
      </c>
      <c r="AC238" s="49">
        <v>5109</v>
      </c>
      <c r="AD238" s="63">
        <v>2</v>
      </c>
      <c r="AE238" s="51">
        <v>1</v>
      </c>
      <c r="AF238" s="51">
        <v>1</v>
      </c>
      <c r="AG238" s="51">
        <f t="shared" si="220"/>
        <v>8430</v>
      </c>
      <c r="AH238" s="42">
        <f t="shared" si="221"/>
        <v>18648</v>
      </c>
      <c r="AI238" s="64">
        <f t="shared" si="222"/>
        <v>2.41</v>
      </c>
      <c r="AJ238" s="51">
        <v>0.98</v>
      </c>
      <c r="AK238" s="51">
        <v>3.27</v>
      </c>
      <c r="AL238" s="45">
        <f t="shared" si="223"/>
        <v>4.2046</v>
      </c>
      <c r="AM238" s="52">
        <v>1.125</v>
      </c>
      <c r="AN238" s="47">
        <v>0.5</v>
      </c>
      <c r="AO238" s="54">
        <f t="shared" si="224"/>
        <v>106291.005597</v>
      </c>
      <c r="AQ238" s="49">
        <f t="shared" si="225"/>
        <v>5349</v>
      </c>
      <c r="AR238" s="63">
        <v>2</v>
      </c>
      <c r="AS238" s="51">
        <v>1</v>
      </c>
      <c r="AT238" s="51">
        <v>1</v>
      </c>
      <c r="AU238" s="51">
        <f t="shared" si="226"/>
        <v>8430</v>
      </c>
      <c r="AV238" s="42">
        <f t="shared" si="227"/>
        <v>19128</v>
      </c>
      <c r="AW238" s="64">
        <f t="shared" si="228"/>
        <v>2.41</v>
      </c>
      <c r="AX238" s="51">
        <v>0.98</v>
      </c>
      <c r="AY238" s="51">
        <v>3.27</v>
      </c>
      <c r="AZ238" s="45">
        <f t="shared" si="229"/>
        <v>4.2046</v>
      </c>
      <c r="BA238" s="52">
        <v>1.225</v>
      </c>
      <c r="BB238" s="47">
        <v>0.5</v>
      </c>
      <c r="BC238" s="54">
        <f t="shared" si="230"/>
        <v>118718.2222674</v>
      </c>
      <c r="BE238" s="49">
        <f t="shared" si="231"/>
        <v>5457</v>
      </c>
      <c r="BF238" s="63">
        <v>2.36</v>
      </c>
      <c r="BG238" s="51">
        <v>1</v>
      </c>
      <c r="BH238" s="51">
        <v>1</v>
      </c>
      <c r="BI238" s="51">
        <f t="shared" si="232"/>
        <v>8952</v>
      </c>
      <c r="BJ238" s="42">
        <f t="shared" si="233"/>
        <v>21830.52</v>
      </c>
      <c r="BK238" s="64">
        <f t="shared" si="234"/>
        <v>2.41</v>
      </c>
      <c r="BL238" s="51">
        <v>0.98</v>
      </c>
      <c r="BM238" s="51">
        <v>3.27</v>
      </c>
      <c r="BN238" s="45">
        <f t="shared" si="235"/>
        <v>4.2046</v>
      </c>
      <c r="BO238" s="52">
        <v>1.225</v>
      </c>
      <c r="BP238" s="47">
        <v>0.625</v>
      </c>
      <c r="BQ238" s="54">
        <f t="shared" si="236"/>
        <v>169364.317072676</v>
      </c>
    </row>
    <row r="239" customHeight="1" spans="1:69">
      <c r="A239" s="49">
        <v>5109</v>
      </c>
      <c r="B239" s="63">
        <v>2</v>
      </c>
      <c r="C239" s="51">
        <v>1</v>
      </c>
      <c r="D239" s="51">
        <v>1</v>
      </c>
      <c r="E239" s="51">
        <f t="shared" si="218"/>
        <v>7938</v>
      </c>
      <c r="F239" s="42">
        <f>A239*B239*C239*D239+E239</f>
        <v>18156</v>
      </c>
      <c r="G239" s="64">
        <v>2.15</v>
      </c>
      <c r="H239" s="51">
        <v>0.98</v>
      </c>
      <c r="I239" s="51">
        <v>3.27</v>
      </c>
      <c r="J239" s="45">
        <f>H239*I239+1</f>
        <v>4.2046</v>
      </c>
      <c r="K239" s="52">
        <v>1.125</v>
      </c>
      <c r="L239" s="47">
        <v>0.5</v>
      </c>
      <c r="M239" s="54">
        <f>F239*G239*J239*K239*L239</f>
        <v>92322.1365975</v>
      </c>
      <c r="O239" s="49">
        <v>5109</v>
      </c>
      <c r="P239" s="63">
        <v>2</v>
      </c>
      <c r="Q239" s="51">
        <v>1</v>
      </c>
      <c r="R239" s="51">
        <v>1</v>
      </c>
      <c r="S239" s="51">
        <f t="shared" si="219"/>
        <v>8430</v>
      </c>
      <c r="T239" s="42">
        <f>O239*P239*Q239*R239+S239</f>
        <v>18648</v>
      </c>
      <c r="U239" s="64">
        <f>2.15+0.26</f>
        <v>2.41</v>
      </c>
      <c r="V239" s="51">
        <v>0.98</v>
      </c>
      <c r="W239" s="51">
        <v>3.27</v>
      </c>
      <c r="X239" s="45">
        <f>V239*W239+1</f>
        <v>4.2046</v>
      </c>
      <c r="Y239" s="52">
        <v>1.125</v>
      </c>
      <c r="Z239" s="47">
        <v>0.5</v>
      </c>
      <c r="AA239" s="54">
        <f>T239*U239*X239*Y239*Z239</f>
        <v>106291.005597</v>
      </c>
      <c r="AC239" s="49">
        <v>5109</v>
      </c>
      <c r="AD239" s="63">
        <v>2</v>
      </c>
      <c r="AE239" s="51">
        <v>1</v>
      </c>
      <c r="AF239" s="51">
        <v>1</v>
      </c>
      <c r="AG239" s="51">
        <f t="shared" si="220"/>
        <v>8430</v>
      </c>
      <c r="AH239" s="42">
        <f t="shared" si="221"/>
        <v>18648</v>
      </c>
      <c r="AI239" s="64">
        <f t="shared" si="222"/>
        <v>2.41</v>
      </c>
      <c r="AJ239" s="51">
        <v>0.98</v>
      </c>
      <c r="AK239" s="51">
        <v>3.27</v>
      </c>
      <c r="AL239" s="45">
        <f t="shared" si="223"/>
        <v>4.2046</v>
      </c>
      <c r="AM239" s="52">
        <v>1.125</v>
      </c>
      <c r="AN239" s="47">
        <v>0.5</v>
      </c>
      <c r="AO239" s="54">
        <f t="shared" si="224"/>
        <v>106291.005597</v>
      </c>
      <c r="AQ239" s="49">
        <f t="shared" si="225"/>
        <v>5349</v>
      </c>
      <c r="AR239" s="63">
        <v>2</v>
      </c>
      <c r="AS239" s="51">
        <v>1</v>
      </c>
      <c r="AT239" s="51">
        <v>1</v>
      </c>
      <c r="AU239" s="51">
        <f t="shared" si="226"/>
        <v>8430</v>
      </c>
      <c r="AV239" s="42">
        <f t="shared" si="227"/>
        <v>19128</v>
      </c>
      <c r="AW239" s="64">
        <f t="shared" si="228"/>
        <v>2.41</v>
      </c>
      <c r="AX239" s="51">
        <v>0.98</v>
      </c>
      <c r="AY239" s="51">
        <v>3.27</v>
      </c>
      <c r="AZ239" s="45">
        <f t="shared" si="229"/>
        <v>4.2046</v>
      </c>
      <c r="BA239" s="52">
        <v>1.225</v>
      </c>
      <c r="BB239" s="47">
        <v>0.5</v>
      </c>
      <c r="BC239" s="54">
        <f t="shared" si="230"/>
        <v>118718.2222674</v>
      </c>
      <c r="BE239" s="49">
        <f t="shared" si="231"/>
        <v>5457</v>
      </c>
      <c r="BF239" s="63">
        <v>2.36</v>
      </c>
      <c r="BG239" s="51">
        <v>1</v>
      </c>
      <c r="BH239" s="51">
        <v>1</v>
      </c>
      <c r="BI239" s="51">
        <f t="shared" si="232"/>
        <v>8952</v>
      </c>
      <c r="BJ239" s="42">
        <f t="shared" si="233"/>
        <v>21830.52</v>
      </c>
      <c r="BK239" s="64">
        <f t="shared" si="234"/>
        <v>2.41</v>
      </c>
      <c r="BL239" s="51">
        <v>0.98</v>
      </c>
      <c r="BM239" s="51">
        <v>3.27</v>
      </c>
      <c r="BN239" s="45">
        <f t="shared" si="235"/>
        <v>4.2046</v>
      </c>
      <c r="BO239" s="52">
        <v>1.225</v>
      </c>
      <c r="BP239" s="47">
        <v>0.625</v>
      </c>
      <c r="BQ239" s="54">
        <f t="shared" si="236"/>
        <v>169364.317072676</v>
      </c>
    </row>
    <row r="240" customHeight="1" spans="1:69">
      <c r="A240" s="49">
        <v>5109</v>
      </c>
      <c r="B240" s="63">
        <v>2</v>
      </c>
      <c r="C240" s="51">
        <v>1</v>
      </c>
      <c r="D240" s="51">
        <v>1</v>
      </c>
      <c r="E240" s="51">
        <f t="shared" si="218"/>
        <v>7938</v>
      </c>
      <c r="F240" s="42">
        <f>A240*B240*C240*D240+E240</f>
        <v>18156</v>
      </c>
      <c r="G240" s="64">
        <v>2.15</v>
      </c>
      <c r="H240" s="51">
        <v>0.98</v>
      </c>
      <c r="I240" s="51">
        <v>3.27</v>
      </c>
      <c r="J240" s="45">
        <f>H240*I240+1</f>
        <v>4.2046</v>
      </c>
      <c r="K240" s="52">
        <v>1.125</v>
      </c>
      <c r="L240" s="47">
        <v>0.5</v>
      </c>
      <c r="M240" s="54">
        <f>F240*G240*J240*K240*L240</f>
        <v>92322.1365975</v>
      </c>
      <c r="O240" s="49">
        <v>5109</v>
      </c>
      <c r="P240" s="63">
        <v>2</v>
      </c>
      <c r="Q240" s="51">
        <v>1</v>
      </c>
      <c r="R240" s="51">
        <v>1</v>
      </c>
      <c r="S240" s="51">
        <f t="shared" si="219"/>
        <v>8430</v>
      </c>
      <c r="T240" s="42">
        <f>O240*P240*Q240*R240+S240</f>
        <v>18648</v>
      </c>
      <c r="U240" s="64">
        <f>2.15+0.26</f>
        <v>2.41</v>
      </c>
      <c r="V240" s="51">
        <v>0.98</v>
      </c>
      <c r="W240" s="51">
        <v>3.27</v>
      </c>
      <c r="X240" s="45">
        <f>V240*W240+1</f>
        <v>4.2046</v>
      </c>
      <c r="Y240" s="52">
        <v>1.125</v>
      </c>
      <c r="Z240" s="47">
        <v>0.5</v>
      </c>
      <c r="AA240" s="54">
        <f>T240*U240*X240*Y240*Z240</f>
        <v>106291.005597</v>
      </c>
      <c r="AC240" s="49">
        <v>5109</v>
      </c>
      <c r="AD240" s="63">
        <v>2</v>
      </c>
      <c r="AE240" s="51">
        <v>1</v>
      </c>
      <c r="AF240" s="51">
        <v>1</v>
      </c>
      <c r="AG240" s="51">
        <f t="shared" si="220"/>
        <v>8430</v>
      </c>
      <c r="AH240" s="42">
        <f t="shared" si="221"/>
        <v>18648</v>
      </c>
      <c r="AI240" s="64">
        <f t="shared" si="222"/>
        <v>2.41</v>
      </c>
      <c r="AJ240" s="51">
        <v>0.98</v>
      </c>
      <c r="AK240" s="51">
        <v>3.27</v>
      </c>
      <c r="AL240" s="45">
        <f t="shared" si="223"/>
        <v>4.2046</v>
      </c>
      <c r="AM240" s="52">
        <v>1.125</v>
      </c>
      <c r="AN240" s="47">
        <v>0.5</v>
      </c>
      <c r="AO240" s="54">
        <f t="shared" si="224"/>
        <v>106291.005597</v>
      </c>
      <c r="AQ240" s="49">
        <f t="shared" si="225"/>
        <v>5349</v>
      </c>
      <c r="AR240" s="63">
        <v>2</v>
      </c>
      <c r="AS240" s="51">
        <v>1</v>
      </c>
      <c r="AT240" s="51">
        <v>1</v>
      </c>
      <c r="AU240" s="51">
        <f t="shared" si="226"/>
        <v>8430</v>
      </c>
      <c r="AV240" s="42">
        <f t="shared" si="227"/>
        <v>19128</v>
      </c>
      <c r="AW240" s="64">
        <f t="shared" si="228"/>
        <v>2.41</v>
      </c>
      <c r="AX240" s="51">
        <v>0.98</v>
      </c>
      <c r="AY240" s="51">
        <v>3.27</v>
      </c>
      <c r="AZ240" s="45">
        <f t="shared" si="229"/>
        <v>4.2046</v>
      </c>
      <c r="BA240" s="52">
        <v>1.225</v>
      </c>
      <c r="BB240" s="47">
        <v>0.5</v>
      </c>
      <c r="BC240" s="54">
        <f t="shared" si="230"/>
        <v>118718.2222674</v>
      </c>
      <c r="BE240" s="49">
        <f t="shared" si="231"/>
        <v>5457</v>
      </c>
      <c r="BF240" s="63">
        <v>2.36</v>
      </c>
      <c r="BG240" s="51">
        <v>1</v>
      </c>
      <c r="BH240" s="51">
        <v>1</v>
      </c>
      <c r="BI240" s="51">
        <f t="shared" si="232"/>
        <v>8952</v>
      </c>
      <c r="BJ240" s="42">
        <f t="shared" si="233"/>
        <v>21830.52</v>
      </c>
      <c r="BK240" s="64">
        <f t="shared" si="234"/>
        <v>2.41</v>
      </c>
      <c r="BL240" s="51">
        <v>0.98</v>
      </c>
      <c r="BM240" s="51">
        <v>3.27</v>
      </c>
      <c r="BN240" s="45">
        <f t="shared" si="235"/>
        <v>4.2046</v>
      </c>
      <c r="BO240" s="52">
        <v>1.225</v>
      </c>
      <c r="BP240" s="47">
        <v>0.625</v>
      </c>
      <c r="BQ240" s="54">
        <f t="shared" si="236"/>
        <v>169364.317072676</v>
      </c>
    </row>
    <row r="241" customHeight="1" spans="1:69">
      <c r="A241" s="49">
        <v>5109</v>
      </c>
      <c r="B241" s="63">
        <v>2</v>
      </c>
      <c r="C241" s="51">
        <v>1</v>
      </c>
      <c r="D241" s="51">
        <v>1</v>
      </c>
      <c r="E241" s="51">
        <f t="shared" si="218"/>
        <v>7938</v>
      </c>
      <c r="F241" s="42">
        <f>A241*B241*C241*D241+E241</f>
        <v>18156</v>
      </c>
      <c r="G241" s="64">
        <v>2.15</v>
      </c>
      <c r="H241" s="51">
        <v>0.98</v>
      </c>
      <c r="I241" s="51">
        <v>3.27</v>
      </c>
      <c r="J241" s="45">
        <f>H241*I241+1</f>
        <v>4.2046</v>
      </c>
      <c r="K241" s="52">
        <v>1.125</v>
      </c>
      <c r="L241" s="47">
        <v>0.5</v>
      </c>
      <c r="M241" s="54">
        <f>F241*G241*J241*K241*L241</f>
        <v>92322.1365975</v>
      </c>
      <c r="O241" s="49">
        <v>5109</v>
      </c>
      <c r="P241" s="63">
        <v>2</v>
      </c>
      <c r="Q241" s="51">
        <v>1</v>
      </c>
      <c r="R241" s="51">
        <v>1</v>
      </c>
      <c r="S241" s="51">
        <f t="shared" si="219"/>
        <v>8430</v>
      </c>
      <c r="T241" s="42">
        <f>O241*P241*Q241*R241+S241</f>
        <v>18648</v>
      </c>
      <c r="U241" s="64">
        <f>2.15+0.26</f>
        <v>2.41</v>
      </c>
      <c r="V241" s="51">
        <v>0.98</v>
      </c>
      <c r="W241" s="51">
        <v>3.27</v>
      </c>
      <c r="X241" s="45">
        <f>V241*W241+1</f>
        <v>4.2046</v>
      </c>
      <c r="Y241" s="52">
        <v>1.125</v>
      </c>
      <c r="Z241" s="47">
        <v>0.5</v>
      </c>
      <c r="AA241" s="54">
        <f>T241*U241*X241*Y241*Z241</f>
        <v>106291.005597</v>
      </c>
      <c r="AC241" s="49">
        <v>5109</v>
      </c>
      <c r="AD241" s="63">
        <v>2</v>
      </c>
      <c r="AE241" s="51">
        <v>1</v>
      </c>
      <c r="AF241" s="51">
        <v>1</v>
      </c>
      <c r="AG241" s="51">
        <f t="shared" si="220"/>
        <v>8430</v>
      </c>
      <c r="AH241" s="42">
        <f t="shared" si="221"/>
        <v>18648</v>
      </c>
      <c r="AI241" s="64">
        <f t="shared" si="222"/>
        <v>2.41</v>
      </c>
      <c r="AJ241" s="51">
        <v>0.98</v>
      </c>
      <c r="AK241" s="51">
        <v>3.27</v>
      </c>
      <c r="AL241" s="45">
        <f t="shared" si="223"/>
        <v>4.2046</v>
      </c>
      <c r="AM241" s="52">
        <v>1.125</v>
      </c>
      <c r="AN241" s="47">
        <v>0.5</v>
      </c>
      <c r="AO241" s="54">
        <f t="shared" si="224"/>
        <v>106291.005597</v>
      </c>
      <c r="AQ241" s="49">
        <f t="shared" ref="AQ241:AQ250" si="237">5109+240</f>
        <v>5349</v>
      </c>
      <c r="AR241" s="63">
        <v>2</v>
      </c>
      <c r="AS241" s="51">
        <v>1</v>
      </c>
      <c r="AT241" s="51">
        <v>1</v>
      </c>
      <c r="AU241" s="51">
        <f t="shared" si="226"/>
        <v>8430</v>
      </c>
      <c r="AV241" s="42">
        <f t="shared" si="227"/>
        <v>19128</v>
      </c>
      <c r="AW241" s="64">
        <f t="shared" si="228"/>
        <v>2.41</v>
      </c>
      <c r="AX241" s="51">
        <v>0.98</v>
      </c>
      <c r="AY241" s="51">
        <v>3.27</v>
      </c>
      <c r="AZ241" s="45">
        <f t="shared" si="229"/>
        <v>4.2046</v>
      </c>
      <c r="BA241" s="52">
        <v>1.225</v>
      </c>
      <c r="BB241" s="47">
        <v>0.5</v>
      </c>
      <c r="BC241" s="54">
        <f t="shared" si="230"/>
        <v>118718.2222674</v>
      </c>
      <c r="BE241" s="49">
        <f t="shared" si="231"/>
        <v>5457</v>
      </c>
      <c r="BF241" s="63">
        <v>2.36</v>
      </c>
      <c r="BG241" s="51">
        <v>1</v>
      </c>
      <c r="BH241" s="51">
        <v>1</v>
      </c>
      <c r="BI241" s="51">
        <f t="shared" si="232"/>
        <v>8952</v>
      </c>
      <c r="BJ241" s="42">
        <f t="shared" si="233"/>
        <v>21830.52</v>
      </c>
      <c r="BK241" s="64">
        <f t="shared" si="234"/>
        <v>2.41</v>
      </c>
      <c r="BL241" s="51">
        <v>0.98</v>
      </c>
      <c r="BM241" s="51">
        <v>3.27</v>
      </c>
      <c r="BN241" s="45">
        <f t="shared" si="235"/>
        <v>4.2046</v>
      </c>
      <c r="BO241" s="52">
        <v>1.225</v>
      </c>
      <c r="BP241" s="47">
        <v>0.625</v>
      </c>
      <c r="BQ241" s="54">
        <f t="shared" si="236"/>
        <v>169364.317072676</v>
      </c>
    </row>
    <row r="242" customHeight="1" spans="1:69">
      <c r="A242" s="49"/>
      <c r="B242" s="41">
        <v>0</v>
      </c>
      <c r="C242" s="51"/>
      <c r="D242" s="51"/>
      <c r="E242" s="51"/>
      <c r="F242" s="42"/>
      <c r="G242" s="52"/>
      <c r="H242" s="51"/>
      <c r="I242" s="51"/>
      <c r="J242" s="45"/>
      <c r="K242" s="52"/>
      <c r="L242" s="47"/>
      <c r="M242" s="54"/>
      <c r="O242" s="49"/>
      <c r="P242" s="41">
        <v>0</v>
      </c>
      <c r="Q242" s="51"/>
      <c r="R242" s="51"/>
      <c r="S242" s="51"/>
      <c r="T242" s="42"/>
      <c r="U242" s="52"/>
      <c r="V242" s="51"/>
      <c r="W242" s="51"/>
      <c r="X242" s="45"/>
      <c r="Y242" s="52"/>
      <c r="Z242" s="47"/>
      <c r="AA242" s="54"/>
      <c r="AC242" s="49">
        <v>5109</v>
      </c>
      <c r="AD242" s="41">
        <v>6</v>
      </c>
      <c r="AE242" s="51">
        <v>1</v>
      </c>
      <c r="AF242" s="51">
        <v>1</v>
      </c>
      <c r="AG242" s="51">
        <f t="shared" si="220"/>
        <v>8430</v>
      </c>
      <c r="AH242" s="42">
        <f t="shared" si="221"/>
        <v>39084</v>
      </c>
      <c r="AI242" s="64">
        <f t="shared" si="222"/>
        <v>2.41</v>
      </c>
      <c r="AJ242" s="51">
        <v>0.98</v>
      </c>
      <c r="AK242" s="51">
        <v>3.27</v>
      </c>
      <c r="AL242" s="45">
        <f t="shared" si="223"/>
        <v>4.2046</v>
      </c>
      <c r="AM242" s="52">
        <v>1.125</v>
      </c>
      <c r="AN242" s="47">
        <v>0.5</v>
      </c>
      <c r="AO242" s="54">
        <f t="shared" si="224"/>
        <v>222773.3624385</v>
      </c>
      <c r="AQ242" s="49">
        <f t="shared" si="237"/>
        <v>5349</v>
      </c>
      <c r="AR242" s="41">
        <v>6</v>
      </c>
      <c r="AS242" s="51">
        <v>1</v>
      </c>
      <c r="AT242" s="51">
        <v>1</v>
      </c>
      <c r="AU242" s="51">
        <f t="shared" si="226"/>
        <v>8430</v>
      </c>
      <c r="AV242" s="42">
        <f t="shared" si="227"/>
        <v>40524</v>
      </c>
      <c r="AW242" s="64">
        <f t="shared" si="228"/>
        <v>2.41</v>
      </c>
      <c r="AX242" s="51">
        <v>0.98</v>
      </c>
      <c r="AY242" s="51">
        <v>3.27</v>
      </c>
      <c r="AZ242" s="45">
        <f t="shared" si="229"/>
        <v>4.2046</v>
      </c>
      <c r="BA242" s="52">
        <v>1.225</v>
      </c>
      <c r="BB242" s="47">
        <v>0.5</v>
      </c>
      <c r="BC242" s="54">
        <f t="shared" si="230"/>
        <v>251512.8209517</v>
      </c>
      <c r="BE242" s="49">
        <f t="shared" si="231"/>
        <v>5457</v>
      </c>
      <c r="BF242" s="41">
        <v>6</v>
      </c>
      <c r="BG242" s="51">
        <v>1</v>
      </c>
      <c r="BH242" s="51">
        <v>1</v>
      </c>
      <c r="BI242" s="51">
        <f t="shared" si="232"/>
        <v>8952</v>
      </c>
      <c r="BJ242" s="42">
        <f t="shared" si="233"/>
        <v>41694</v>
      </c>
      <c r="BK242" s="64">
        <f t="shared" si="234"/>
        <v>2.41</v>
      </c>
      <c r="BL242" s="51">
        <v>0.98</v>
      </c>
      <c r="BM242" s="51">
        <v>3.27</v>
      </c>
      <c r="BN242" s="45">
        <f t="shared" si="235"/>
        <v>4.2046</v>
      </c>
      <c r="BO242" s="52">
        <v>1.225</v>
      </c>
      <c r="BP242" s="47">
        <v>0.625</v>
      </c>
      <c r="BQ242" s="54">
        <f t="shared" si="236"/>
        <v>323468.054633063</v>
      </c>
    </row>
    <row r="243" customHeight="1" spans="1:69">
      <c r="A243" s="49"/>
      <c r="B243" s="41">
        <v>0</v>
      </c>
      <c r="C243" s="51"/>
      <c r="D243" s="51"/>
      <c r="E243" s="51"/>
      <c r="F243" s="42"/>
      <c r="G243" s="52"/>
      <c r="H243" s="51"/>
      <c r="I243" s="51"/>
      <c r="J243" s="45"/>
      <c r="K243" s="52"/>
      <c r="L243" s="47"/>
      <c r="M243" s="54"/>
      <c r="O243" s="49"/>
      <c r="P243" s="41">
        <v>0</v>
      </c>
      <c r="Q243" s="51"/>
      <c r="R243" s="51"/>
      <c r="S243" s="51"/>
      <c r="T243" s="42"/>
      <c r="U243" s="52"/>
      <c r="V243" s="51"/>
      <c r="W243" s="51"/>
      <c r="X243" s="45"/>
      <c r="Y243" s="52"/>
      <c r="Z243" s="47"/>
      <c r="AA243" s="54"/>
      <c r="AC243" s="49">
        <v>5109</v>
      </c>
      <c r="AD243" s="41">
        <v>6</v>
      </c>
      <c r="AE243" s="51">
        <v>1</v>
      </c>
      <c r="AF243" s="51">
        <v>1</v>
      </c>
      <c r="AG243" s="51">
        <f t="shared" si="220"/>
        <v>8430</v>
      </c>
      <c r="AH243" s="42">
        <f t="shared" si="221"/>
        <v>39084</v>
      </c>
      <c r="AI243" s="64">
        <f t="shared" si="222"/>
        <v>2.41</v>
      </c>
      <c r="AJ243" s="51">
        <v>0.98</v>
      </c>
      <c r="AK243" s="51">
        <v>3.27</v>
      </c>
      <c r="AL243" s="45">
        <f t="shared" si="223"/>
        <v>4.2046</v>
      </c>
      <c r="AM243" s="52">
        <v>1.125</v>
      </c>
      <c r="AN243" s="47">
        <v>0.5</v>
      </c>
      <c r="AO243" s="54">
        <f t="shared" si="224"/>
        <v>222773.3624385</v>
      </c>
      <c r="AQ243" s="49">
        <f t="shared" si="237"/>
        <v>5349</v>
      </c>
      <c r="AR243" s="41">
        <v>6</v>
      </c>
      <c r="AS243" s="51">
        <v>1</v>
      </c>
      <c r="AT243" s="51">
        <v>1</v>
      </c>
      <c r="AU243" s="51">
        <f t="shared" si="226"/>
        <v>8430</v>
      </c>
      <c r="AV243" s="42">
        <f t="shared" si="227"/>
        <v>40524</v>
      </c>
      <c r="AW243" s="64">
        <f t="shared" si="228"/>
        <v>2.41</v>
      </c>
      <c r="AX243" s="51">
        <v>0.98</v>
      </c>
      <c r="AY243" s="51">
        <v>3.27</v>
      </c>
      <c r="AZ243" s="45">
        <f t="shared" si="229"/>
        <v>4.2046</v>
      </c>
      <c r="BA243" s="52">
        <v>1.225</v>
      </c>
      <c r="BB243" s="47">
        <v>0.5</v>
      </c>
      <c r="BC243" s="54">
        <f t="shared" si="230"/>
        <v>251512.8209517</v>
      </c>
      <c r="BE243" s="49">
        <f t="shared" si="231"/>
        <v>5457</v>
      </c>
      <c r="BF243" s="41">
        <v>6</v>
      </c>
      <c r="BG243" s="51">
        <v>1</v>
      </c>
      <c r="BH243" s="51">
        <v>1</v>
      </c>
      <c r="BI243" s="51">
        <f t="shared" si="232"/>
        <v>8952</v>
      </c>
      <c r="BJ243" s="42">
        <f t="shared" si="233"/>
        <v>41694</v>
      </c>
      <c r="BK243" s="64">
        <f t="shared" si="234"/>
        <v>2.41</v>
      </c>
      <c r="BL243" s="51">
        <v>0.98</v>
      </c>
      <c r="BM243" s="51">
        <v>3.27</v>
      </c>
      <c r="BN243" s="45">
        <f t="shared" si="235"/>
        <v>4.2046</v>
      </c>
      <c r="BO243" s="52">
        <v>1.225</v>
      </c>
      <c r="BP243" s="47">
        <v>0.625</v>
      </c>
      <c r="BQ243" s="54">
        <f t="shared" si="236"/>
        <v>323468.054633063</v>
      </c>
    </row>
    <row r="244" customHeight="1" spans="1:69">
      <c r="A244" s="49">
        <v>5109</v>
      </c>
      <c r="B244" s="44">
        <v>5.92</v>
      </c>
      <c r="C244" s="51">
        <v>1</v>
      </c>
      <c r="D244" s="51">
        <v>1</v>
      </c>
      <c r="E244" s="51">
        <v>0</v>
      </c>
      <c r="F244" s="42">
        <f>A244*B244*C244*D244+E244</f>
        <v>30245.28</v>
      </c>
      <c r="G244" s="52">
        <v>2.75</v>
      </c>
      <c r="H244" s="51">
        <v>0.98</v>
      </c>
      <c r="I244" s="51">
        <v>3.27</v>
      </c>
      <c r="J244" s="45">
        <f>H244*I244+1</f>
        <v>4.2046</v>
      </c>
      <c r="K244" s="52">
        <v>1.125</v>
      </c>
      <c r="L244" s="47">
        <v>0.5</v>
      </c>
      <c r="M244" s="54">
        <f>F244*G244*J244*K244*L244</f>
        <v>196715.0175705</v>
      </c>
      <c r="O244" s="49">
        <v>5109</v>
      </c>
      <c r="P244" s="44">
        <v>5.92</v>
      </c>
      <c r="Q244" s="51">
        <v>1</v>
      </c>
      <c r="R244" s="51">
        <v>1</v>
      </c>
      <c r="S244" s="51">
        <v>0</v>
      </c>
      <c r="T244" s="42">
        <f t="shared" ref="T244:T265" si="238">O244*P244*Q244*R244+S244</f>
        <v>30245.28</v>
      </c>
      <c r="U244" s="52">
        <f t="shared" ref="U244:U247" si="239">2.75+0.26</f>
        <v>3.01</v>
      </c>
      <c r="V244" s="51">
        <v>0.98</v>
      </c>
      <c r="W244" s="51">
        <v>3.27</v>
      </c>
      <c r="X244" s="45">
        <f t="shared" ref="X244:X265" si="240">V244*W244+1</f>
        <v>4.2046</v>
      </c>
      <c r="Y244" s="52">
        <v>1.125</v>
      </c>
      <c r="Z244" s="47">
        <v>0.5</v>
      </c>
      <c r="AA244" s="54">
        <f t="shared" ref="AA244:AA265" si="241">T244*U244*X244*Y244*Z244</f>
        <v>215313.52832262</v>
      </c>
      <c r="AC244" s="49">
        <v>5109</v>
      </c>
      <c r="AD244" s="44">
        <v>5.92</v>
      </c>
      <c r="AE244" s="51">
        <v>1</v>
      </c>
      <c r="AF244" s="51">
        <v>1</v>
      </c>
      <c r="AG244" s="51">
        <v>0</v>
      </c>
      <c r="AH244" s="42">
        <f t="shared" ref="AH244:AH265" si="242">AC244*AD244*AE244*AF244+AG244</f>
        <v>30245.28</v>
      </c>
      <c r="AI244" s="52">
        <f t="shared" ref="AI244:AI265" si="243">2.75+0.26</f>
        <v>3.01</v>
      </c>
      <c r="AJ244" s="51">
        <v>0.98</v>
      </c>
      <c r="AK244" s="51">
        <v>3.27</v>
      </c>
      <c r="AL244" s="45">
        <f t="shared" ref="AL244:AL265" si="244">AJ244*AK244+1</f>
        <v>4.2046</v>
      </c>
      <c r="AM244" s="52">
        <v>1.125</v>
      </c>
      <c r="AN244" s="47">
        <v>0.5</v>
      </c>
      <c r="AO244" s="54">
        <f t="shared" ref="AO244:AO265" si="245">AH244*AI244*AL244*AM244*AN244</f>
        <v>215313.52832262</v>
      </c>
      <c r="AQ244" s="49">
        <f t="shared" si="237"/>
        <v>5349</v>
      </c>
      <c r="AR244" s="44">
        <v>5.92</v>
      </c>
      <c r="AS244" s="51">
        <v>1</v>
      </c>
      <c r="AT244" s="51">
        <v>1</v>
      </c>
      <c r="AU244" s="51">
        <v>0</v>
      </c>
      <c r="AV244" s="42">
        <f t="shared" si="227"/>
        <v>31666.08</v>
      </c>
      <c r="AW244" s="52">
        <f t="shared" ref="AW244:AW265" si="246">2.75+0.26</f>
        <v>3.01</v>
      </c>
      <c r="AX244" s="51">
        <v>0.98</v>
      </c>
      <c r="AY244" s="51">
        <v>3.27</v>
      </c>
      <c r="AZ244" s="45">
        <f t="shared" si="229"/>
        <v>4.2046</v>
      </c>
      <c r="BA244" s="52">
        <v>1.225</v>
      </c>
      <c r="BB244" s="47">
        <v>0.5</v>
      </c>
      <c r="BC244" s="54">
        <f t="shared" si="230"/>
        <v>245466.132041004</v>
      </c>
      <c r="BE244" s="49">
        <f t="shared" si="231"/>
        <v>5457</v>
      </c>
      <c r="BF244" s="44">
        <v>5.92</v>
      </c>
      <c r="BG244" s="51">
        <v>1</v>
      </c>
      <c r="BH244" s="51">
        <v>1</v>
      </c>
      <c r="BI244" s="51">
        <f t="shared" ref="BI244:BI247" si="247">5968*0.7</f>
        <v>4177.6</v>
      </c>
      <c r="BJ244" s="42">
        <f t="shared" si="233"/>
        <v>36483.04</v>
      </c>
      <c r="BK244" s="52">
        <f t="shared" ref="BK244:BK265" si="248">2.75+0.26</f>
        <v>3.01</v>
      </c>
      <c r="BL244" s="51">
        <v>0.98</v>
      </c>
      <c r="BM244" s="51">
        <v>3.27</v>
      </c>
      <c r="BN244" s="45">
        <f t="shared" si="235"/>
        <v>4.2046</v>
      </c>
      <c r="BO244" s="52">
        <v>1.225</v>
      </c>
      <c r="BP244" s="47">
        <v>0.625</v>
      </c>
      <c r="BQ244" s="54">
        <f t="shared" si="236"/>
        <v>353507.235261565</v>
      </c>
    </row>
    <row r="245" customHeight="1" spans="1:69">
      <c r="A245" s="49">
        <v>5109</v>
      </c>
      <c r="B245" s="55">
        <v>2.01</v>
      </c>
      <c r="C245" s="51">
        <v>2.2</v>
      </c>
      <c r="D245" s="51">
        <v>2</v>
      </c>
      <c r="E245" s="51">
        <v>0</v>
      </c>
      <c r="F245" s="42">
        <f>A245*B245*C245*D245+E245</f>
        <v>45183.996</v>
      </c>
      <c r="G245" s="52">
        <v>2.75</v>
      </c>
      <c r="H245" s="51">
        <v>0.98</v>
      </c>
      <c r="I245" s="51">
        <v>3.27</v>
      </c>
      <c r="J245" s="45">
        <f>H245*I245+1</f>
        <v>4.2046</v>
      </c>
      <c r="K245" s="52">
        <v>1.125</v>
      </c>
      <c r="L245" s="47">
        <v>0.5</v>
      </c>
      <c r="M245" s="54">
        <f>F245*G245*J245*K245*L245</f>
        <v>293876.286384038</v>
      </c>
      <c r="O245" s="49">
        <v>5109</v>
      </c>
      <c r="P245" s="55">
        <v>2.01</v>
      </c>
      <c r="Q245" s="51">
        <v>2.2</v>
      </c>
      <c r="R245" s="51">
        <v>2</v>
      </c>
      <c r="S245" s="51">
        <v>0</v>
      </c>
      <c r="T245" s="42">
        <f t="shared" si="238"/>
        <v>45183.996</v>
      </c>
      <c r="U245" s="52">
        <f t="shared" si="239"/>
        <v>3.01</v>
      </c>
      <c r="V245" s="51">
        <v>0.98</v>
      </c>
      <c r="W245" s="51">
        <v>3.27</v>
      </c>
      <c r="X245" s="45">
        <f t="shared" si="240"/>
        <v>4.2046</v>
      </c>
      <c r="Y245" s="52">
        <v>1.125</v>
      </c>
      <c r="Z245" s="47">
        <v>0.5</v>
      </c>
      <c r="AA245" s="54">
        <f t="shared" si="241"/>
        <v>321660.953460346</v>
      </c>
      <c r="AC245" s="49">
        <v>5109</v>
      </c>
      <c r="AD245" s="55">
        <v>2.01</v>
      </c>
      <c r="AE245" s="51">
        <v>2.2</v>
      </c>
      <c r="AF245" s="51">
        <v>2</v>
      </c>
      <c r="AG245" s="51">
        <v>0</v>
      </c>
      <c r="AH245" s="42">
        <f t="shared" si="242"/>
        <v>45183.996</v>
      </c>
      <c r="AI245" s="52">
        <f t="shared" si="243"/>
        <v>3.01</v>
      </c>
      <c r="AJ245" s="51">
        <v>0.98</v>
      </c>
      <c r="AK245" s="51">
        <v>3.27</v>
      </c>
      <c r="AL245" s="45">
        <f t="shared" si="244"/>
        <v>4.2046</v>
      </c>
      <c r="AM245" s="52">
        <v>1.125</v>
      </c>
      <c r="AN245" s="47">
        <v>0.5</v>
      </c>
      <c r="AO245" s="54">
        <f t="shared" si="245"/>
        <v>321660.953460346</v>
      </c>
      <c r="AQ245" s="49">
        <f t="shared" si="237"/>
        <v>5349</v>
      </c>
      <c r="AR245" s="55">
        <v>2.01</v>
      </c>
      <c r="AS245" s="51">
        <v>2.2</v>
      </c>
      <c r="AT245" s="51">
        <v>2</v>
      </c>
      <c r="AU245" s="51">
        <v>0</v>
      </c>
      <c r="AV245" s="42">
        <f t="shared" si="227"/>
        <v>47306.556</v>
      </c>
      <c r="AW245" s="52">
        <f t="shared" si="246"/>
        <v>3.01</v>
      </c>
      <c r="AX245" s="51">
        <v>0.98</v>
      </c>
      <c r="AY245" s="51">
        <v>3.27</v>
      </c>
      <c r="AZ245" s="45">
        <f t="shared" si="229"/>
        <v>4.2046</v>
      </c>
      <c r="BA245" s="52">
        <v>1.225</v>
      </c>
      <c r="BB245" s="47">
        <v>0.5</v>
      </c>
      <c r="BC245" s="54">
        <f t="shared" si="230"/>
        <v>366706.498609905</v>
      </c>
      <c r="BE245" s="49">
        <f t="shared" si="231"/>
        <v>5457</v>
      </c>
      <c r="BF245" s="55">
        <v>2.01</v>
      </c>
      <c r="BG245" s="51">
        <v>2.2</v>
      </c>
      <c r="BH245" s="51">
        <v>2</v>
      </c>
      <c r="BI245" s="51">
        <f t="shared" si="247"/>
        <v>4177.6</v>
      </c>
      <c r="BJ245" s="42">
        <f t="shared" si="233"/>
        <v>52439.308</v>
      </c>
      <c r="BK245" s="52">
        <f t="shared" si="248"/>
        <v>3.01</v>
      </c>
      <c r="BL245" s="51">
        <v>0.98</v>
      </c>
      <c r="BM245" s="51">
        <v>3.27</v>
      </c>
      <c r="BN245" s="45">
        <f t="shared" si="235"/>
        <v>4.2046</v>
      </c>
      <c r="BO245" s="52">
        <v>1.225</v>
      </c>
      <c r="BP245" s="47">
        <v>0.625</v>
      </c>
      <c r="BQ245" s="54">
        <f t="shared" si="236"/>
        <v>508117.601770841</v>
      </c>
    </row>
    <row r="246" customHeight="1" spans="1:69">
      <c r="A246" s="49">
        <v>5109</v>
      </c>
      <c r="B246" s="41">
        <v>1.07</v>
      </c>
      <c r="C246" s="51">
        <v>2.2</v>
      </c>
      <c r="D246" s="51">
        <v>1</v>
      </c>
      <c r="E246" s="51">
        <v>0</v>
      </c>
      <c r="F246" s="42">
        <f>A246*B246*C246*D246+E246</f>
        <v>12026.586</v>
      </c>
      <c r="G246" s="52">
        <v>2.75</v>
      </c>
      <c r="H246" s="51">
        <v>0.98</v>
      </c>
      <c r="I246" s="51">
        <v>3.27</v>
      </c>
      <c r="J246" s="45">
        <f>H246*I246+1</f>
        <v>4.2046</v>
      </c>
      <c r="K246" s="52">
        <v>1.125</v>
      </c>
      <c r="L246" s="47">
        <v>0.5</v>
      </c>
      <c r="M246" s="54">
        <f>F246*G246*J246*K246*L246</f>
        <v>78220.8025947563</v>
      </c>
      <c r="O246" s="49">
        <v>5109</v>
      </c>
      <c r="P246" s="41">
        <v>1.07</v>
      </c>
      <c r="Q246" s="51">
        <v>2.2</v>
      </c>
      <c r="R246" s="51">
        <v>1</v>
      </c>
      <c r="S246" s="51">
        <v>0</v>
      </c>
      <c r="T246" s="42">
        <f t="shared" si="238"/>
        <v>12026.586</v>
      </c>
      <c r="U246" s="52">
        <f t="shared" si="239"/>
        <v>3.01</v>
      </c>
      <c r="V246" s="51">
        <v>0.98</v>
      </c>
      <c r="W246" s="51">
        <v>3.27</v>
      </c>
      <c r="X246" s="45">
        <f t="shared" si="240"/>
        <v>4.2046</v>
      </c>
      <c r="Y246" s="52">
        <v>1.125</v>
      </c>
      <c r="Z246" s="47">
        <v>0.5</v>
      </c>
      <c r="AA246" s="54">
        <f t="shared" si="241"/>
        <v>85616.2239309877</v>
      </c>
      <c r="AC246" s="49">
        <v>5109</v>
      </c>
      <c r="AD246" s="41">
        <v>1.07</v>
      </c>
      <c r="AE246" s="51">
        <v>2.2</v>
      </c>
      <c r="AF246" s="51">
        <v>1</v>
      </c>
      <c r="AG246" s="51">
        <v>0</v>
      </c>
      <c r="AH246" s="42">
        <f t="shared" si="242"/>
        <v>12026.586</v>
      </c>
      <c r="AI246" s="52">
        <f t="shared" si="243"/>
        <v>3.01</v>
      </c>
      <c r="AJ246" s="51">
        <v>0.98</v>
      </c>
      <c r="AK246" s="51">
        <v>3.27</v>
      </c>
      <c r="AL246" s="45">
        <f t="shared" si="244"/>
        <v>4.2046</v>
      </c>
      <c r="AM246" s="52">
        <v>1.125</v>
      </c>
      <c r="AN246" s="47">
        <v>0.5</v>
      </c>
      <c r="AO246" s="54">
        <f t="shared" si="245"/>
        <v>85616.2239309877</v>
      </c>
      <c r="AQ246" s="49">
        <f t="shared" si="237"/>
        <v>5349</v>
      </c>
      <c r="AR246" s="41">
        <v>1.07</v>
      </c>
      <c r="AS246" s="51">
        <v>2.2</v>
      </c>
      <c r="AT246" s="51">
        <v>1</v>
      </c>
      <c r="AU246" s="51">
        <v>0</v>
      </c>
      <c r="AV246" s="42">
        <f t="shared" si="227"/>
        <v>12591.546</v>
      </c>
      <c r="AW246" s="52">
        <f t="shared" si="246"/>
        <v>3.01</v>
      </c>
      <c r="AX246" s="51">
        <v>0.98</v>
      </c>
      <c r="AY246" s="51">
        <v>3.27</v>
      </c>
      <c r="AZ246" s="45">
        <f t="shared" si="229"/>
        <v>4.2046</v>
      </c>
      <c r="BA246" s="52">
        <v>1.225</v>
      </c>
      <c r="BB246" s="47">
        <v>0.5</v>
      </c>
      <c r="BC246" s="54">
        <f t="shared" si="230"/>
        <v>97605.9585852236</v>
      </c>
      <c r="BE246" s="49">
        <f t="shared" si="231"/>
        <v>5457</v>
      </c>
      <c r="BF246" s="41">
        <v>1.07</v>
      </c>
      <c r="BG246" s="51">
        <v>2.2</v>
      </c>
      <c r="BH246" s="51">
        <v>1</v>
      </c>
      <c r="BI246" s="51">
        <f t="shared" si="247"/>
        <v>4177.6</v>
      </c>
      <c r="BJ246" s="42">
        <f t="shared" si="233"/>
        <v>17023.378</v>
      </c>
      <c r="BK246" s="52">
        <f t="shared" si="248"/>
        <v>3.01</v>
      </c>
      <c r="BL246" s="51">
        <v>0.98</v>
      </c>
      <c r="BM246" s="51">
        <v>3.27</v>
      </c>
      <c r="BN246" s="45">
        <f t="shared" si="235"/>
        <v>4.2046</v>
      </c>
      <c r="BO246" s="52">
        <v>1.225</v>
      </c>
      <c r="BP246" s="47">
        <v>0.625</v>
      </c>
      <c r="BQ246" s="54">
        <f t="shared" si="236"/>
        <v>164950.269812838</v>
      </c>
    </row>
    <row r="247" customHeight="1" spans="1:69">
      <c r="A247" s="49">
        <v>5109</v>
      </c>
      <c r="B247" s="41">
        <v>1.07</v>
      </c>
      <c r="C247" s="51">
        <v>2.2</v>
      </c>
      <c r="D247" s="51">
        <v>1</v>
      </c>
      <c r="E247" s="51">
        <v>0</v>
      </c>
      <c r="F247" s="42">
        <f>A247*B247*C247*D247+E247</f>
        <v>12026.586</v>
      </c>
      <c r="G247" s="52">
        <v>2.75</v>
      </c>
      <c r="H247" s="51">
        <v>0.98</v>
      </c>
      <c r="I247" s="51">
        <v>3.27</v>
      </c>
      <c r="J247" s="45">
        <f>H247*I247+1</f>
        <v>4.2046</v>
      </c>
      <c r="K247" s="52">
        <v>1.125</v>
      </c>
      <c r="L247" s="47">
        <v>0.5</v>
      </c>
      <c r="M247" s="54">
        <f>F247*G247*J247*K247*L247</f>
        <v>78220.8025947563</v>
      </c>
      <c r="O247" s="49">
        <v>5109</v>
      </c>
      <c r="P247" s="41">
        <v>1.07</v>
      </c>
      <c r="Q247" s="51">
        <v>2.2</v>
      </c>
      <c r="R247" s="51">
        <v>1</v>
      </c>
      <c r="S247" s="51">
        <v>0</v>
      </c>
      <c r="T247" s="42">
        <f t="shared" si="238"/>
        <v>12026.586</v>
      </c>
      <c r="U247" s="52">
        <f t="shared" si="239"/>
        <v>3.01</v>
      </c>
      <c r="V247" s="51">
        <v>0.98</v>
      </c>
      <c r="W247" s="51">
        <v>3.27</v>
      </c>
      <c r="X247" s="45">
        <f t="shared" si="240"/>
        <v>4.2046</v>
      </c>
      <c r="Y247" s="52">
        <v>1.125</v>
      </c>
      <c r="Z247" s="47">
        <v>0.5</v>
      </c>
      <c r="AA247" s="54">
        <f t="shared" si="241"/>
        <v>85616.2239309877</v>
      </c>
      <c r="AC247" s="49">
        <v>5109</v>
      </c>
      <c r="AD247" s="41">
        <v>1.07</v>
      </c>
      <c r="AE247" s="51">
        <v>2.2</v>
      </c>
      <c r="AF247" s="51">
        <v>1</v>
      </c>
      <c r="AG247" s="51">
        <v>0</v>
      </c>
      <c r="AH247" s="42">
        <f t="shared" si="242"/>
        <v>12026.586</v>
      </c>
      <c r="AI247" s="52">
        <f t="shared" si="243"/>
        <v>3.01</v>
      </c>
      <c r="AJ247" s="51">
        <v>0.98</v>
      </c>
      <c r="AK247" s="51">
        <v>3.27</v>
      </c>
      <c r="AL247" s="45">
        <f t="shared" si="244"/>
        <v>4.2046</v>
      </c>
      <c r="AM247" s="52">
        <v>1.125</v>
      </c>
      <c r="AN247" s="47">
        <v>0.5</v>
      </c>
      <c r="AO247" s="54">
        <f t="shared" si="245"/>
        <v>85616.2239309877</v>
      </c>
      <c r="AQ247" s="49">
        <f t="shared" si="237"/>
        <v>5349</v>
      </c>
      <c r="AR247" s="41">
        <v>1.07</v>
      </c>
      <c r="AS247" s="51">
        <v>2.2</v>
      </c>
      <c r="AT247" s="51">
        <v>1</v>
      </c>
      <c r="AU247" s="51">
        <v>0</v>
      </c>
      <c r="AV247" s="42">
        <f t="shared" si="227"/>
        <v>12591.546</v>
      </c>
      <c r="AW247" s="52">
        <f t="shared" si="246"/>
        <v>3.01</v>
      </c>
      <c r="AX247" s="51">
        <v>0.98</v>
      </c>
      <c r="AY247" s="51">
        <v>3.27</v>
      </c>
      <c r="AZ247" s="45">
        <f t="shared" si="229"/>
        <v>4.2046</v>
      </c>
      <c r="BA247" s="52">
        <v>1.225</v>
      </c>
      <c r="BB247" s="47">
        <v>0.5</v>
      </c>
      <c r="BC247" s="54">
        <f t="shared" si="230"/>
        <v>97605.9585852236</v>
      </c>
      <c r="BE247" s="49">
        <f t="shared" si="231"/>
        <v>5457</v>
      </c>
      <c r="BF247" s="41">
        <v>1.07</v>
      </c>
      <c r="BG247" s="51">
        <v>2.2</v>
      </c>
      <c r="BH247" s="51">
        <v>1</v>
      </c>
      <c r="BI247" s="51">
        <f t="shared" si="247"/>
        <v>4177.6</v>
      </c>
      <c r="BJ247" s="42">
        <f t="shared" si="233"/>
        <v>17023.378</v>
      </c>
      <c r="BK247" s="52">
        <f t="shared" si="248"/>
        <v>3.01</v>
      </c>
      <c r="BL247" s="51">
        <v>0.98</v>
      </c>
      <c r="BM247" s="51">
        <v>3.27</v>
      </c>
      <c r="BN247" s="45">
        <f t="shared" si="235"/>
        <v>4.2046</v>
      </c>
      <c r="BO247" s="52">
        <v>1.225</v>
      </c>
      <c r="BP247" s="47">
        <v>0.625</v>
      </c>
      <c r="BQ247" s="54">
        <f t="shared" si="236"/>
        <v>164950.269812838</v>
      </c>
    </row>
    <row r="248" customHeight="1" spans="1:69">
      <c r="A248" s="49">
        <v>5109</v>
      </c>
      <c r="B248" s="55">
        <v>8</v>
      </c>
      <c r="C248" s="51">
        <v>1</v>
      </c>
      <c r="D248" s="51">
        <v>1</v>
      </c>
      <c r="E248" s="51">
        <v>0</v>
      </c>
      <c r="F248" s="42">
        <f>A248*B248*C248*D248+E248</f>
        <v>40872</v>
      </c>
      <c r="G248" s="52">
        <v>2.75</v>
      </c>
      <c r="H248" s="51">
        <v>0.98</v>
      </c>
      <c r="I248" s="51">
        <v>3.27</v>
      </c>
      <c r="J248" s="45">
        <f>H248*I248+1</f>
        <v>4.2046</v>
      </c>
      <c r="K248" s="52">
        <v>1.125</v>
      </c>
      <c r="L248" s="47">
        <v>0.5</v>
      </c>
      <c r="M248" s="54">
        <f>F248*G248*J248*K248*L248</f>
        <v>265831.104825</v>
      </c>
      <c r="O248" s="49">
        <v>5109</v>
      </c>
      <c r="P248" s="55">
        <v>8</v>
      </c>
      <c r="Q248" s="51">
        <v>1</v>
      </c>
      <c r="R248" s="51">
        <v>1</v>
      </c>
      <c r="S248" s="51">
        <v>0</v>
      </c>
      <c r="T248" s="42">
        <f t="shared" si="238"/>
        <v>40872</v>
      </c>
      <c r="U248" s="52">
        <f t="shared" ref="U248:U257" si="249">2.75+0.26</f>
        <v>3.01</v>
      </c>
      <c r="V248" s="51">
        <v>0.98</v>
      </c>
      <c r="W248" s="51">
        <v>3.27</v>
      </c>
      <c r="X248" s="45">
        <f t="shared" si="240"/>
        <v>4.2046</v>
      </c>
      <c r="Y248" s="52">
        <v>1.125</v>
      </c>
      <c r="Z248" s="47">
        <v>0.5</v>
      </c>
      <c r="AA248" s="54">
        <f t="shared" si="241"/>
        <v>290964.227463</v>
      </c>
      <c r="AC248" s="49">
        <v>5109</v>
      </c>
      <c r="AD248" s="55">
        <v>8</v>
      </c>
      <c r="AE248" s="51">
        <v>1</v>
      </c>
      <c r="AF248" s="51">
        <v>1</v>
      </c>
      <c r="AG248" s="51">
        <v>0</v>
      </c>
      <c r="AH248" s="42">
        <f t="shared" si="242"/>
        <v>40872</v>
      </c>
      <c r="AI248" s="52">
        <f t="shared" si="243"/>
        <v>3.01</v>
      </c>
      <c r="AJ248" s="51">
        <v>0.98</v>
      </c>
      <c r="AK248" s="51">
        <v>3.27</v>
      </c>
      <c r="AL248" s="45">
        <f t="shared" si="244"/>
        <v>4.2046</v>
      </c>
      <c r="AM248" s="52">
        <v>1.125</v>
      </c>
      <c r="AN248" s="47">
        <v>0.5</v>
      </c>
      <c r="AO248" s="54">
        <f t="shared" si="245"/>
        <v>290964.227463</v>
      </c>
      <c r="AQ248" s="49">
        <f t="shared" si="237"/>
        <v>5349</v>
      </c>
      <c r="AR248" s="55">
        <v>8</v>
      </c>
      <c r="AS248" s="51">
        <v>1</v>
      </c>
      <c r="AT248" s="51">
        <v>1</v>
      </c>
      <c r="AU248" s="51">
        <v>0</v>
      </c>
      <c r="AV248" s="42">
        <f t="shared" si="227"/>
        <v>42792</v>
      </c>
      <c r="AW248" s="52">
        <f t="shared" si="246"/>
        <v>3.01</v>
      </c>
      <c r="AX248" s="51">
        <v>0.98</v>
      </c>
      <c r="AY248" s="51">
        <v>3.27</v>
      </c>
      <c r="AZ248" s="45">
        <f t="shared" si="229"/>
        <v>4.2046</v>
      </c>
      <c r="BA248" s="52">
        <v>1.225</v>
      </c>
      <c r="BB248" s="47">
        <v>0.5</v>
      </c>
      <c r="BC248" s="54">
        <f t="shared" si="230"/>
        <v>331710.9892446</v>
      </c>
      <c r="BE248" s="49">
        <f t="shared" si="231"/>
        <v>5457</v>
      </c>
      <c r="BF248" s="55">
        <v>8</v>
      </c>
      <c r="BG248" s="51">
        <v>1</v>
      </c>
      <c r="BH248" s="51">
        <v>1</v>
      </c>
      <c r="BI248" s="51">
        <v>0</v>
      </c>
      <c r="BJ248" s="42">
        <f t="shared" si="233"/>
        <v>43656</v>
      </c>
      <c r="BK248" s="52">
        <f t="shared" si="248"/>
        <v>3.01</v>
      </c>
      <c r="BL248" s="51">
        <v>0.98</v>
      </c>
      <c r="BM248" s="51">
        <v>3.27</v>
      </c>
      <c r="BN248" s="45">
        <f t="shared" si="235"/>
        <v>4.2046</v>
      </c>
      <c r="BO248" s="52">
        <v>1.225</v>
      </c>
      <c r="BP248" s="47">
        <v>0.625</v>
      </c>
      <c r="BQ248" s="54">
        <f t="shared" si="236"/>
        <v>423010.57868475</v>
      </c>
    </row>
    <row r="249" customHeight="1" spans="1:69">
      <c r="A249" s="49">
        <v>5109</v>
      </c>
      <c r="B249" s="50">
        <v>0.72</v>
      </c>
      <c r="C249" s="51">
        <v>2.2</v>
      </c>
      <c r="D249" s="51">
        <v>1</v>
      </c>
      <c r="E249" s="51">
        <v>0</v>
      </c>
      <c r="F249" s="42">
        <f t="shared" ref="F249:F255" si="250">A249*B249*C249*D249+E249</f>
        <v>8092.656</v>
      </c>
      <c r="G249" s="52">
        <v>2.75</v>
      </c>
      <c r="H249" s="51">
        <v>0.98</v>
      </c>
      <c r="I249" s="51">
        <v>3.27</v>
      </c>
      <c r="J249" s="45">
        <f t="shared" ref="J249:J255" si="251">H249*I249+1</f>
        <v>4.2046</v>
      </c>
      <c r="K249" s="52">
        <v>1.125</v>
      </c>
      <c r="L249" s="47">
        <v>0.5</v>
      </c>
      <c r="M249" s="54">
        <f t="shared" ref="M249:M255" si="252">F249*G249*J249*K249*L249</f>
        <v>52634.55875535</v>
      </c>
      <c r="O249" s="49">
        <v>5109</v>
      </c>
      <c r="P249" s="50">
        <v>0.72</v>
      </c>
      <c r="Q249" s="51">
        <v>2.2</v>
      </c>
      <c r="R249" s="51">
        <v>1</v>
      </c>
      <c r="S249" s="51">
        <v>0</v>
      </c>
      <c r="T249" s="42">
        <f t="shared" si="238"/>
        <v>8092.656</v>
      </c>
      <c r="U249" s="52">
        <f t="shared" si="249"/>
        <v>3.01</v>
      </c>
      <c r="V249" s="51">
        <v>0.98</v>
      </c>
      <c r="W249" s="51">
        <v>3.27</v>
      </c>
      <c r="X249" s="45">
        <f t="shared" si="240"/>
        <v>4.2046</v>
      </c>
      <c r="Y249" s="52">
        <v>1.125</v>
      </c>
      <c r="Z249" s="47">
        <v>0.5</v>
      </c>
      <c r="AA249" s="54">
        <f t="shared" si="241"/>
        <v>57610.917037674</v>
      </c>
      <c r="AC249" s="49">
        <v>5109</v>
      </c>
      <c r="AD249" s="50">
        <v>0.72</v>
      </c>
      <c r="AE249" s="51">
        <v>2.2</v>
      </c>
      <c r="AF249" s="51">
        <v>1</v>
      </c>
      <c r="AG249" s="51">
        <v>0</v>
      </c>
      <c r="AH249" s="42">
        <f t="shared" si="242"/>
        <v>8092.656</v>
      </c>
      <c r="AI249" s="52">
        <f t="shared" si="243"/>
        <v>3.01</v>
      </c>
      <c r="AJ249" s="51">
        <v>0.98</v>
      </c>
      <c r="AK249" s="51">
        <v>3.27</v>
      </c>
      <c r="AL249" s="45">
        <f t="shared" si="244"/>
        <v>4.2046</v>
      </c>
      <c r="AM249" s="52">
        <v>1.125</v>
      </c>
      <c r="AN249" s="47">
        <v>0.5</v>
      </c>
      <c r="AO249" s="54">
        <f t="shared" si="245"/>
        <v>57610.917037674</v>
      </c>
      <c r="AQ249" s="49">
        <f t="shared" si="237"/>
        <v>5349</v>
      </c>
      <c r="AR249" s="50">
        <v>0.72</v>
      </c>
      <c r="AS249" s="51">
        <v>2.2</v>
      </c>
      <c r="AT249" s="51">
        <v>1</v>
      </c>
      <c r="AU249" s="51">
        <v>0</v>
      </c>
      <c r="AV249" s="42">
        <f t="shared" si="227"/>
        <v>8472.816</v>
      </c>
      <c r="AW249" s="52">
        <f t="shared" si="246"/>
        <v>3.01</v>
      </c>
      <c r="AX249" s="51">
        <v>0.98</v>
      </c>
      <c r="AY249" s="51">
        <v>3.27</v>
      </c>
      <c r="AZ249" s="45">
        <f t="shared" si="229"/>
        <v>4.2046</v>
      </c>
      <c r="BA249" s="52">
        <v>1.225</v>
      </c>
      <c r="BB249" s="47">
        <v>0.5</v>
      </c>
      <c r="BC249" s="54">
        <f t="shared" si="230"/>
        <v>65678.7758704308</v>
      </c>
      <c r="BE249" s="49">
        <f t="shared" si="231"/>
        <v>5457</v>
      </c>
      <c r="BF249" s="50">
        <v>0.72</v>
      </c>
      <c r="BG249" s="51">
        <v>2.2</v>
      </c>
      <c r="BH249" s="51">
        <v>1</v>
      </c>
      <c r="BI249" s="51">
        <v>0</v>
      </c>
      <c r="BJ249" s="42">
        <f t="shared" si="233"/>
        <v>8643.888</v>
      </c>
      <c r="BK249" s="52">
        <f t="shared" si="248"/>
        <v>3.01</v>
      </c>
      <c r="BL249" s="51">
        <v>0.98</v>
      </c>
      <c r="BM249" s="51">
        <v>3.27</v>
      </c>
      <c r="BN249" s="45">
        <f t="shared" si="235"/>
        <v>4.2046</v>
      </c>
      <c r="BO249" s="52">
        <v>1.225</v>
      </c>
      <c r="BP249" s="47">
        <v>0.625</v>
      </c>
      <c r="BQ249" s="54">
        <f t="shared" si="236"/>
        <v>83756.0945795805</v>
      </c>
    </row>
    <row r="250" customHeight="1" spans="1:69">
      <c r="A250" s="49">
        <v>5109</v>
      </c>
      <c r="B250" s="50">
        <v>0.97</v>
      </c>
      <c r="C250" s="51">
        <v>2.2</v>
      </c>
      <c r="D250" s="51">
        <v>1</v>
      </c>
      <c r="E250" s="51">
        <v>0</v>
      </c>
      <c r="F250" s="42">
        <f t="shared" si="250"/>
        <v>10902.606</v>
      </c>
      <c r="G250" s="52">
        <v>2.75</v>
      </c>
      <c r="H250" s="51">
        <v>0.98</v>
      </c>
      <c r="I250" s="51">
        <v>3.27</v>
      </c>
      <c r="J250" s="45">
        <f t="shared" si="251"/>
        <v>4.2046</v>
      </c>
      <c r="K250" s="52">
        <v>1.125</v>
      </c>
      <c r="L250" s="47">
        <v>0.5</v>
      </c>
      <c r="M250" s="54">
        <f t="shared" si="252"/>
        <v>70910.4472120687</v>
      </c>
      <c r="O250" s="49">
        <v>5109</v>
      </c>
      <c r="P250" s="50">
        <v>0.97</v>
      </c>
      <c r="Q250" s="51">
        <v>2.2</v>
      </c>
      <c r="R250" s="51">
        <v>1</v>
      </c>
      <c r="S250" s="51">
        <v>0</v>
      </c>
      <c r="T250" s="42">
        <f t="shared" si="238"/>
        <v>10902.606</v>
      </c>
      <c r="U250" s="52">
        <f t="shared" si="249"/>
        <v>3.01</v>
      </c>
      <c r="V250" s="51">
        <v>0.98</v>
      </c>
      <c r="W250" s="51">
        <v>3.27</v>
      </c>
      <c r="X250" s="45">
        <f t="shared" si="240"/>
        <v>4.2046</v>
      </c>
      <c r="Y250" s="52">
        <v>1.125</v>
      </c>
      <c r="Z250" s="47">
        <v>0.5</v>
      </c>
      <c r="AA250" s="54">
        <f t="shared" si="241"/>
        <v>77614.7076757552</v>
      </c>
      <c r="AC250" s="49">
        <v>5109</v>
      </c>
      <c r="AD250" s="50">
        <v>0.97</v>
      </c>
      <c r="AE250" s="51">
        <v>2.2</v>
      </c>
      <c r="AF250" s="51">
        <v>1</v>
      </c>
      <c r="AG250" s="51">
        <v>0</v>
      </c>
      <c r="AH250" s="42">
        <f t="shared" si="242"/>
        <v>10902.606</v>
      </c>
      <c r="AI250" s="52">
        <f t="shared" si="243"/>
        <v>3.01</v>
      </c>
      <c r="AJ250" s="51">
        <v>0.98</v>
      </c>
      <c r="AK250" s="51">
        <v>3.27</v>
      </c>
      <c r="AL250" s="45">
        <f t="shared" si="244"/>
        <v>4.2046</v>
      </c>
      <c r="AM250" s="52">
        <v>1.125</v>
      </c>
      <c r="AN250" s="47">
        <v>0.5</v>
      </c>
      <c r="AO250" s="54">
        <f t="shared" si="245"/>
        <v>77614.7076757552</v>
      </c>
      <c r="AQ250" s="49">
        <f t="shared" si="237"/>
        <v>5349</v>
      </c>
      <c r="AR250" s="50">
        <v>0.97</v>
      </c>
      <c r="AS250" s="51">
        <v>2.2</v>
      </c>
      <c r="AT250" s="51">
        <v>1</v>
      </c>
      <c r="AU250" s="51">
        <v>0</v>
      </c>
      <c r="AV250" s="42">
        <f t="shared" si="227"/>
        <v>11414.766</v>
      </c>
      <c r="AW250" s="52">
        <f t="shared" si="246"/>
        <v>3.01</v>
      </c>
      <c r="AX250" s="51">
        <v>0.98</v>
      </c>
      <c r="AY250" s="51">
        <v>3.27</v>
      </c>
      <c r="AZ250" s="45">
        <f t="shared" si="229"/>
        <v>4.2046</v>
      </c>
      <c r="BA250" s="52">
        <v>1.225</v>
      </c>
      <c r="BB250" s="47">
        <v>0.5</v>
      </c>
      <c r="BC250" s="54">
        <f t="shared" si="230"/>
        <v>88483.906380997</v>
      </c>
      <c r="BE250" s="49">
        <f t="shared" si="231"/>
        <v>5457</v>
      </c>
      <c r="BF250" s="50">
        <v>0.97</v>
      </c>
      <c r="BG250" s="51">
        <v>2.2</v>
      </c>
      <c r="BH250" s="51">
        <v>1</v>
      </c>
      <c r="BI250" s="51">
        <v>0</v>
      </c>
      <c r="BJ250" s="42">
        <f t="shared" si="233"/>
        <v>11645.238</v>
      </c>
      <c r="BK250" s="52">
        <f t="shared" si="248"/>
        <v>3.01</v>
      </c>
      <c r="BL250" s="51">
        <v>0.98</v>
      </c>
      <c r="BM250" s="51">
        <v>3.27</v>
      </c>
      <c r="BN250" s="45">
        <f t="shared" si="235"/>
        <v>4.2046</v>
      </c>
      <c r="BO250" s="52">
        <v>1.225</v>
      </c>
      <c r="BP250" s="47">
        <v>0.625</v>
      </c>
      <c r="BQ250" s="54">
        <f t="shared" si="236"/>
        <v>112838.071864157</v>
      </c>
    </row>
    <row r="251" customHeight="1" spans="1:69">
      <c r="A251" s="49">
        <v>5109</v>
      </c>
      <c r="B251" s="50">
        <v>0.89</v>
      </c>
      <c r="C251" s="51">
        <v>2.2</v>
      </c>
      <c r="D251" s="51">
        <v>1</v>
      </c>
      <c r="E251" s="51">
        <v>0</v>
      </c>
      <c r="F251" s="42">
        <f t="shared" si="250"/>
        <v>10003.422</v>
      </c>
      <c r="G251" s="52">
        <v>2.75</v>
      </c>
      <c r="H251" s="51">
        <v>0.98</v>
      </c>
      <c r="I251" s="51">
        <v>3.27</v>
      </c>
      <c r="J251" s="45">
        <f t="shared" si="251"/>
        <v>4.2046</v>
      </c>
      <c r="K251" s="52">
        <v>1.125</v>
      </c>
      <c r="L251" s="47">
        <v>0.5</v>
      </c>
      <c r="M251" s="54">
        <f t="shared" si="252"/>
        <v>65062.1629059188</v>
      </c>
      <c r="O251" s="49">
        <v>5109</v>
      </c>
      <c r="P251" s="50">
        <v>0.89</v>
      </c>
      <c r="Q251" s="51">
        <v>2.2</v>
      </c>
      <c r="R251" s="51">
        <v>1</v>
      </c>
      <c r="S251" s="51">
        <v>0</v>
      </c>
      <c r="T251" s="42">
        <f t="shared" si="238"/>
        <v>10003.422</v>
      </c>
      <c r="U251" s="52">
        <f t="shared" si="249"/>
        <v>3.01</v>
      </c>
      <c r="V251" s="51">
        <v>0.98</v>
      </c>
      <c r="W251" s="51">
        <v>3.27</v>
      </c>
      <c r="X251" s="45">
        <f t="shared" si="240"/>
        <v>4.2046</v>
      </c>
      <c r="Y251" s="52">
        <v>1.125</v>
      </c>
      <c r="Z251" s="47">
        <v>0.5</v>
      </c>
      <c r="AA251" s="54">
        <f t="shared" si="241"/>
        <v>71213.4946715692</v>
      </c>
      <c r="AC251" s="49">
        <v>5109</v>
      </c>
      <c r="AD251" s="50">
        <v>0.89</v>
      </c>
      <c r="AE251" s="51">
        <v>2.2</v>
      </c>
      <c r="AF251" s="51">
        <v>1</v>
      </c>
      <c r="AG251" s="51">
        <v>0</v>
      </c>
      <c r="AH251" s="42">
        <f t="shared" si="242"/>
        <v>10003.422</v>
      </c>
      <c r="AI251" s="52">
        <f t="shared" si="243"/>
        <v>3.01</v>
      </c>
      <c r="AJ251" s="51">
        <v>0.98</v>
      </c>
      <c r="AK251" s="51">
        <v>3.27</v>
      </c>
      <c r="AL251" s="45">
        <f t="shared" si="244"/>
        <v>4.2046</v>
      </c>
      <c r="AM251" s="52">
        <v>1.125</v>
      </c>
      <c r="AN251" s="47">
        <v>0.5</v>
      </c>
      <c r="AO251" s="54">
        <f t="shared" si="245"/>
        <v>71213.4946715692</v>
      </c>
      <c r="AQ251" s="49">
        <f t="shared" ref="AQ251:AQ260" si="253">5109+240</f>
        <v>5349</v>
      </c>
      <c r="AR251" s="50">
        <v>0.89</v>
      </c>
      <c r="AS251" s="51">
        <v>2.2</v>
      </c>
      <c r="AT251" s="51">
        <v>1</v>
      </c>
      <c r="AU251" s="51">
        <v>0</v>
      </c>
      <c r="AV251" s="42">
        <f t="shared" si="227"/>
        <v>10473.342</v>
      </c>
      <c r="AW251" s="52">
        <f t="shared" si="246"/>
        <v>3.01</v>
      </c>
      <c r="AX251" s="51">
        <v>0.98</v>
      </c>
      <c r="AY251" s="51">
        <v>3.27</v>
      </c>
      <c r="AZ251" s="45">
        <f t="shared" si="229"/>
        <v>4.2046</v>
      </c>
      <c r="BA251" s="52">
        <v>1.225</v>
      </c>
      <c r="BB251" s="47">
        <v>0.5</v>
      </c>
      <c r="BC251" s="54">
        <f t="shared" si="230"/>
        <v>81186.2646176159</v>
      </c>
      <c r="BE251" s="49">
        <f t="shared" si="231"/>
        <v>5457</v>
      </c>
      <c r="BF251" s="50">
        <v>0.89</v>
      </c>
      <c r="BG251" s="51">
        <v>2.2</v>
      </c>
      <c r="BH251" s="51">
        <v>1</v>
      </c>
      <c r="BI251" s="51">
        <v>0</v>
      </c>
      <c r="BJ251" s="42">
        <f t="shared" si="233"/>
        <v>10684.806</v>
      </c>
      <c r="BK251" s="52">
        <f t="shared" si="248"/>
        <v>3.01</v>
      </c>
      <c r="BL251" s="51">
        <v>0.98</v>
      </c>
      <c r="BM251" s="51">
        <v>3.27</v>
      </c>
      <c r="BN251" s="45">
        <f t="shared" si="235"/>
        <v>4.2046</v>
      </c>
      <c r="BO251" s="52">
        <v>1.225</v>
      </c>
      <c r="BP251" s="47">
        <v>0.625</v>
      </c>
      <c r="BQ251" s="54">
        <f t="shared" si="236"/>
        <v>103531.839133093</v>
      </c>
    </row>
    <row r="252" customHeight="1" spans="1:69">
      <c r="A252" s="49">
        <v>5109</v>
      </c>
      <c r="B252" s="50">
        <v>1.13</v>
      </c>
      <c r="C252" s="51">
        <v>2.2</v>
      </c>
      <c r="D252" s="51">
        <v>1</v>
      </c>
      <c r="E252" s="51">
        <v>0</v>
      </c>
      <c r="F252" s="42">
        <f t="shared" si="250"/>
        <v>12700.974</v>
      </c>
      <c r="G252" s="52">
        <v>2.75</v>
      </c>
      <c r="H252" s="51">
        <v>0.98</v>
      </c>
      <c r="I252" s="51">
        <v>3.27</v>
      </c>
      <c r="J252" s="45">
        <f t="shared" si="251"/>
        <v>4.2046</v>
      </c>
      <c r="K252" s="52">
        <v>1.125</v>
      </c>
      <c r="L252" s="47">
        <v>0.5</v>
      </c>
      <c r="M252" s="54">
        <f t="shared" si="252"/>
        <v>82607.0158243687</v>
      </c>
      <c r="O252" s="49">
        <v>5109</v>
      </c>
      <c r="P252" s="50">
        <v>1.13</v>
      </c>
      <c r="Q252" s="51">
        <v>2.2</v>
      </c>
      <c r="R252" s="51">
        <v>1</v>
      </c>
      <c r="S252" s="51">
        <v>0</v>
      </c>
      <c r="T252" s="42">
        <f t="shared" si="238"/>
        <v>12700.974</v>
      </c>
      <c r="U252" s="52">
        <f t="shared" si="249"/>
        <v>3.01</v>
      </c>
      <c r="V252" s="51">
        <v>0.98</v>
      </c>
      <c r="W252" s="51">
        <v>3.27</v>
      </c>
      <c r="X252" s="45">
        <f t="shared" si="240"/>
        <v>4.2046</v>
      </c>
      <c r="Y252" s="52">
        <v>1.125</v>
      </c>
      <c r="Z252" s="47">
        <v>0.5</v>
      </c>
      <c r="AA252" s="54">
        <f t="shared" si="241"/>
        <v>90417.1336841272</v>
      </c>
      <c r="AC252" s="49">
        <v>5109</v>
      </c>
      <c r="AD252" s="50">
        <v>1.13</v>
      </c>
      <c r="AE252" s="51">
        <v>2.2</v>
      </c>
      <c r="AF252" s="51">
        <v>1</v>
      </c>
      <c r="AG252" s="51">
        <v>0</v>
      </c>
      <c r="AH252" s="42">
        <f t="shared" si="242"/>
        <v>12700.974</v>
      </c>
      <c r="AI252" s="52">
        <f t="shared" si="243"/>
        <v>3.01</v>
      </c>
      <c r="AJ252" s="51">
        <v>0.98</v>
      </c>
      <c r="AK252" s="51">
        <v>3.27</v>
      </c>
      <c r="AL252" s="45">
        <f t="shared" si="244"/>
        <v>4.2046</v>
      </c>
      <c r="AM252" s="52">
        <v>1.125</v>
      </c>
      <c r="AN252" s="47">
        <v>0.5</v>
      </c>
      <c r="AO252" s="54">
        <f t="shared" si="245"/>
        <v>90417.1336841272</v>
      </c>
      <c r="AQ252" s="49">
        <f t="shared" si="253"/>
        <v>5349</v>
      </c>
      <c r="AR252" s="50">
        <v>1.13</v>
      </c>
      <c r="AS252" s="51">
        <v>2.2</v>
      </c>
      <c r="AT252" s="51">
        <v>1</v>
      </c>
      <c r="AU252" s="51">
        <v>0</v>
      </c>
      <c r="AV252" s="42">
        <f t="shared" si="227"/>
        <v>13297.614</v>
      </c>
      <c r="AW252" s="52">
        <f t="shared" si="246"/>
        <v>3.01</v>
      </c>
      <c r="AX252" s="51">
        <v>0.98</v>
      </c>
      <c r="AY252" s="51">
        <v>3.27</v>
      </c>
      <c r="AZ252" s="45">
        <f t="shared" si="229"/>
        <v>4.2046</v>
      </c>
      <c r="BA252" s="52">
        <v>1.225</v>
      </c>
      <c r="BB252" s="47">
        <v>0.5</v>
      </c>
      <c r="BC252" s="54">
        <f t="shared" si="230"/>
        <v>103079.189907759</v>
      </c>
      <c r="BE252" s="49">
        <f t="shared" si="231"/>
        <v>5457</v>
      </c>
      <c r="BF252" s="50">
        <v>1.13</v>
      </c>
      <c r="BG252" s="51">
        <v>2.2</v>
      </c>
      <c r="BH252" s="51">
        <v>1</v>
      </c>
      <c r="BI252" s="51">
        <v>0</v>
      </c>
      <c r="BJ252" s="42">
        <f t="shared" si="233"/>
        <v>13566.102</v>
      </c>
      <c r="BK252" s="52">
        <f t="shared" si="248"/>
        <v>3.01</v>
      </c>
      <c r="BL252" s="51">
        <v>0.98</v>
      </c>
      <c r="BM252" s="51">
        <v>3.27</v>
      </c>
      <c r="BN252" s="45">
        <f t="shared" si="235"/>
        <v>4.2046</v>
      </c>
      <c r="BO252" s="52">
        <v>1.225</v>
      </c>
      <c r="BP252" s="47">
        <v>0.625</v>
      </c>
      <c r="BQ252" s="54">
        <f t="shared" si="236"/>
        <v>131450.537326286</v>
      </c>
    </row>
    <row r="253" customHeight="1" spans="1:69">
      <c r="A253" s="49">
        <v>5109</v>
      </c>
      <c r="B253" s="55">
        <v>2.01</v>
      </c>
      <c r="C253" s="51">
        <v>2.2</v>
      </c>
      <c r="D253" s="51">
        <v>1</v>
      </c>
      <c r="E253" s="51">
        <v>0</v>
      </c>
      <c r="F253" s="42">
        <f t="shared" si="250"/>
        <v>22591.998</v>
      </c>
      <c r="G253" s="52">
        <v>2.75</v>
      </c>
      <c r="H253" s="51">
        <v>0.98</v>
      </c>
      <c r="I253" s="51">
        <v>3.27</v>
      </c>
      <c r="J253" s="45">
        <f t="shared" si="251"/>
        <v>4.2046</v>
      </c>
      <c r="K253" s="52">
        <v>1.125</v>
      </c>
      <c r="L253" s="47">
        <v>0.5</v>
      </c>
      <c r="M253" s="54">
        <f t="shared" si="252"/>
        <v>146938.143192019</v>
      </c>
      <c r="O253" s="49">
        <v>5109</v>
      </c>
      <c r="P253" s="55">
        <v>2.01</v>
      </c>
      <c r="Q253" s="51">
        <v>2.2</v>
      </c>
      <c r="R253" s="51">
        <v>1</v>
      </c>
      <c r="S253" s="51">
        <v>0</v>
      </c>
      <c r="T253" s="42">
        <f t="shared" si="238"/>
        <v>22591.998</v>
      </c>
      <c r="U253" s="52">
        <f t="shared" si="249"/>
        <v>3.01</v>
      </c>
      <c r="V253" s="51">
        <v>0.98</v>
      </c>
      <c r="W253" s="51">
        <v>3.27</v>
      </c>
      <c r="X253" s="45">
        <f t="shared" si="240"/>
        <v>4.2046</v>
      </c>
      <c r="Y253" s="52">
        <v>1.125</v>
      </c>
      <c r="Z253" s="47">
        <v>0.5</v>
      </c>
      <c r="AA253" s="54">
        <f t="shared" si="241"/>
        <v>160830.476730173</v>
      </c>
      <c r="AC253" s="49">
        <v>5109</v>
      </c>
      <c r="AD253" s="55">
        <v>2.01</v>
      </c>
      <c r="AE253" s="51">
        <v>2.2</v>
      </c>
      <c r="AF253" s="51">
        <v>1</v>
      </c>
      <c r="AG253" s="51">
        <v>0</v>
      </c>
      <c r="AH253" s="42">
        <f t="shared" si="242"/>
        <v>22591.998</v>
      </c>
      <c r="AI253" s="52">
        <f t="shared" si="243"/>
        <v>3.01</v>
      </c>
      <c r="AJ253" s="51">
        <v>0.98</v>
      </c>
      <c r="AK253" s="51">
        <v>3.27</v>
      </c>
      <c r="AL253" s="45">
        <f t="shared" si="244"/>
        <v>4.2046</v>
      </c>
      <c r="AM253" s="52">
        <v>1.125</v>
      </c>
      <c r="AN253" s="47">
        <v>0.5</v>
      </c>
      <c r="AO253" s="54">
        <f t="shared" si="245"/>
        <v>160830.476730173</v>
      </c>
      <c r="AQ253" s="49">
        <f t="shared" si="253"/>
        <v>5349</v>
      </c>
      <c r="AR253" s="55">
        <v>2.01</v>
      </c>
      <c r="AS253" s="51">
        <v>2.2</v>
      </c>
      <c r="AT253" s="51">
        <v>1</v>
      </c>
      <c r="AU253" s="51">
        <v>0</v>
      </c>
      <c r="AV253" s="42">
        <f t="shared" si="227"/>
        <v>23653.278</v>
      </c>
      <c r="AW253" s="52">
        <f t="shared" si="246"/>
        <v>3.01</v>
      </c>
      <c r="AX253" s="51">
        <v>0.98</v>
      </c>
      <c r="AY253" s="51">
        <v>3.27</v>
      </c>
      <c r="AZ253" s="45">
        <f t="shared" si="229"/>
        <v>4.2046</v>
      </c>
      <c r="BA253" s="52">
        <v>1.225</v>
      </c>
      <c r="BB253" s="47">
        <v>0.5</v>
      </c>
      <c r="BC253" s="54">
        <f t="shared" si="230"/>
        <v>183353.249304953</v>
      </c>
      <c r="BE253" s="49">
        <f t="shared" ref="BE253:BE260" si="254">5109+240+108</f>
        <v>5457</v>
      </c>
      <c r="BF253" s="55">
        <v>2.01</v>
      </c>
      <c r="BG253" s="51">
        <v>2.2</v>
      </c>
      <c r="BH253" s="51">
        <v>1</v>
      </c>
      <c r="BI253" s="51">
        <v>0</v>
      </c>
      <c r="BJ253" s="42">
        <f t="shared" si="233"/>
        <v>24130.854</v>
      </c>
      <c r="BK253" s="52">
        <f t="shared" si="248"/>
        <v>3.01</v>
      </c>
      <c r="BL253" s="51">
        <v>0.98</v>
      </c>
      <c r="BM253" s="51">
        <v>3.27</v>
      </c>
      <c r="BN253" s="45">
        <f t="shared" si="235"/>
        <v>4.2046</v>
      </c>
      <c r="BO253" s="52">
        <v>1.225</v>
      </c>
      <c r="BP253" s="47">
        <v>0.625</v>
      </c>
      <c r="BQ253" s="54">
        <f t="shared" si="236"/>
        <v>233819.097367996</v>
      </c>
    </row>
    <row r="254" customHeight="1" spans="1:69">
      <c r="A254" s="49">
        <v>5109</v>
      </c>
      <c r="B254" s="41">
        <v>1.07</v>
      </c>
      <c r="C254" s="51">
        <v>2.2</v>
      </c>
      <c r="D254" s="51">
        <v>1</v>
      </c>
      <c r="E254" s="51">
        <v>0</v>
      </c>
      <c r="F254" s="42">
        <f t="shared" si="250"/>
        <v>12026.586</v>
      </c>
      <c r="G254" s="52">
        <v>2.75</v>
      </c>
      <c r="H254" s="51">
        <v>0.98</v>
      </c>
      <c r="I254" s="51">
        <v>3.27</v>
      </c>
      <c r="J254" s="45">
        <f t="shared" si="251"/>
        <v>4.2046</v>
      </c>
      <c r="K254" s="52">
        <v>1.125</v>
      </c>
      <c r="L254" s="47">
        <v>0.5</v>
      </c>
      <c r="M254" s="54">
        <f t="shared" si="252"/>
        <v>78220.8025947563</v>
      </c>
      <c r="O254" s="49">
        <v>5109</v>
      </c>
      <c r="P254" s="41">
        <v>1.07</v>
      </c>
      <c r="Q254" s="51">
        <v>2.2</v>
      </c>
      <c r="R254" s="51">
        <v>1</v>
      </c>
      <c r="S254" s="51">
        <v>0</v>
      </c>
      <c r="T254" s="42">
        <f t="shared" si="238"/>
        <v>12026.586</v>
      </c>
      <c r="U254" s="52">
        <f t="shared" si="249"/>
        <v>3.01</v>
      </c>
      <c r="V254" s="51">
        <v>0.98</v>
      </c>
      <c r="W254" s="51">
        <v>3.27</v>
      </c>
      <c r="X254" s="45">
        <f t="shared" si="240"/>
        <v>4.2046</v>
      </c>
      <c r="Y254" s="52">
        <v>1.125</v>
      </c>
      <c r="Z254" s="47">
        <v>0.5</v>
      </c>
      <c r="AA254" s="54">
        <f t="shared" si="241"/>
        <v>85616.2239309877</v>
      </c>
      <c r="AC254" s="49">
        <v>5109</v>
      </c>
      <c r="AD254" s="41">
        <v>1.07</v>
      </c>
      <c r="AE254" s="51">
        <v>2.2</v>
      </c>
      <c r="AF254" s="51">
        <v>1</v>
      </c>
      <c r="AG254" s="51">
        <v>0</v>
      </c>
      <c r="AH254" s="42">
        <f t="shared" si="242"/>
        <v>12026.586</v>
      </c>
      <c r="AI254" s="52">
        <f t="shared" si="243"/>
        <v>3.01</v>
      </c>
      <c r="AJ254" s="51">
        <v>0.98</v>
      </c>
      <c r="AK254" s="51">
        <v>3.27</v>
      </c>
      <c r="AL254" s="45">
        <f t="shared" si="244"/>
        <v>4.2046</v>
      </c>
      <c r="AM254" s="52">
        <v>1.125</v>
      </c>
      <c r="AN254" s="47">
        <v>0.5</v>
      </c>
      <c r="AO254" s="54">
        <f t="shared" si="245"/>
        <v>85616.2239309877</v>
      </c>
      <c r="AQ254" s="49">
        <f t="shared" si="253"/>
        <v>5349</v>
      </c>
      <c r="AR254" s="41">
        <v>1.07</v>
      </c>
      <c r="AS254" s="51">
        <v>2.2</v>
      </c>
      <c r="AT254" s="51">
        <v>1</v>
      </c>
      <c r="AU254" s="51">
        <v>0</v>
      </c>
      <c r="AV254" s="42">
        <f t="shared" si="227"/>
        <v>12591.546</v>
      </c>
      <c r="AW254" s="52">
        <f t="shared" si="246"/>
        <v>3.01</v>
      </c>
      <c r="AX254" s="51">
        <v>0.98</v>
      </c>
      <c r="AY254" s="51">
        <v>3.27</v>
      </c>
      <c r="AZ254" s="45">
        <f t="shared" si="229"/>
        <v>4.2046</v>
      </c>
      <c r="BA254" s="52">
        <v>1.225</v>
      </c>
      <c r="BB254" s="47">
        <v>0.5</v>
      </c>
      <c r="BC254" s="54">
        <f t="shared" si="230"/>
        <v>97605.9585852236</v>
      </c>
      <c r="BE254" s="49">
        <f t="shared" si="254"/>
        <v>5457</v>
      </c>
      <c r="BF254" s="41">
        <v>1.07</v>
      </c>
      <c r="BG254" s="51">
        <v>2.2</v>
      </c>
      <c r="BH254" s="51">
        <v>1</v>
      </c>
      <c r="BI254" s="51">
        <v>0</v>
      </c>
      <c r="BJ254" s="42">
        <f t="shared" si="233"/>
        <v>12845.778</v>
      </c>
      <c r="BK254" s="52">
        <f t="shared" si="248"/>
        <v>3.01</v>
      </c>
      <c r="BL254" s="51">
        <v>0.98</v>
      </c>
      <c r="BM254" s="51">
        <v>3.27</v>
      </c>
      <c r="BN254" s="45">
        <f t="shared" si="235"/>
        <v>4.2046</v>
      </c>
      <c r="BO254" s="52">
        <v>1.225</v>
      </c>
      <c r="BP254" s="47">
        <v>0.625</v>
      </c>
      <c r="BQ254" s="54">
        <f t="shared" si="236"/>
        <v>124470.862777988</v>
      </c>
    </row>
    <row r="255" customHeight="1" spans="1:69">
      <c r="A255" s="49">
        <v>5109</v>
      </c>
      <c r="B255" s="41">
        <v>1.07</v>
      </c>
      <c r="C255" s="51">
        <v>2.2</v>
      </c>
      <c r="D255" s="51">
        <v>1</v>
      </c>
      <c r="E255" s="51">
        <v>0</v>
      </c>
      <c r="F255" s="42">
        <f t="shared" si="250"/>
        <v>12026.586</v>
      </c>
      <c r="G255" s="52">
        <v>2.75</v>
      </c>
      <c r="H255" s="51">
        <v>0.98</v>
      </c>
      <c r="I255" s="51">
        <v>3.27</v>
      </c>
      <c r="J255" s="45">
        <f t="shared" si="251"/>
        <v>4.2046</v>
      </c>
      <c r="K255" s="52">
        <v>1.125</v>
      </c>
      <c r="L255" s="47">
        <v>0.5</v>
      </c>
      <c r="M255" s="54">
        <f t="shared" si="252"/>
        <v>78220.8025947563</v>
      </c>
      <c r="O255" s="49">
        <v>5109</v>
      </c>
      <c r="P255" s="41">
        <v>1.07</v>
      </c>
      <c r="Q255" s="51">
        <v>2.2</v>
      </c>
      <c r="R255" s="51">
        <v>1</v>
      </c>
      <c r="S255" s="51">
        <v>0</v>
      </c>
      <c r="T255" s="42">
        <f t="shared" si="238"/>
        <v>12026.586</v>
      </c>
      <c r="U255" s="52">
        <f t="shared" si="249"/>
        <v>3.01</v>
      </c>
      <c r="V255" s="51">
        <v>0.98</v>
      </c>
      <c r="W255" s="51">
        <v>3.27</v>
      </c>
      <c r="X255" s="45">
        <f t="shared" si="240"/>
        <v>4.2046</v>
      </c>
      <c r="Y255" s="52">
        <v>1.125</v>
      </c>
      <c r="Z255" s="47">
        <v>0.5</v>
      </c>
      <c r="AA255" s="54">
        <f t="shared" si="241"/>
        <v>85616.2239309877</v>
      </c>
      <c r="AC255" s="49">
        <v>5109</v>
      </c>
      <c r="AD255" s="41">
        <v>1.07</v>
      </c>
      <c r="AE255" s="51">
        <v>2.2</v>
      </c>
      <c r="AF255" s="51">
        <v>1</v>
      </c>
      <c r="AG255" s="51">
        <v>0</v>
      </c>
      <c r="AH255" s="42">
        <f t="shared" si="242"/>
        <v>12026.586</v>
      </c>
      <c r="AI255" s="52">
        <f t="shared" si="243"/>
        <v>3.01</v>
      </c>
      <c r="AJ255" s="51">
        <v>0.98</v>
      </c>
      <c r="AK255" s="51">
        <v>3.27</v>
      </c>
      <c r="AL255" s="45">
        <f t="shared" si="244"/>
        <v>4.2046</v>
      </c>
      <c r="AM255" s="52">
        <v>1.125</v>
      </c>
      <c r="AN255" s="47">
        <v>0.5</v>
      </c>
      <c r="AO255" s="54">
        <f t="shared" si="245"/>
        <v>85616.2239309877</v>
      </c>
      <c r="AQ255" s="49">
        <f t="shared" si="253"/>
        <v>5349</v>
      </c>
      <c r="AR255" s="41">
        <v>1.07</v>
      </c>
      <c r="AS255" s="51">
        <v>2.2</v>
      </c>
      <c r="AT255" s="51">
        <v>1</v>
      </c>
      <c r="AU255" s="51">
        <v>0</v>
      </c>
      <c r="AV255" s="42">
        <f t="shared" si="227"/>
        <v>12591.546</v>
      </c>
      <c r="AW255" s="52">
        <f t="shared" si="246"/>
        <v>3.01</v>
      </c>
      <c r="AX255" s="51">
        <v>0.98</v>
      </c>
      <c r="AY255" s="51">
        <v>3.27</v>
      </c>
      <c r="AZ255" s="45">
        <f t="shared" si="229"/>
        <v>4.2046</v>
      </c>
      <c r="BA255" s="52">
        <v>1.225</v>
      </c>
      <c r="BB255" s="47">
        <v>0.5</v>
      </c>
      <c r="BC255" s="54">
        <f t="shared" si="230"/>
        <v>97605.9585852236</v>
      </c>
      <c r="BE255" s="49">
        <f t="shared" si="254"/>
        <v>5457</v>
      </c>
      <c r="BF255" s="41">
        <v>1.07</v>
      </c>
      <c r="BG255" s="51">
        <v>2.2</v>
      </c>
      <c r="BH255" s="51">
        <v>1</v>
      </c>
      <c r="BI255" s="51">
        <v>0</v>
      </c>
      <c r="BJ255" s="42">
        <f t="shared" si="233"/>
        <v>12845.778</v>
      </c>
      <c r="BK255" s="52">
        <f t="shared" si="248"/>
        <v>3.01</v>
      </c>
      <c r="BL255" s="51">
        <v>0.98</v>
      </c>
      <c r="BM255" s="51">
        <v>3.27</v>
      </c>
      <c r="BN255" s="45">
        <f t="shared" si="235"/>
        <v>4.2046</v>
      </c>
      <c r="BO255" s="52">
        <v>1.225</v>
      </c>
      <c r="BP255" s="47">
        <v>0.625</v>
      </c>
      <c r="BQ255" s="54">
        <f t="shared" si="236"/>
        <v>124470.862777988</v>
      </c>
    </row>
    <row r="256" customHeight="1" spans="1:69">
      <c r="A256" s="49">
        <v>5109</v>
      </c>
      <c r="B256" s="55">
        <v>8</v>
      </c>
      <c r="C256" s="51">
        <v>1</v>
      </c>
      <c r="D256" s="51">
        <v>1</v>
      </c>
      <c r="E256" s="51">
        <v>0</v>
      </c>
      <c r="F256" s="42">
        <f t="shared" ref="F256:F266" si="255">A256*B256*C256*D256+E256</f>
        <v>40872</v>
      </c>
      <c r="G256" s="52">
        <v>2.75</v>
      </c>
      <c r="H256" s="51">
        <v>0.98</v>
      </c>
      <c r="I256" s="51">
        <v>3.27</v>
      </c>
      <c r="J256" s="45">
        <f t="shared" ref="J256:J266" si="256">H256*I256+1</f>
        <v>4.2046</v>
      </c>
      <c r="K256" s="52">
        <v>1.125</v>
      </c>
      <c r="L256" s="47">
        <v>0.5</v>
      </c>
      <c r="M256" s="54">
        <f t="shared" ref="M256:M266" si="257">F256*G256*J256*K256*L256</f>
        <v>265831.104825</v>
      </c>
      <c r="O256" s="49">
        <v>5109</v>
      </c>
      <c r="P256" s="55">
        <v>8</v>
      </c>
      <c r="Q256" s="51">
        <v>1</v>
      </c>
      <c r="R256" s="51">
        <v>1</v>
      </c>
      <c r="S256" s="51">
        <v>0</v>
      </c>
      <c r="T256" s="42">
        <f t="shared" si="238"/>
        <v>40872</v>
      </c>
      <c r="U256" s="52">
        <f t="shared" si="249"/>
        <v>3.01</v>
      </c>
      <c r="V256" s="51">
        <v>0.98</v>
      </c>
      <c r="W256" s="51">
        <v>3.27</v>
      </c>
      <c r="X256" s="45">
        <f t="shared" si="240"/>
        <v>4.2046</v>
      </c>
      <c r="Y256" s="52">
        <v>1.125</v>
      </c>
      <c r="Z256" s="47">
        <v>0.5</v>
      </c>
      <c r="AA256" s="54">
        <f t="shared" si="241"/>
        <v>290964.227463</v>
      </c>
      <c r="AC256" s="49">
        <v>5109</v>
      </c>
      <c r="AD256" s="55">
        <v>8</v>
      </c>
      <c r="AE256" s="51">
        <v>1</v>
      </c>
      <c r="AF256" s="51">
        <v>1</v>
      </c>
      <c r="AG256" s="51">
        <v>0</v>
      </c>
      <c r="AH256" s="42">
        <f t="shared" si="242"/>
        <v>40872</v>
      </c>
      <c r="AI256" s="52">
        <f t="shared" si="243"/>
        <v>3.01</v>
      </c>
      <c r="AJ256" s="51">
        <v>0.98</v>
      </c>
      <c r="AK256" s="51">
        <v>3.27</v>
      </c>
      <c r="AL256" s="45">
        <f t="shared" si="244"/>
        <v>4.2046</v>
      </c>
      <c r="AM256" s="52">
        <v>1.125</v>
      </c>
      <c r="AN256" s="47">
        <v>0.5</v>
      </c>
      <c r="AO256" s="54">
        <f t="shared" si="245"/>
        <v>290964.227463</v>
      </c>
      <c r="AQ256" s="49">
        <f t="shared" si="253"/>
        <v>5349</v>
      </c>
      <c r="AR256" s="55">
        <v>8</v>
      </c>
      <c r="AS256" s="51">
        <v>1</v>
      </c>
      <c r="AT256" s="51">
        <v>1</v>
      </c>
      <c r="AU256" s="51">
        <v>0</v>
      </c>
      <c r="AV256" s="42">
        <f t="shared" si="227"/>
        <v>42792</v>
      </c>
      <c r="AW256" s="52">
        <f t="shared" si="246"/>
        <v>3.01</v>
      </c>
      <c r="AX256" s="51">
        <v>0.98</v>
      </c>
      <c r="AY256" s="51">
        <v>3.27</v>
      </c>
      <c r="AZ256" s="45">
        <f t="shared" si="229"/>
        <v>4.2046</v>
      </c>
      <c r="BA256" s="52">
        <v>1.225</v>
      </c>
      <c r="BB256" s="47">
        <v>0.5</v>
      </c>
      <c r="BC256" s="54">
        <f t="shared" si="230"/>
        <v>331710.9892446</v>
      </c>
      <c r="BE256" s="49">
        <f t="shared" si="254"/>
        <v>5457</v>
      </c>
      <c r="BF256" s="55">
        <v>8</v>
      </c>
      <c r="BG256" s="51">
        <v>1</v>
      </c>
      <c r="BH256" s="51">
        <v>1</v>
      </c>
      <c r="BI256" s="51">
        <v>0</v>
      </c>
      <c r="BJ256" s="42">
        <f t="shared" si="233"/>
        <v>43656</v>
      </c>
      <c r="BK256" s="52">
        <f t="shared" si="248"/>
        <v>3.01</v>
      </c>
      <c r="BL256" s="51">
        <v>0.98</v>
      </c>
      <c r="BM256" s="51">
        <v>3.27</v>
      </c>
      <c r="BN256" s="45">
        <f t="shared" si="235"/>
        <v>4.2046</v>
      </c>
      <c r="BO256" s="52">
        <v>1.225</v>
      </c>
      <c r="BP256" s="47">
        <v>0.625</v>
      </c>
      <c r="BQ256" s="54">
        <f t="shared" si="236"/>
        <v>423010.57868475</v>
      </c>
    </row>
    <row r="257" customHeight="1" spans="1:69">
      <c r="A257" s="49">
        <v>5109</v>
      </c>
      <c r="B257" s="50">
        <v>0.72</v>
      </c>
      <c r="C257" s="51">
        <v>2.2</v>
      </c>
      <c r="D257" s="51">
        <v>1</v>
      </c>
      <c r="E257" s="51">
        <v>0</v>
      </c>
      <c r="F257" s="42">
        <f t="shared" si="255"/>
        <v>8092.656</v>
      </c>
      <c r="G257" s="52">
        <v>2.75</v>
      </c>
      <c r="H257" s="51">
        <v>0.98</v>
      </c>
      <c r="I257" s="51">
        <v>3.27</v>
      </c>
      <c r="J257" s="45">
        <f t="shared" si="256"/>
        <v>4.2046</v>
      </c>
      <c r="K257" s="52">
        <v>1.125</v>
      </c>
      <c r="L257" s="47">
        <v>0.5</v>
      </c>
      <c r="M257" s="54">
        <f t="shared" si="257"/>
        <v>52634.55875535</v>
      </c>
      <c r="O257" s="49">
        <v>5109</v>
      </c>
      <c r="P257" s="50">
        <v>0.72</v>
      </c>
      <c r="Q257" s="51">
        <v>2.2</v>
      </c>
      <c r="R257" s="51">
        <v>1</v>
      </c>
      <c r="S257" s="51">
        <v>0</v>
      </c>
      <c r="T257" s="42">
        <f t="shared" si="238"/>
        <v>8092.656</v>
      </c>
      <c r="U257" s="52">
        <f t="shared" si="249"/>
        <v>3.01</v>
      </c>
      <c r="V257" s="51">
        <v>0.98</v>
      </c>
      <c r="W257" s="51">
        <v>3.27</v>
      </c>
      <c r="X257" s="45">
        <f t="shared" si="240"/>
        <v>4.2046</v>
      </c>
      <c r="Y257" s="52">
        <v>1.125</v>
      </c>
      <c r="Z257" s="47">
        <v>0.5</v>
      </c>
      <c r="AA257" s="54">
        <f t="shared" si="241"/>
        <v>57610.917037674</v>
      </c>
      <c r="AC257" s="49">
        <v>5109</v>
      </c>
      <c r="AD257" s="50">
        <v>0.72</v>
      </c>
      <c r="AE257" s="51">
        <v>2.2</v>
      </c>
      <c r="AF257" s="51">
        <v>1</v>
      </c>
      <c r="AG257" s="51">
        <v>0</v>
      </c>
      <c r="AH257" s="42">
        <f t="shared" si="242"/>
        <v>8092.656</v>
      </c>
      <c r="AI257" s="52">
        <f t="shared" si="243"/>
        <v>3.01</v>
      </c>
      <c r="AJ257" s="51">
        <v>0.98</v>
      </c>
      <c r="AK257" s="51">
        <v>3.27</v>
      </c>
      <c r="AL257" s="45">
        <f t="shared" si="244"/>
        <v>4.2046</v>
      </c>
      <c r="AM257" s="52">
        <v>1.125</v>
      </c>
      <c r="AN257" s="47">
        <v>0.5</v>
      </c>
      <c r="AO257" s="54">
        <f t="shared" si="245"/>
        <v>57610.917037674</v>
      </c>
      <c r="AQ257" s="49">
        <f t="shared" si="253"/>
        <v>5349</v>
      </c>
      <c r="AR257" s="50">
        <v>0.72</v>
      </c>
      <c r="AS257" s="51">
        <v>2.2</v>
      </c>
      <c r="AT257" s="51">
        <v>1</v>
      </c>
      <c r="AU257" s="51">
        <v>0</v>
      </c>
      <c r="AV257" s="42">
        <f t="shared" si="227"/>
        <v>8472.816</v>
      </c>
      <c r="AW257" s="52">
        <f t="shared" si="246"/>
        <v>3.01</v>
      </c>
      <c r="AX257" s="51">
        <v>0.98</v>
      </c>
      <c r="AY257" s="51">
        <v>3.27</v>
      </c>
      <c r="AZ257" s="45">
        <f t="shared" si="229"/>
        <v>4.2046</v>
      </c>
      <c r="BA257" s="52">
        <v>1.225</v>
      </c>
      <c r="BB257" s="47">
        <v>0.5</v>
      </c>
      <c r="BC257" s="54">
        <f t="shared" si="230"/>
        <v>65678.7758704308</v>
      </c>
      <c r="BE257" s="49">
        <f t="shared" si="254"/>
        <v>5457</v>
      </c>
      <c r="BF257" s="50">
        <v>0.72</v>
      </c>
      <c r="BG257" s="51">
        <v>2.2</v>
      </c>
      <c r="BH257" s="51">
        <v>1</v>
      </c>
      <c r="BI257" s="51">
        <v>0</v>
      </c>
      <c r="BJ257" s="42">
        <f t="shared" si="233"/>
        <v>8643.888</v>
      </c>
      <c r="BK257" s="52">
        <f t="shared" si="248"/>
        <v>3.01</v>
      </c>
      <c r="BL257" s="51">
        <v>0.98</v>
      </c>
      <c r="BM257" s="51">
        <v>3.27</v>
      </c>
      <c r="BN257" s="45">
        <f t="shared" si="235"/>
        <v>4.2046</v>
      </c>
      <c r="BO257" s="52">
        <v>1.225</v>
      </c>
      <c r="BP257" s="47">
        <v>0.625</v>
      </c>
      <c r="BQ257" s="54">
        <f t="shared" si="236"/>
        <v>83756.0945795805</v>
      </c>
    </row>
    <row r="258" customHeight="1" spans="1:69">
      <c r="A258" s="49">
        <v>5109</v>
      </c>
      <c r="B258" s="50">
        <v>0.97</v>
      </c>
      <c r="C258" s="51">
        <v>2.2</v>
      </c>
      <c r="D258" s="51">
        <v>1</v>
      </c>
      <c r="E258" s="51">
        <v>0</v>
      </c>
      <c r="F258" s="42">
        <f t="shared" si="255"/>
        <v>10902.606</v>
      </c>
      <c r="G258" s="52">
        <v>2.75</v>
      </c>
      <c r="H258" s="51">
        <v>0.98</v>
      </c>
      <c r="I258" s="51">
        <v>3.27</v>
      </c>
      <c r="J258" s="45">
        <f t="shared" si="256"/>
        <v>4.2046</v>
      </c>
      <c r="K258" s="52">
        <v>1.125</v>
      </c>
      <c r="L258" s="47">
        <v>0.5</v>
      </c>
      <c r="M258" s="54">
        <f t="shared" si="257"/>
        <v>70910.4472120687</v>
      </c>
      <c r="O258" s="49">
        <v>5109</v>
      </c>
      <c r="P258" s="50">
        <v>0.97</v>
      </c>
      <c r="Q258" s="51">
        <v>2.2</v>
      </c>
      <c r="R258" s="51">
        <v>1</v>
      </c>
      <c r="S258" s="51">
        <v>0</v>
      </c>
      <c r="T258" s="42">
        <f t="shared" si="238"/>
        <v>10902.606</v>
      </c>
      <c r="U258" s="52">
        <f t="shared" ref="U258:U265" si="258">2.75+0.26</f>
        <v>3.01</v>
      </c>
      <c r="V258" s="51">
        <v>0.98</v>
      </c>
      <c r="W258" s="51">
        <v>3.27</v>
      </c>
      <c r="X258" s="45">
        <f t="shared" si="240"/>
        <v>4.2046</v>
      </c>
      <c r="Y258" s="52">
        <v>1.125</v>
      </c>
      <c r="Z258" s="47">
        <v>0.5</v>
      </c>
      <c r="AA258" s="54">
        <f t="shared" si="241"/>
        <v>77614.7076757552</v>
      </c>
      <c r="AC258" s="49">
        <v>5109</v>
      </c>
      <c r="AD258" s="50">
        <v>0.97</v>
      </c>
      <c r="AE258" s="51">
        <v>2.2</v>
      </c>
      <c r="AF258" s="51">
        <v>1</v>
      </c>
      <c r="AG258" s="51">
        <v>0</v>
      </c>
      <c r="AH258" s="42">
        <f t="shared" si="242"/>
        <v>10902.606</v>
      </c>
      <c r="AI258" s="52">
        <f t="shared" si="243"/>
        <v>3.01</v>
      </c>
      <c r="AJ258" s="51">
        <v>0.98</v>
      </c>
      <c r="AK258" s="51">
        <v>3.27</v>
      </c>
      <c r="AL258" s="45">
        <f t="shared" si="244"/>
        <v>4.2046</v>
      </c>
      <c r="AM258" s="52">
        <v>1.125</v>
      </c>
      <c r="AN258" s="47">
        <v>0.5</v>
      </c>
      <c r="AO258" s="54">
        <f t="shared" si="245"/>
        <v>77614.7076757552</v>
      </c>
      <c r="AQ258" s="49">
        <f t="shared" si="253"/>
        <v>5349</v>
      </c>
      <c r="AR258" s="50">
        <v>0.97</v>
      </c>
      <c r="AS258" s="51">
        <v>2.2</v>
      </c>
      <c r="AT258" s="51">
        <v>1</v>
      </c>
      <c r="AU258" s="51">
        <v>0</v>
      </c>
      <c r="AV258" s="42">
        <f t="shared" si="227"/>
        <v>11414.766</v>
      </c>
      <c r="AW258" s="52">
        <f t="shared" si="246"/>
        <v>3.01</v>
      </c>
      <c r="AX258" s="51">
        <v>0.98</v>
      </c>
      <c r="AY258" s="51">
        <v>3.27</v>
      </c>
      <c r="AZ258" s="45">
        <f t="shared" si="229"/>
        <v>4.2046</v>
      </c>
      <c r="BA258" s="52">
        <v>1.225</v>
      </c>
      <c r="BB258" s="47">
        <v>0.5</v>
      </c>
      <c r="BC258" s="54">
        <f t="shared" si="230"/>
        <v>88483.906380997</v>
      </c>
      <c r="BE258" s="49">
        <f t="shared" si="254"/>
        <v>5457</v>
      </c>
      <c r="BF258" s="50">
        <v>0.97</v>
      </c>
      <c r="BG258" s="51">
        <v>2.2</v>
      </c>
      <c r="BH258" s="51">
        <v>1</v>
      </c>
      <c r="BI258" s="51">
        <v>0</v>
      </c>
      <c r="BJ258" s="42">
        <f t="shared" si="233"/>
        <v>11645.238</v>
      </c>
      <c r="BK258" s="52">
        <f t="shared" si="248"/>
        <v>3.01</v>
      </c>
      <c r="BL258" s="51">
        <v>0.98</v>
      </c>
      <c r="BM258" s="51">
        <v>3.27</v>
      </c>
      <c r="BN258" s="45">
        <f t="shared" si="235"/>
        <v>4.2046</v>
      </c>
      <c r="BO258" s="52">
        <v>1.225</v>
      </c>
      <c r="BP258" s="47">
        <v>0.625</v>
      </c>
      <c r="BQ258" s="54">
        <f t="shared" si="236"/>
        <v>112838.071864157</v>
      </c>
    </row>
    <row r="259" customHeight="1" spans="1:69">
      <c r="A259" s="49">
        <v>5109</v>
      </c>
      <c r="B259" s="50">
        <v>0.89</v>
      </c>
      <c r="C259" s="51">
        <v>2.2</v>
      </c>
      <c r="D259" s="51">
        <v>1</v>
      </c>
      <c r="E259" s="51">
        <v>0</v>
      </c>
      <c r="F259" s="42">
        <f t="shared" si="255"/>
        <v>10003.422</v>
      </c>
      <c r="G259" s="52">
        <v>2.75</v>
      </c>
      <c r="H259" s="51">
        <v>0.98</v>
      </c>
      <c r="I259" s="51">
        <v>3.27</v>
      </c>
      <c r="J259" s="45">
        <f t="shared" si="256"/>
        <v>4.2046</v>
      </c>
      <c r="K259" s="52">
        <v>1.125</v>
      </c>
      <c r="L259" s="47">
        <v>0.5</v>
      </c>
      <c r="M259" s="54">
        <f t="shared" si="257"/>
        <v>65062.1629059188</v>
      </c>
      <c r="O259" s="49">
        <v>5109</v>
      </c>
      <c r="P259" s="50">
        <v>0.89</v>
      </c>
      <c r="Q259" s="51">
        <v>2.2</v>
      </c>
      <c r="R259" s="51">
        <v>1</v>
      </c>
      <c r="S259" s="51">
        <v>0</v>
      </c>
      <c r="T259" s="42">
        <f t="shared" si="238"/>
        <v>10003.422</v>
      </c>
      <c r="U259" s="52">
        <f t="shared" si="258"/>
        <v>3.01</v>
      </c>
      <c r="V259" s="51">
        <v>0.98</v>
      </c>
      <c r="W259" s="51">
        <v>3.27</v>
      </c>
      <c r="X259" s="45">
        <f t="shared" si="240"/>
        <v>4.2046</v>
      </c>
      <c r="Y259" s="52">
        <v>1.125</v>
      </c>
      <c r="Z259" s="47">
        <v>0.5</v>
      </c>
      <c r="AA259" s="54">
        <f t="shared" si="241"/>
        <v>71213.4946715692</v>
      </c>
      <c r="AC259" s="49">
        <v>5109</v>
      </c>
      <c r="AD259" s="50">
        <v>0.89</v>
      </c>
      <c r="AE259" s="51">
        <v>2.2</v>
      </c>
      <c r="AF259" s="51">
        <v>1</v>
      </c>
      <c r="AG259" s="51">
        <v>0</v>
      </c>
      <c r="AH259" s="42">
        <f t="shared" si="242"/>
        <v>10003.422</v>
      </c>
      <c r="AI259" s="52">
        <f t="shared" si="243"/>
        <v>3.01</v>
      </c>
      <c r="AJ259" s="51">
        <v>0.98</v>
      </c>
      <c r="AK259" s="51">
        <v>3.27</v>
      </c>
      <c r="AL259" s="45">
        <f t="shared" si="244"/>
        <v>4.2046</v>
      </c>
      <c r="AM259" s="52">
        <v>1.125</v>
      </c>
      <c r="AN259" s="47">
        <v>0.5</v>
      </c>
      <c r="AO259" s="54">
        <f t="shared" si="245"/>
        <v>71213.4946715692</v>
      </c>
      <c r="AQ259" s="49">
        <f t="shared" si="253"/>
        <v>5349</v>
      </c>
      <c r="AR259" s="50">
        <v>0.89</v>
      </c>
      <c r="AS259" s="51">
        <v>2.2</v>
      </c>
      <c r="AT259" s="51">
        <v>1</v>
      </c>
      <c r="AU259" s="51">
        <v>0</v>
      </c>
      <c r="AV259" s="42">
        <f t="shared" si="227"/>
        <v>10473.342</v>
      </c>
      <c r="AW259" s="52">
        <f t="shared" si="246"/>
        <v>3.01</v>
      </c>
      <c r="AX259" s="51">
        <v>0.98</v>
      </c>
      <c r="AY259" s="51">
        <v>3.27</v>
      </c>
      <c r="AZ259" s="45">
        <f t="shared" si="229"/>
        <v>4.2046</v>
      </c>
      <c r="BA259" s="52">
        <v>1.225</v>
      </c>
      <c r="BB259" s="47">
        <v>0.5</v>
      </c>
      <c r="BC259" s="54">
        <f t="shared" si="230"/>
        <v>81186.2646176159</v>
      </c>
      <c r="BE259" s="49">
        <f t="shared" si="254"/>
        <v>5457</v>
      </c>
      <c r="BF259" s="50">
        <v>0.89</v>
      </c>
      <c r="BG259" s="51">
        <v>2.2</v>
      </c>
      <c r="BH259" s="51">
        <v>1</v>
      </c>
      <c r="BI259" s="51">
        <v>0</v>
      </c>
      <c r="BJ259" s="42">
        <f t="shared" si="233"/>
        <v>10684.806</v>
      </c>
      <c r="BK259" s="52">
        <f t="shared" si="248"/>
        <v>3.01</v>
      </c>
      <c r="BL259" s="51">
        <v>0.98</v>
      </c>
      <c r="BM259" s="51">
        <v>3.27</v>
      </c>
      <c r="BN259" s="45">
        <f t="shared" si="235"/>
        <v>4.2046</v>
      </c>
      <c r="BO259" s="52">
        <v>1.225</v>
      </c>
      <c r="BP259" s="47">
        <v>0.625</v>
      </c>
      <c r="BQ259" s="54">
        <f t="shared" si="236"/>
        <v>103531.839133093</v>
      </c>
    </row>
    <row r="260" customHeight="1" spans="1:69">
      <c r="A260" s="49">
        <v>5109</v>
      </c>
      <c r="B260" s="50">
        <v>1.13</v>
      </c>
      <c r="C260" s="51">
        <v>2.2</v>
      </c>
      <c r="D260" s="51">
        <v>1</v>
      </c>
      <c r="E260" s="51">
        <v>0</v>
      </c>
      <c r="F260" s="42">
        <f t="shared" si="255"/>
        <v>12700.974</v>
      </c>
      <c r="G260" s="52">
        <v>2.75</v>
      </c>
      <c r="H260" s="51">
        <v>0.98</v>
      </c>
      <c r="I260" s="51">
        <v>3.27</v>
      </c>
      <c r="J260" s="45">
        <f t="shared" si="256"/>
        <v>4.2046</v>
      </c>
      <c r="K260" s="52">
        <v>1.125</v>
      </c>
      <c r="L260" s="47">
        <v>0.5</v>
      </c>
      <c r="M260" s="54">
        <f t="shared" si="257"/>
        <v>82607.0158243687</v>
      </c>
      <c r="O260" s="49">
        <v>5109</v>
      </c>
      <c r="P260" s="50">
        <v>1.13</v>
      </c>
      <c r="Q260" s="51">
        <v>2.2</v>
      </c>
      <c r="R260" s="51">
        <v>1</v>
      </c>
      <c r="S260" s="51">
        <v>0</v>
      </c>
      <c r="T260" s="42">
        <f t="shared" si="238"/>
        <v>12700.974</v>
      </c>
      <c r="U260" s="52">
        <f t="shared" si="258"/>
        <v>3.01</v>
      </c>
      <c r="V260" s="51">
        <v>0.98</v>
      </c>
      <c r="W260" s="51">
        <v>3.27</v>
      </c>
      <c r="X260" s="45">
        <f t="shared" si="240"/>
        <v>4.2046</v>
      </c>
      <c r="Y260" s="52">
        <v>1.125</v>
      </c>
      <c r="Z260" s="47">
        <v>0.5</v>
      </c>
      <c r="AA260" s="54">
        <f t="shared" si="241"/>
        <v>90417.1336841272</v>
      </c>
      <c r="AC260" s="49">
        <v>5109</v>
      </c>
      <c r="AD260" s="50">
        <v>1.13</v>
      </c>
      <c r="AE260" s="51">
        <v>2.2</v>
      </c>
      <c r="AF260" s="51">
        <v>1</v>
      </c>
      <c r="AG260" s="51">
        <v>0</v>
      </c>
      <c r="AH260" s="42">
        <f t="shared" si="242"/>
        <v>12700.974</v>
      </c>
      <c r="AI260" s="52">
        <f t="shared" si="243"/>
        <v>3.01</v>
      </c>
      <c r="AJ260" s="51">
        <v>0.98</v>
      </c>
      <c r="AK260" s="51">
        <v>3.27</v>
      </c>
      <c r="AL260" s="45">
        <f t="shared" si="244"/>
        <v>4.2046</v>
      </c>
      <c r="AM260" s="52">
        <v>1.125</v>
      </c>
      <c r="AN260" s="47">
        <v>0.5</v>
      </c>
      <c r="AO260" s="54">
        <f t="shared" si="245"/>
        <v>90417.1336841272</v>
      </c>
      <c r="AQ260" s="49">
        <f t="shared" si="253"/>
        <v>5349</v>
      </c>
      <c r="AR260" s="50">
        <v>1.13</v>
      </c>
      <c r="AS260" s="51">
        <v>2.2</v>
      </c>
      <c r="AT260" s="51">
        <v>1</v>
      </c>
      <c r="AU260" s="51">
        <v>0</v>
      </c>
      <c r="AV260" s="42">
        <f t="shared" si="227"/>
        <v>13297.614</v>
      </c>
      <c r="AW260" s="52">
        <f t="shared" si="246"/>
        <v>3.01</v>
      </c>
      <c r="AX260" s="51">
        <v>0.98</v>
      </c>
      <c r="AY260" s="51">
        <v>3.27</v>
      </c>
      <c r="AZ260" s="45">
        <f t="shared" si="229"/>
        <v>4.2046</v>
      </c>
      <c r="BA260" s="52">
        <v>1.225</v>
      </c>
      <c r="BB260" s="47">
        <v>0.5</v>
      </c>
      <c r="BC260" s="54">
        <f t="shared" si="230"/>
        <v>103079.189907759</v>
      </c>
      <c r="BE260" s="49">
        <f t="shared" si="254"/>
        <v>5457</v>
      </c>
      <c r="BF260" s="50">
        <v>1.13</v>
      </c>
      <c r="BG260" s="51">
        <v>2.2</v>
      </c>
      <c r="BH260" s="51">
        <v>1</v>
      </c>
      <c r="BI260" s="51">
        <v>0</v>
      </c>
      <c r="BJ260" s="42">
        <f t="shared" si="233"/>
        <v>13566.102</v>
      </c>
      <c r="BK260" s="52">
        <f t="shared" si="248"/>
        <v>3.01</v>
      </c>
      <c r="BL260" s="51">
        <v>0.98</v>
      </c>
      <c r="BM260" s="51">
        <v>3.27</v>
      </c>
      <c r="BN260" s="45">
        <f t="shared" si="235"/>
        <v>4.2046</v>
      </c>
      <c r="BO260" s="52">
        <v>1.225</v>
      </c>
      <c r="BP260" s="47">
        <v>0.625</v>
      </c>
      <c r="BQ260" s="54">
        <f t="shared" si="236"/>
        <v>131450.537326286</v>
      </c>
    </row>
    <row r="261" customHeight="1" spans="1:69">
      <c r="A261" s="56">
        <v>4648</v>
      </c>
      <c r="B261" s="55">
        <v>2.01</v>
      </c>
      <c r="C261" s="51">
        <v>2.2</v>
      </c>
      <c r="D261" s="51">
        <v>1</v>
      </c>
      <c r="E261" s="51">
        <v>0</v>
      </c>
      <c r="F261" s="42">
        <f t="shared" si="255"/>
        <v>20553.456</v>
      </c>
      <c r="G261" s="52">
        <v>2.75</v>
      </c>
      <c r="H261" s="51">
        <v>0.98</v>
      </c>
      <c r="I261" s="51">
        <v>3.27</v>
      </c>
      <c r="J261" s="45">
        <f t="shared" si="256"/>
        <v>4.2046</v>
      </c>
      <c r="K261" s="52">
        <v>1.125</v>
      </c>
      <c r="L261" s="47">
        <v>0.5</v>
      </c>
      <c r="M261" s="54">
        <f t="shared" si="257"/>
        <v>133679.48513535</v>
      </c>
      <c r="O261" s="56">
        <v>4648</v>
      </c>
      <c r="P261" s="55">
        <v>2.01</v>
      </c>
      <c r="Q261" s="51">
        <v>2.2</v>
      </c>
      <c r="R261" s="51">
        <v>1</v>
      </c>
      <c r="S261" s="51">
        <v>0</v>
      </c>
      <c r="T261" s="42">
        <f t="shared" si="238"/>
        <v>20553.456</v>
      </c>
      <c r="U261" s="52">
        <f t="shared" si="258"/>
        <v>3.01</v>
      </c>
      <c r="V261" s="51">
        <v>0.98</v>
      </c>
      <c r="W261" s="51">
        <v>3.27</v>
      </c>
      <c r="X261" s="45">
        <f t="shared" si="240"/>
        <v>4.2046</v>
      </c>
      <c r="Y261" s="52">
        <v>1.125</v>
      </c>
      <c r="Z261" s="47">
        <v>0.5</v>
      </c>
      <c r="AA261" s="54">
        <f t="shared" si="241"/>
        <v>146318.272820874</v>
      </c>
      <c r="AC261" s="56">
        <v>4648</v>
      </c>
      <c r="AD261" s="55">
        <v>2.01</v>
      </c>
      <c r="AE261" s="51">
        <v>2.2</v>
      </c>
      <c r="AF261" s="51">
        <v>1</v>
      </c>
      <c r="AG261" s="51">
        <v>0</v>
      </c>
      <c r="AH261" s="42">
        <f t="shared" si="242"/>
        <v>20553.456</v>
      </c>
      <c r="AI261" s="52">
        <f t="shared" si="243"/>
        <v>3.01</v>
      </c>
      <c r="AJ261" s="51">
        <v>0.98</v>
      </c>
      <c r="AK261" s="51">
        <v>3.27</v>
      </c>
      <c r="AL261" s="45">
        <f t="shared" si="244"/>
        <v>4.2046</v>
      </c>
      <c r="AM261" s="52">
        <v>1.125</v>
      </c>
      <c r="AN261" s="47">
        <v>0.5</v>
      </c>
      <c r="AO261" s="54">
        <f t="shared" si="245"/>
        <v>146318.272820874</v>
      </c>
      <c r="AQ261" s="56">
        <f t="shared" ref="AQ261:AQ265" si="259">4648+240</f>
        <v>4888</v>
      </c>
      <c r="AR261" s="55">
        <v>2.01</v>
      </c>
      <c r="AS261" s="51">
        <v>2.2</v>
      </c>
      <c r="AT261" s="51">
        <v>1</v>
      </c>
      <c r="AU261" s="51">
        <v>0</v>
      </c>
      <c r="AV261" s="42">
        <f t="shared" si="227"/>
        <v>21614.736</v>
      </c>
      <c r="AW261" s="52">
        <f t="shared" si="246"/>
        <v>3.01</v>
      </c>
      <c r="AX261" s="51">
        <v>0.98</v>
      </c>
      <c r="AY261" s="51">
        <v>3.27</v>
      </c>
      <c r="AZ261" s="45">
        <f t="shared" si="229"/>
        <v>4.2046</v>
      </c>
      <c r="BA261" s="52">
        <v>1.225</v>
      </c>
      <c r="BB261" s="47">
        <v>0.5</v>
      </c>
      <c r="BC261" s="54">
        <f t="shared" si="230"/>
        <v>167551.071714827</v>
      </c>
      <c r="BE261" s="56">
        <f t="shared" ref="BE261:BE265" si="260">4648+240+108</f>
        <v>4996</v>
      </c>
      <c r="BF261" s="55">
        <v>2.01</v>
      </c>
      <c r="BG261" s="51">
        <v>2.2</v>
      </c>
      <c r="BH261" s="51">
        <v>1</v>
      </c>
      <c r="BI261" s="51">
        <v>0</v>
      </c>
      <c r="BJ261" s="42">
        <f t="shared" si="233"/>
        <v>22092.312</v>
      </c>
      <c r="BK261" s="52">
        <f t="shared" si="248"/>
        <v>3.01</v>
      </c>
      <c r="BL261" s="51">
        <v>0.98</v>
      </c>
      <c r="BM261" s="51">
        <v>3.27</v>
      </c>
      <c r="BN261" s="45">
        <f t="shared" si="235"/>
        <v>4.2046</v>
      </c>
      <c r="BO261" s="52">
        <v>1.225</v>
      </c>
      <c r="BP261" s="47">
        <v>0.625</v>
      </c>
      <c r="BQ261" s="54">
        <f t="shared" si="236"/>
        <v>214066.375380338</v>
      </c>
    </row>
    <row r="262" customHeight="1" spans="1:69">
      <c r="A262" s="56">
        <v>4648</v>
      </c>
      <c r="B262" s="41">
        <v>1.07</v>
      </c>
      <c r="C262" s="51">
        <v>2.2</v>
      </c>
      <c r="D262" s="51">
        <v>1</v>
      </c>
      <c r="E262" s="51">
        <v>0</v>
      </c>
      <c r="F262" s="42">
        <f t="shared" si="255"/>
        <v>10941.392</v>
      </c>
      <c r="G262" s="52">
        <v>2.75</v>
      </c>
      <c r="H262" s="51">
        <v>0.98</v>
      </c>
      <c r="I262" s="51">
        <v>3.27</v>
      </c>
      <c r="J262" s="45">
        <f t="shared" si="256"/>
        <v>4.2046</v>
      </c>
      <c r="K262" s="52">
        <v>1.125</v>
      </c>
      <c r="L262" s="47">
        <v>0.5</v>
      </c>
      <c r="M262" s="54">
        <f t="shared" si="257"/>
        <v>71162.71099245</v>
      </c>
      <c r="O262" s="56">
        <v>4648</v>
      </c>
      <c r="P262" s="41">
        <v>1.07</v>
      </c>
      <c r="Q262" s="51">
        <v>2.2</v>
      </c>
      <c r="R262" s="51">
        <v>1</v>
      </c>
      <c r="S262" s="51">
        <v>0</v>
      </c>
      <c r="T262" s="42">
        <f t="shared" si="238"/>
        <v>10941.392</v>
      </c>
      <c r="U262" s="52">
        <f t="shared" si="258"/>
        <v>3.01</v>
      </c>
      <c r="V262" s="51">
        <v>0.98</v>
      </c>
      <c r="W262" s="51">
        <v>3.27</v>
      </c>
      <c r="X262" s="45">
        <f t="shared" si="240"/>
        <v>4.2046</v>
      </c>
      <c r="Y262" s="52">
        <v>1.125</v>
      </c>
      <c r="Z262" s="47">
        <v>0.5</v>
      </c>
      <c r="AA262" s="54">
        <f t="shared" si="241"/>
        <v>77890.821849918</v>
      </c>
      <c r="AC262" s="56">
        <v>4648</v>
      </c>
      <c r="AD262" s="41">
        <v>1.07</v>
      </c>
      <c r="AE262" s="51">
        <v>2.2</v>
      </c>
      <c r="AF262" s="51">
        <v>1</v>
      </c>
      <c r="AG262" s="51">
        <v>0</v>
      </c>
      <c r="AH262" s="42">
        <f t="shared" si="242"/>
        <v>10941.392</v>
      </c>
      <c r="AI262" s="52">
        <f t="shared" si="243"/>
        <v>3.01</v>
      </c>
      <c r="AJ262" s="51">
        <v>0.98</v>
      </c>
      <c r="AK262" s="51">
        <v>3.27</v>
      </c>
      <c r="AL262" s="45">
        <f t="shared" si="244"/>
        <v>4.2046</v>
      </c>
      <c r="AM262" s="52">
        <v>1.125</v>
      </c>
      <c r="AN262" s="47">
        <v>0.5</v>
      </c>
      <c r="AO262" s="54">
        <f t="shared" si="245"/>
        <v>77890.821849918</v>
      </c>
      <c r="AQ262" s="56">
        <f t="shared" si="259"/>
        <v>4888</v>
      </c>
      <c r="AR262" s="41">
        <v>1.07</v>
      </c>
      <c r="AS262" s="51">
        <v>2.2</v>
      </c>
      <c r="AT262" s="51">
        <v>1</v>
      </c>
      <c r="AU262" s="51">
        <v>0</v>
      </c>
      <c r="AV262" s="42">
        <f t="shared" si="227"/>
        <v>11506.352</v>
      </c>
      <c r="AW262" s="52">
        <f t="shared" si="246"/>
        <v>3.01</v>
      </c>
      <c r="AX262" s="51">
        <v>0.98</v>
      </c>
      <c r="AY262" s="51">
        <v>3.27</v>
      </c>
      <c r="AZ262" s="45">
        <f t="shared" si="229"/>
        <v>4.2046</v>
      </c>
      <c r="BA262" s="52">
        <v>1.225</v>
      </c>
      <c r="BB262" s="47">
        <v>0.5</v>
      </c>
      <c r="BC262" s="54">
        <f t="shared" si="230"/>
        <v>89193.8540969476</v>
      </c>
      <c r="BE262" s="56">
        <f t="shared" si="260"/>
        <v>4996</v>
      </c>
      <c r="BF262" s="41">
        <v>1.07</v>
      </c>
      <c r="BG262" s="51">
        <v>2.2</v>
      </c>
      <c r="BH262" s="51">
        <v>1</v>
      </c>
      <c r="BI262" s="51">
        <v>0</v>
      </c>
      <c r="BJ262" s="42">
        <f t="shared" si="233"/>
        <v>11760.584</v>
      </c>
      <c r="BK262" s="52">
        <f t="shared" si="248"/>
        <v>3.01</v>
      </c>
      <c r="BL262" s="51">
        <v>0.98</v>
      </c>
      <c r="BM262" s="51">
        <v>3.27</v>
      </c>
      <c r="BN262" s="45">
        <f t="shared" si="235"/>
        <v>4.2046</v>
      </c>
      <c r="BO262" s="52">
        <v>1.225</v>
      </c>
      <c r="BP262" s="47">
        <v>0.625</v>
      </c>
      <c r="BQ262" s="54">
        <f t="shared" si="236"/>
        <v>113955.732167643</v>
      </c>
    </row>
    <row r="263" customHeight="1" spans="1:69">
      <c r="A263" s="56">
        <v>4648</v>
      </c>
      <c r="B263" s="41">
        <v>1.07</v>
      </c>
      <c r="C263" s="51">
        <v>2.2</v>
      </c>
      <c r="D263" s="51">
        <v>1</v>
      </c>
      <c r="E263" s="51">
        <v>0</v>
      </c>
      <c r="F263" s="42">
        <f t="shared" si="255"/>
        <v>10941.392</v>
      </c>
      <c r="G263" s="52">
        <v>2.75</v>
      </c>
      <c r="H263" s="51">
        <v>0.98</v>
      </c>
      <c r="I263" s="51">
        <v>3.27</v>
      </c>
      <c r="J263" s="45">
        <f t="shared" si="256"/>
        <v>4.2046</v>
      </c>
      <c r="K263" s="52">
        <v>1.125</v>
      </c>
      <c r="L263" s="47">
        <v>0.5</v>
      </c>
      <c r="M263" s="54">
        <f t="shared" si="257"/>
        <v>71162.71099245</v>
      </c>
      <c r="O263" s="56">
        <v>4648</v>
      </c>
      <c r="P263" s="41">
        <v>1.07</v>
      </c>
      <c r="Q263" s="51">
        <v>2.2</v>
      </c>
      <c r="R263" s="51">
        <v>1</v>
      </c>
      <c r="S263" s="51">
        <v>0</v>
      </c>
      <c r="T263" s="42">
        <f t="shared" si="238"/>
        <v>10941.392</v>
      </c>
      <c r="U263" s="52">
        <f t="shared" si="258"/>
        <v>3.01</v>
      </c>
      <c r="V263" s="51">
        <v>0.98</v>
      </c>
      <c r="W263" s="51">
        <v>3.27</v>
      </c>
      <c r="X263" s="45">
        <f t="shared" si="240"/>
        <v>4.2046</v>
      </c>
      <c r="Y263" s="52">
        <v>1.125</v>
      </c>
      <c r="Z263" s="47">
        <v>0.5</v>
      </c>
      <c r="AA263" s="54">
        <f t="shared" si="241"/>
        <v>77890.821849918</v>
      </c>
      <c r="AC263" s="56">
        <v>4648</v>
      </c>
      <c r="AD263" s="41">
        <v>1.07</v>
      </c>
      <c r="AE263" s="51">
        <v>2.2</v>
      </c>
      <c r="AF263" s="51">
        <v>1</v>
      </c>
      <c r="AG263" s="51">
        <v>0</v>
      </c>
      <c r="AH263" s="42">
        <f t="shared" si="242"/>
        <v>10941.392</v>
      </c>
      <c r="AI263" s="52">
        <f t="shared" si="243"/>
        <v>3.01</v>
      </c>
      <c r="AJ263" s="51">
        <v>0.98</v>
      </c>
      <c r="AK263" s="51">
        <v>3.27</v>
      </c>
      <c r="AL263" s="45">
        <f t="shared" si="244"/>
        <v>4.2046</v>
      </c>
      <c r="AM263" s="52">
        <v>1.125</v>
      </c>
      <c r="AN263" s="47">
        <v>0.5</v>
      </c>
      <c r="AO263" s="54">
        <f t="shared" si="245"/>
        <v>77890.821849918</v>
      </c>
      <c r="AQ263" s="56">
        <f t="shared" si="259"/>
        <v>4888</v>
      </c>
      <c r="AR263" s="41">
        <v>1.07</v>
      </c>
      <c r="AS263" s="51">
        <v>2.2</v>
      </c>
      <c r="AT263" s="51">
        <v>1</v>
      </c>
      <c r="AU263" s="51">
        <v>0</v>
      </c>
      <c r="AV263" s="42">
        <f t="shared" si="227"/>
        <v>11506.352</v>
      </c>
      <c r="AW263" s="52">
        <f t="shared" si="246"/>
        <v>3.01</v>
      </c>
      <c r="AX263" s="51">
        <v>0.98</v>
      </c>
      <c r="AY263" s="51">
        <v>3.27</v>
      </c>
      <c r="AZ263" s="45">
        <f t="shared" si="229"/>
        <v>4.2046</v>
      </c>
      <c r="BA263" s="52">
        <v>1.225</v>
      </c>
      <c r="BB263" s="47">
        <v>0.5</v>
      </c>
      <c r="BC263" s="54">
        <f t="shared" si="230"/>
        <v>89193.8540969476</v>
      </c>
      <c r="BE263" s="56">
        <f t="shared" si="260"/>
        <v>4996</v>
      </c>
      <c r="BF263" s="41">
        <v>1.07</v>
      </c>
      <c r="BG263" s="51">
        <v>2.2</v>
      </c>
      <c r="BH263" s="51">
        <v>1</v>
      </c>
      <c r="BI263" s="51">
        <v>0</v>
      </c>
      <c r="BJ263" s="42">
        <f t="shared" si="233"/>
        <v>11760.584</v>
      </c>
      <c r="BK263" s="52">
        <f t="shared" si="248"/>
        <v>3.01</v>
      </c>
      <c r="BL263" s="51">
        <v>0.98</v>
      </c>
      <c r="BM263" s="51">
        <v>3.27</v>
      </c>
      <c r="BN263" s="45">
        <f t="shared" si="235"/>
        <v>4.2046</v>
      </c>
      <c r="BO263" s="52">
        <v>1.225</v>
      </c>
      <c r="BP263" s="47">
        <v>0.625</v>
      </c>
      <c r="BQ263" s="54">
        <f t="shared" si="236"/>
        <v>113955.732167643</v>
      </c>
    </row>
    <row r="264" customHeight="1" spans="1:69">
      <c r="A264" s="56">
        <v>4648</v>
      </c>
      <c r="B264" s="55">
        <v>8</v>
      </c>
      <c r="C264" s="51">
        <v>1</v>
      </c>
      <c r="D264" s="51">
        <v>1</v>
      </c>
      <c r="E264" s="51">
        <v>0</v>
      </c>
      <c r="F264" s="42">
        <f t="shared" si="255"/>
        <v>37184</v>
      </c>
      <c r="G264" s="52">
        <v>2.75</v>
      </c>
      <c r="H264" s="51">
        <v>0.98</v>
      </c>
      <c r="I264" s="51">
        <v>3.27</v>
      </c>
      <c r="J264" s="45">
        <f t="shared" si="256"/>
        <v>4.2046</v>
      </c>
      <c r="K264" s="52">
        <v>1.125</v>
      </c>
      <c r="L264" s="47">
        <v>0.5</v>
      </c>
      <c r="M264" s="54">
        <f t="shared" si="257"/>
        <v>241844.3874</v>
      </c>
      <c r="O264" s="56">
        <v>4648</v>
      </c>
      <c r="P264" s="55">
        <v>8</v>
      </c>
      <c r="Q264" s="51">
        <v>1</v>
      </c>
      <c r="R264" s="51">
        <v>1</v>
      </c>
      <c r="S264" s="51">
        <v>0</v>
      </c>
      <c r="T264" s="42">
        <f t="shared" si="238"/>
        <v>37184</v>
      </c>
      <c r="U264" s="52">
        <f t="shared" si="258"/>
        <v>3.01</v>
      </c>
      <c r="V264" s="51">
        <v>0.98</v>
      </c>
      <c r="W264" s="51">
        <v>3.27</v>
      </c>
      <c r="X264" s="45">
        <f t="shared" si="240"/>
        <v>4.2046</v>
      </c>
      <c r="Y264" s="52">
        <v>1.125</v>
      </c>
      <c r="Z264" s="47">
        <v>0.5</v>
      </c>
      <c r="AA264" s="54">
        <f t="shared" si="241"/>
        <v>264709.674936</v>
      </c>
      <c r="AC264" s="56">
        <v>4648</v>
      </c>
      <c r="AD264" s="55">
        <v>8</v>
      </c>
      <c r="AE264" s="51">
        <v>1</v>
      </c>
      <c r="AF264" s="51">
        <v>1</v>
      </c>
      <c r="AG264" s="51">
        <v>0</v>
      </c>
      <c r="AH264" s="42">
        <f t="shared" si="242"/>
        <v>37184</v>
      </c>
      <c r="AI264" s="52">
        <f t="shared" si="243"/>
        <v>3.01</v>
      </c>
      <c r="AJ264" s="51">
        <v>0.98</v>
      </c>
      <c r="AK264" s="51">
        <v>3.27</v>
      </c>
      <c r="AL264" s="45">
        <f t="shared" si="244"/>
        <v>4.2046</v>
      </c>
      <c r="AM264" s="52">
        <v>1.125</v>
      </c>
      <c r="AN264" s="47">
        <v>0.5</v>
      </c>
      <c r="AO264" s="54">
        <f t="shared" si="245"/>
        <v>264709.674936</v>
      </c>
      <c r="AQ264" s="56">
        <f t="shared" si="259"/>
        <v>4888</v>
      </c>
      <c r="AR264" s="55">
        <v>8</v>
      </c>
      <c r="AS264" s="51">
        <v>1</v>
      </c>
      <c r="AT264" s="51">
        <v>1</v>
      </c>
      <c r="AU264" s="51">
        <v>0</v>
      </c>
      <c r="AV264" s="42">
        <f t="shared" si="227"/>
        <v>39104</v>
      </c>
      <c r="AW264" s="52">
        <f t="shared" si="246"/>
        <v>3.01</v>
      </c>
      <c r="AX264" s="51">
        <v>0.98</v>
      </c>
      <c r="AY264" s="51">
        <v>3.27</v>
      </c>
      <c r="AZ264" s="45">
        <f t="shared" si="229"/>
        <v>4.2046</v>
      </c>
      <c r="BA264" s="52">
        <v>1.225</v>
      </c>
      <c r="BB264" s="47">
        <v>0.5</v>
      </c>
      <c r="BC264" s="54">
        <f t="shared" si="230"/>
        <v>303122.6987152</v>
      </c>
      <c r="BE264" s="56">
        <f t="shared" si="260"/>
        <v>4996</v>
      </c>
      <c r="BF264" s="55">
        <v>8</v>
      </c>
      <c r="BG264" s="51">
        <v>1</v>
      </c>
      <c r="BH264" s="51">
        <v>1</v>
      </c>
      <c r="BI264" s="51">
        <v>0</v>
      </c>
      <c r="BJ264" s="42">
        <f t="shared" si="233"/>
        <v>39968</v>
      </c>
      <c r="BK264" s="52">
        <f t="shared" si="248"/>
        <v>3.01</v>
      </c>
      <c r="BL264" s="51">
        <v>0.98</v>
      </c>
      <c r="BM264" s="51">
        <v>3.27</v>
      </c>
      <c r="BN264" s="45">
        <f t="shared" si="235"/>
        <v>4.2046</v>
      </c>
      <c r="BO264" s="52">
        <v>1.225</v>
      </c>
      <c r="BP264" s="47">
        <v>0.625</v>
      </c>
      <c r="BQ264" s="54">
        <f t="shared" si="236"/>
        <v>387275.215523</v>
      </c>
    </row>
    <row r="265" customHeight="1" spans="1:69">
      <c r="A265" s="56">
        <v>4648</v>
      </c>
      <c r="B265" s="50">
        <v>0.72</v>
      </c>
      <c r="C265" s="51">
        <v>2.2</v>
      </c>
      <c r="D265" s="51">
        <v>1</v>
      </c>
      <c r="E265" s="51">
        <v>0</v>
      </c>
      <c r="F265" s="42">
        <f t="shared" si="255"/>
        <v>7362.432</v>
      </c>
      <c r="G265" s="52">
        <v>2.75</v>
      </c>
      <c r="H265" s="51">
        <v>0.98</v>
      </c>
      <c r="I265" s="51">
        <v>3.27</v>
      </c>
      <c r="J265" s="45">
        <f t="shared" si="256"/>
        <v>4.2046</v>
      </c>
      <c r="K265" s="52">
        <v>1.125</v>
      </c>
      <c r="L265" s="47">
        <v>0.5</v>
      </c>
      <c r="M265" s="54">
        <f t="shared" si="257"/>
        <v>47885.1887052</v>
      </c>
      <c r="O265" s="56">
        <v>4648</v>
      </c>
      <c r="P265" s="50">
        <v>0.72</v>
      </c>
      <c r="Q265" s="51">
        <v>2.2</v>
      </c>
      <c r="R265" s="51">
        <v>1</v>
      </c>
      <c r="S265" s="51">
        <v>0</v>
      </c>
      <c r="T265" s="42">
        <f t="shared" si="238"/>
        <v>7362.432</v>
      </c>
      <c r="U265" s="52">
        <f t="shared" si="258"/>
        <v>3.01</v>
      </c>
      <c r="V265" s="51">
        <v>0.98</v>
      </c>
      <c r="W265" s="51">
        <v>3.27</v>
      </c>
      <c r="X265" s="45">
        <f t="shared" si="240"/>
        <v>4.2046</v>
      </c>
      <c r="Y265" s="52">
        <v>1.125</v>
      </c>
      <c r="Z265" s="47">
        <v>0.5</v>
      </c>
      <c r="AA265" s="54">
        <f t="shared" si="241"/>
        <v>52412.515637328</v>
      </c>
      <c r="AC265" s="56">
        <v>4648</v>
      </c>
      <c r="AD265" s="50">
        <v>0.72</v>
      </c>
      <c r="AE265" s="51">
        <v>2.2</v>
      </c>
      <c r="AF265" s="51">
        <v>1</v>
      </c>
      <c r="AG265" s="51">
        <v>0</v>
      </c>
      <c r="AH265" s="42">
        <f t="shared" si="242"/>
        <v>7362.432</v>
      </c>
      <c r="AI265" s="52">
        <f t="shared" si="243"/>
        <v>3.01</v>
      </c>
      <c r="AJ265" s="51">
        <v>0.98</v>
      </c>
      <c r="AK265" s="51">
        <v>3.27</v>
      </c>
      <c r="AL265" s="45">
        <f t="shared" si="244"/>
        <v>4.2046</v>
      </c>
      <c r="AM265" s="52">
        <v>1.125</v>
      </c>
      <c r="AN265" s="47">
        <v>0.5</v>
      </c>
      <c r="AO265" s="54">
        <f t="shared" si="245"/>
        <v>52412.515637328</v>
      </c>
      <c r="AQ265" s="56">
        <f t="shared" si="259"/>
        <v>4888</v>
      </c>
      <c r="AR265" s="50">
        <v>0.72</v>
      </c>
      <c r="AS265" s="51">
        <v>2.2</v>
      </c>
      <c r="AT265" s="51">
        <v>1</v>
      </c>
      <c r="AU265" s="51">
        <v>0</v>
      </c>
      <c r="AV265" s="42">
        <f t="shared" si="227"/>
        <v>7742.592</v>
      </c>
      <c r="AW265" s="52">
        <f t="shared" si="246"/>
        <v>3.01</v>
      </c>
      <c r="AX265" s="51">
        <v>0.98</v>
      </c>
      <c r="AY265" s="51">
        <v>3.27</v>
      </c>
      <c r="AZ265" s="45">
        <f t="shared" si="229"/>
        <v>4.2046</v>
      </c>
      <c r="BA265" s="52">
        <v>1.225</v>
      </c>
      <c r="BB265" s="47">
        <v>0.5</v>
      </c>
      <c r="BC265" s="54">
        <f t="shared" si="230"/>
        <v>60018.2943456096</v>
      </c>
      <c r="BE265" s="56">
        <f t="shared" si="260"/>
        <v>4996</v>
      </c>
      <c r="BF265" s="50">
        <v>0.72</v>
      </c>
      <c r="BG265" s="51">
        <v>2.2</v>
      </c>
      <c r="BH265" s="51">
        <v>1</v>
      </c>
      <c r="BI265" s="51">
        <v>0</v>
      </c>
      <c r="BJ265" s="42">
        <f t="shared" si="233"/>
        <v>7913.664</v>
      </c>
      <c r="BK265" s="52">
        <f t="shared" si="248"/>
        <v>3.01</v>
      </c>
      <c r="BL265" s="51">
        <v>0.98</v>
      </c>
      <c r="BM265" s="51">
        <v>3.27</v>
      </c>
      <c r="BN265" s="45">
        <f t="shared" si="235"/>
        <v>4.2046</v>
      </c>
      <c r="BO265" s="52">
        <v>1.225</v>
      </c>
      <c r="BP265" s="47">
        <v>0.625</v>
      </c>
      <c r="BQ265" s="54">
        <f t="shared" si="236"/>
        <v>76680.492673554</v>
      </c>
    </row>
    <row r="266" customHeight="1" spans="1:69">
      <c r="A266" s="57">
        <f>SUM(M237:M265)</f>
        <v>3051848.40278394</v>
      </c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O266" s="57">
        <f>SUM(AA237:AA265)</f>
        <v>3366587.95038038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9"/>
      <c r="AC266" s="57">
        <f>SUM(AO237:AO265)</f>
        <v>3812134.67525738</v>
      </c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Q266" s="57">
        <f>SUM(BC237:BC265)</f>
        <v>4331924.49254949</v>
      </c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9"/>
      <c r="BE266" s="57">
        <f>SUM(BQ237:BQ265)</f>
        <v>5783151.68529947</v>
      </c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9"/>
    </row>
    <row r="267" customHeight="1" spans="1:69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O267" s="57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9"/>
      <c r="AC267" s="57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Q267" s="57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9"/>
      <c r="BE267" s="57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9"/>
    </row>
    <row r="268" customHeight="1" spans="1:69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2"/>
      <c r="O268" s="60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2"/>
      <c r="AC268" s="60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2"/>
      <c r="AQ268" s="60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2"/>
      <c r="BE268" s="60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2"/>
    </row>
    <row r="269" customHeight="1" spans="1:69">
      <c r="A269" s="25" t="s">
        <v>9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O269" s="25" t="s">
        <v>9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C269" s="25" t="s">
        <v>9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7"/>
      <c r="AQ269" s="25" t="s">
        <v>9</v>
      </c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7"/>
      <c r="BE269" s="25" t="s">
        <v>9</v>
      </c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7"/>
    </row>
    <row r="270" customHeight="1" spans="1:69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O270" s="28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30"/>
      <c r="AC270" s="28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30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E270" s="28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30"/>
    </row>
    <row r="271" customHeight="1" spans="1:69">
      <c r="A271" s="31" t="s">
        <v>14</v>
      </c>
      <c r="B271" s="32"/>
      <c r="C271" s="32"/>
      <c r="D271" s="32"/>
      <c r="E271" s="32"/>
      <c r="F271" s="33"/>
      <c r="G271" s="34" t="s">
        <v>15</v>
      </c>
      <c r="H271" s="35"/>
      <c r="I271" s="35"/>
      <c r="J271" s="36"/>
      <c r="K271" s="37" t="s">
        <v>16</v>
      </c>
      <c r="L271" s="38"/>
      <c r="M271" s="39" t="s">
        <v>17</v>
      </c>
      <c r="O271" s="31" t="s">
        <v>14</v>
      </c>
      <c r="P271" s="32"/>
      <c r="Q271" s="32"/>
      <c r="R271" s="32"/>
      <c r="S271" s="32"/>
      <c r="T271" s="33"/>
      <c r="U271" s="34" t="s">
        <v>15</v>
      </c>
      <c r="V271" s="35"/>
      <c r="W271" s="35"/>
      <c r="X271" s="36"/>
      <c r="Y271" s="37" t="s">
        <v>16</v>
      </c>
      <c r="Z271" s="38"/>
      <c r="AA271" s="39" t="s">
        <v>17</v>
      </c>
      <c r="AC271" s="31" t="s">
        <v>14</v>
      </c>
      <c r="AD271" s="32"/>
      <c r="AE271" s="32"/>
      <c r="AF271" s="32"/>
      <c r="AG271" s="32"/>
      <c r="AH271" s="33"/>
      <c r="AI271" s="34" t="s">
        <v>15</v>
      </c>
      <c r="AJ271" s="35"/>
      <c r="AK271" s="35"/>
      <c r="AL271" s="36"/>
      <c r="AM271" s="37" t="s">
        <v>16</v>
      </c>
      <c r="AN271" s="38"/>
      <c r="AO271" s="39" t="s">
        <v>17</v>
      </c>
      <c r="AQ271" s="31" t="s">
        <v>14</v>
      </c>
      <c r="AR271" s="32"/>
      <c r="AS271" s="32"/>
      <c r="AT271" s="32"/>
      <c r="AU271" s="32"/>
      <c r="AV271" s="33"/>
      <c r="AW271" s="34" t="s">
        <v>15</v>
      </c>
      <c r="AX271" s="35"/>
      <c r="AY271" s="35"/>
      <c r="AZ271" s="36"/>
      <c r="BA271" s="37" t="s">
        <v>16</v>
      </c>
      <c r="BB271" s="38"/>
      <c r="BC271" s="39" t="s">
        <v>17</v>
      </c>
      <c r="BE271" s="31" t="s">
        <v>14</v>
      </c>
      <c r="BF271" s="32"/>
      <c r="BG271" s="32"/>
      <c r="BH271" s="32"/>
      <c r="BI271" s="32"/>
      <c r="BJ271" s="33"/>
      <c r="BK271" s="34" t="s">
        <v>15</v>
      </c>
      <c r="BL271" s="35"/>
      <c r="BM271" s="35"/>
      <c r="BN271" s="36"/>
      <c r="BO271" s="37" t="s">
        <v>16</v>
      </c>
      <c r="BP271" s="38"/>
      <c r="BQ271" s="39" t="s">
        <v>17</v>
      </c>
    </row>
    <row r="272" customHeight="1" spans="1:69">
      <c r="A272" s="40" t="s">
        <v>18</v>
      </c>
      <c r="B272" s="41" t="s">
        <v>19</v>
      </c>
      <c r="C272" s="41" t="s">
        <v>20</v>
      </c>
      <c r="D272" s="41" t="s">
        <v>21</v>
      </c>
      <c r="E272" s="41" t="s">
        <v>22</v>
      </c>
      <c r="F272" s="42" t="s">
        <v>14</v>
      </c>
      <c r="G272" s="43" t="s">
        <v>23</v>
      </c>
      <c r="H272" s="44" t="s">
        <v>24</v>
      </c>
      <c r="I272" s="44" t="s">
        <v>25</v>
      </c>
      <c r="J272" s="45" t="s">
        <v>26</v>
      </c>
      <c r="K272" s="46" t="s">
        <v>27</v>
      </c>
      <c r="L272" s="47" t="s">
        <v>28</v>
      </c>
      <c r="M272" s="48"/>
      <c r="O272" s="40" t="s">
        <v>18</v>
      </c>
      <c r="P272" s="41" t="s">
        <v>19</v>
      </c>
      <c r="Q272" s="41" t="s">
        <v>20</v>
      </c>
      <c r="R272" s="41" t="s">
        <v>21</v>
      </c>
      <c r="S272" s="41" t="s">
        <v>22</v>
      </c>
      <c r="T272" s="42" t="s">
        <v>14</v>
      </c>
      <c r="U272" s="43" t="s">
        <v>23</v>
      </c>
      <c r="V272" s="44" t="s">
        <v>24</v>
      </c>
      <c r="W272" s="44" t="s">
        <v>25</v>
      </c>
      <c r="X272" s="45" t="s">
        <v>26</v>
      </c>
      <c r="Y272" s="46" t="s">
        <v>27</v>
      </c>
      <c r="Z272" s="47" t="s">
        <v>28</v>
      </c>
      <c r="AA272" s="48"/>
      <c r="AC272" s="40" t="s">
        <v>18</v>
      </c>
      <c r="AD272" s="41" t="s">
        <v>19</v>
      </c>
      <c r="AE272" s="41" t="s">
        <v>20</v>
      </c>
      <c r="AF272" s="41" t="s">
        <v>21</v>
      </c>
      <c r="AG272" s="41" t="s">
        <v>22</v>
      </c>
      <c r="AH272" s="42" t="s">
        <v>14</v>
      </c>
      <c r="AI272" s="43" t="s">
        <v>23</v>
      </c>
      <c r="AJ272" s="44" t="s">
        <v>24</v>
      </c>
      <c r="AK272" s="44" t="s">
        <v>25</v>
      </c>
      <c r="AL272" s="45" t="s">
        <v>26</v>
      </c>
      <c r="AM272" s="46" t="s">
        <v>27</v>
      </c>
      <c r="AN272" s="47" t="s">
        <v>28</v>
      </c>
      <c r="AO272" s="48"/>
      <c r="AQ272" s="40" t="s">
        <v>18</v>
      </c>
      <c r="AR272" s="41" t="s">
        <v>19</v>
      </c>
      <c r="AS272" s="41" t="s">
        <v>20</v>
      </c>
      <c r="AT272" s="41" t="s">
        <v>21</v>
      </c>
      <c r="AU272" s="41" t="s">
        <v>22</v>
      </c>
      <c r="AV272" s="42" t="s">
        <v>14</v>
      </c>
      <c r="AW272" s="43" t="s">
        <v>23</v>
      </c>
      <c r="AX272" s="44" t="s">
        <v>24</v>
      </c>
      <c r="AY272" s="44" t="s">
        <v>25</v>
      </c>
      <c r="AZ272" s="45" t="s">
        <v>26</v>
      </c>
      <c r="BA272" s="46" t="s">
        <v>27</v>
      </c>
      <c r="BB272" s="47" t="s">
        <v>28</v>
      </c>
      <c r="BC272" s="48"/>
      <c r="BE272" s="40" t="s">
        <v>18</v>
      </c>
      <c r="BF272" s="41" t="s">
        <v>19</v>
      </c>
      <c r="BG272" s="41" t="s">
        <v>20</v>
      </c>
      <c r="BH272" s="41" t="s">
        <v>21</v>
      </c>
      <c r="BI272" s="41" t="s">
        <v>22</v>
      </c>
      <c r="BJ272" s="42" t="s">
        <v>14</v>
      </c>
      <c r="BK272" s="43" t="s">
        <v>23</v>
      </c>
      <c r="BL272" s="44" t="s">
        <v>24</v>
      </c>
      <c r="BM272" s="44" t="s">
        <v>25</v>
      </c>
      <c r="BN272" s="45" t="s">
        <v>26</v>
      </c>
      <c r="BO272" s="46" t="s">
        <v>27</v>
      </c>
      <c r="BP272" s="47" t="s">
        <v>28</v>
      </c>
      <c r="BQ272" s="48"/>
    </row>
    <row r="273" customHeight="1" spans="1:69">
      <c r="A273" s="56">
        <v>3312</v>
      </c>
      <c r="B273" s="51">
        <v>2.14</v>
      </c>
      <c r="C273" s="51">
        <v>1</v>
      </c>
      <c r="D273" s="51">
        <v>1</v>
      </c>
      <c r="E273" s="51">
        <v>0</v>
      </c>
      <c r="F273" s="42">
        <f>A273*B273*C273*D273+E273</f>
        <v>7087.68</v>
      </c>
      <c r="G273" s="52">
        <v>1.76</v>
      </c>
      <c r="H273" s="51">
        <v>0.87</v>
      </c>
      <c r="I273" s="51">
        <v>1.87</v>
      </c>
      <c r="J273" s="45">
        <f>H273*I273+1</f>
        <v>2.6269</v>
      </c>
      <c r="K273" s="52">
        <v>1.125</v>
      </c>
      <c r="L273" s="47">
        <v>0.5</v>
      </c>
      <c r="M273" s="54">
        <f>F273*G273*J273*K273*L273</f>
        <v>18432.44032608</v>
      </c>
      <c r="O273" s="56">
        <v>3312</v>
      </c>
      <c r="P273" s="51">
        <v>2.14</v>
      </c>
      <c r="Q273" s="51">
        <v>1</v>
      </c>
      <c r="R273" s="51">
        <v>1</v>
      </c>
      <c r="S273" s="51">
        <v>0</v>
      </c>
      <c r="T273" s="42">
        <f>O273*P273*Q273*R273+S273</f>
        <v>7087.68</v>
      </c>
      <c r="U273" s="52">
        <f>1.76+0.13</f>
        <v>1.89</v>
      </c>
      <c r="V273" s="51">
        <v>0.87</v>
      </c>
      <c r="W273" s="51">
        <v>1.87</v>
      </c>
      <c r="X273" s="45">
        <f>V273*W273+1</f>
        <v>2.6269</v>
      </c>
      <c r="Y273" s="52">
        <v>1.125</v>
      </c>
      <c r="Z273" s="47">
        <v>0.5</v>
      </c>
      <c r="AA273" s="54">
        <f>T273*U273*X273*Y273*Z273</f>
        <v>19793.92739562</v>
      </c>
      <c r="AC273" s="56">
        <v>3312</v>
      </c>
      <c r="AD273" s="51">
        <v>2.14</v>
      </c>
      <c r="AE273" s="51">
        <v>1</v>
      </c>
      <c r="AF273" s="51">
        <v>1</v>
      </c>
      <c r="AG273" s="51">
        <v>0</v>
      </c>
      <c r="AH273" s="42">
        <f t="shared" ref="AH273:AH276" si="261">AC273*AD273*AE273*AF273+AG273</f>
        <v>7087.68</v>
      </c>
      <c r="AI273" s="52">
        <f t="shared" ref="AI273:AI278" si="262">1.76+0.13</f>
        <v>1.89</v>
      </c>
      <c r="AJ273" s="51">
        <v>0.87</v>
      </c>
      <c r="AK273" s="51">
        <v>1.87</v>
      </c>
      <c r="AL273" s="45">
        <f t="shared" ref="AL273:AL276" si="263">AJ273*AK273+1</f>
        <v>2.6269</v>
      </c>
      <c r="AM273" s="52">
        <v>1.125</v>
      </c>
      <c r="AN273" s="47">
        <v>0.5</v>
      </c>
      <c r="AO273" s="54">
        <f t="shared" ref="AO273:AO276" si="264">AH273*AI273*AL273*AM273*AN273</f>
        <v>19793.92739562</v>
      </c>
      <c r="AQ273" s="56">
        <f t="shared" ref="AQ273:AQ296" si="265">3312+240</f>
        <v>3552</v>
      </c>
      <c r="AR273" s="51">
        <v>2.14</v>
      </c>
      <c r="AS273" s="51">
        <v>1</v>
      </c>
      <c r="AT273" s="51">
        <v>1</v>
      </c>
      <c r="AU273" s="51">
        <v>0</v>
      </c>
      <c r="AV273" s="42">
        <f t="shared" ref="AV273:AV296" si="266">AQ273*AR273*AS273*AT273+AU273</f>
        <v>7601.28</v>
      </c>
      <c r="AW273" s="52">
        <f t="shared" ref="AW273:AW278" si="267">1.76+0.13</f>
        <v>1.89</v>
      </c>
      <c r="AX273" s="51">
        <v>0.87</v>
      </c>
      <c r="AY273" s="51">
        <v>1.87</v>
      </c>
      <c r="AZ273" s="45">
        <f t="shared" ref="AZ273:AZ296" si="268">AX273*AY273+1</f>
        <v>2.6269</v>
      </c>
      <c r="BA273" s="52">
        <v>1.225</v>
      </c>
      <c r="BB273" s="47">
        <v>0.5</v>
      </c>
      <c r="BC273" s="54">
        <f t="shared" ref="BC273:BC296" si="269">AV273*AW273*AZ273*BA273*BB273</f>
        <v>23115.227290344</v>
      </c>
      <c r="BE273" s="56">
        <f t="shared" ref="BE273:BE296" si="270">3312+240+108+300</f>
        <v>3960</v>
      </c>
      <c r="BF273" s="51">
        <v>2.14</v>
      </c>
      <c r="BG273" s="51">
        <v>1</v>
      </c>
      <c r="BH273" s="51">
        <v>1</v>
      </c>
      <c r="BI273" s="51">
        <v>0</v>
      </c>
      <c r="BJ273" s="42">
        <f t="shared" ref="BJ273:BJ296" si="271">BE273*BF273*BG273*BH273+BI273</f>
        <v>8474.4</v>
      </c>
      <c r="BK273" s="52">
        <f t="shared" ref="BK273:BK278" si="272">1.76+0.13</f>
        <v>1.89</v>
      </c>
      <c r="BL273" s="51">
        <v>0.87</v>
      </c>
      <c r="BM273" s="51">
        <v>1.87</v>
      </c>
      <c r="BN273" s="45">
        <f t="shared" ref="BN273:BN296" si="273">BL273*BM273+1</f>
        <v>2.6269</v>
      </c>
      <c r="BO273" s="52">
        <v>1.225</v>
      </c>
      <c r="BP273" s="47">
        <v>0.625</v>
      </c>
      <c r="BQ273" s="54">
        <f t="shared" ref="BQ273:BQ296" si="274">BJ273*BK273*BN273*BO273*BP273</f>
        <v>32212.9434367125</v>
      </c>
    </row>
    <row r="274" customHeight="1" spans="1:69">
      <c r="A274" s="56">
        <v>3312</v>
      </c>
      <c r="B274" s="51">
        <v>1.74</v>
      </c>
      <c r="C274" s="51">
        <v>1</v>
      </c>
      <c r="D274" s="51">
        <v>1</v>
      </c>
      <c r="E274" s="51">
        <v>0</v>
      </c>
      <c r="F274" s="42">
        <f>A274*B274*C274*D274+E274</f>
        <v>5762.88</v>
      </c>
      <c r="G274" s="52">
        <v>1.76</v>
      </c>
      <c r="H274" s="51">
        <v>0.87</v>
      </c>
      <c r="I274" s="51">
        <v>1.87</v>
      </c>
      <c r="J274" s="45">
        <f>H274*I274+1</f>
        <v>2.6269</v>
      </c>
      <c r="K274" s="52">
        <v>1.125</v>
      </c>
      <c r="L274" s="47">
        <v>0.5</v>
      </c>
      <c r="M274" s="54">
        <f>F274*G274*J274*K274*L274</f>
        <v>14987.12437728</v>
      </c>
      <c r="O274" s="56">
        <v>3312</v>
      </c>
      <c r="P274" s="51">
        <v>1.74</v>
      </c>
      <c r="Q274" s="51">
        <v>1</v>
      </c>
      <c r="R274" s="51">
        <v>1</v>
      </c>
      <c r="S274" s="51">
        <v>0</v>
      </c>
      <c r="T274" s="42">
        <f>O274*P274*Q274*R274+S274</f>
        <v>5762.88</v>
      </c>
      <c r="U274" s="52">
        <f>1.76+0.13</f>
        <v>1.89</v>
      </c>
      <c r="V274" s="51">
        <v>0.87</v>
      </c>
      <c r="W274" s="51">
        <v>1.87</v>
      </c>
      <c r="X274" s="45">
        <f>V274*W274+1</f>
        <v>2.6269</v>
      </c>
      <c r="Y274" s="52">
        <v>1.125</v>
      </c>
      <c r="Z274" s="47">
        <v>0.5</v>
      </c>
      <c r="AA274" s="54">
        <f>T274*U274*X274*Y274*Z274</f>
        <v>16094.12788242</v>
      </c>
      <c r="AC274" s="56">
        <v>3312</v>
      </c>
      <c r="AD274" s="51">
        <v>1.74</v>
      </c>
      <c r="AE274" s="51">
        <v>1</v>
      </c>
      <c r="AF274" s="51">
        <v>1</v>
      </c>
      <c r="AG274" s="51">
        <v>0</v>
      </c>
      <c r="AH274" s="42">
        <f t="shared" si="261"/>
        <v>5762.88</v>
      </c>
      <c r="AI274" s="52">
        <f t="shared" si="262"/>
        <v>1.89</v>
      </c>
      <c r="AJ274" s="51">
        <v>0.87</v>
      </c>
      <c r="AK274" s="51">
        <v>1.87</v>
      </c>
      <c r="AL274" s="45">
        <f t="shared" si="263"/>
        <v>2.6269</v>
      </c>
      <c r="AM274" s="52">
        <v>1.125</v>
      </c>
      <c r="AN274" s="47">
        <v>0.5</v>
      </c>
      <c r="AO274" s="54">
        <f t="shared" si="264"/>
        <v>16094.12788242</v>
      </c>
      <c r="AQ274" s="56">
        <f t="shared" si="265"/>
        <v>3552</v>
      </c>
      <c r="AR274" s="51">
        <v>1.74</v>
      </c>
      <c r="AS274" s="51">
        <v>1</v>
      </c>
      <c r="AT274" s="51">
        <v>1</v>
      </c>
      <c r="AU274" s="51">
        <v>0</v>
      </c>
      <c r="AV274" s="42">
        <f t="shared" si="266"/>
        <v>6180.48</v>
      </c>
      <c r="AW274" s="52">
        <f t="shared" si="267"/>
        <v>1.89</v>
      </c>
      <c r="AX274" s="51">
        <v>0.87</v>
      </c>
      <c r="AY274" s="51">
        <v>1.87</v>
      </c>
      <c r="AZ274" s="45">
        <f t="shared" si="268"/>
        <v>2.6269</v>
      </c>
      <c r="BA274" s="52">
        <v>1.225</v>
      </c>
      <c r="BB274" s="47">
        <v>0.5</v>
      </c>
      <c r="BC274" s="54">
        <f t="shared" si="269"/>
        <v>18794.624058504</v>
      </c>
      <c r="BE274" s="56">
        <f t="shared" si="270"/>
        <v>3960</v>
      </c>
      <c r="BF274" s="51">
        <v>1.74</v>
      </c>
      <c r="BG274" s="51">
        <v>1</v>
      </c>
      <c r="BH274" s="51">
        <v>1</v>
      </c>
      <c r="BI274" s="51">
        <v>0</v>
      </c>
      <c r="BJ274" s="42">
        <f t="shared" si="271"/>
        <v>6890.4</v>
      </c>
      <c r="BK274" s="52">
        <f t="shared" si="272"/>
        <v>1.89</v>
      </c>
      <c r="BL274" s="51">
        <v>0.87</v>
      </c>
      <c r="BM274" s="51">
        <v>1.87</v>
      </c>
      <c r="BN274" s="45">
        <f t="shared" si="273"/>
        <v>2.6269</v>
      </c>
      <c r="BO274" s="52">
        <v>1.225</v>
      </c>
      <c r="BP274" s="47">
        <v>0.625</v>
      </c>
      <c r="BQ274" s="54">
        <f t="shared" si="274"/>
        <v>26191.8325139625</v>
      </c>
    </row>
    <row r="275" customHeight="1" spans="1:69">
      <c r="A275" s="56">
        <v>3312</v>
      </c>
      <c r="B275" s="51">
        <v>2.01</v>
      </c>
      <c r="C275" s="51">
        <v>1</v>
      </c>
      <c r="D275" s="51">
        <v>1</v>
      </c>
      <c r="E275" s="51">
        <v>0</v>
      </c>
      <c r="F275" s="42">
        <f>A275*B275*C275*D275+E275</f>
        <v>6657.12</v>
      </c>
      <c r="G275" s="52">
        <v>1.76</v>
      </c>
      <c r="H275" s="51">
        <v>0.87</v>
      </c>
      <c r="I275" s="51">
        <v>1.87</v>
      </c>
      <c r="J275" s="45">
        <f>H275*I275+1</f>
        <v>2.6269</v>
      </c>
      <c r="K275" s="52">
        <v>1.125</v>
      </c>
      <c r="L275" s="47">
        <v>0.5</v>
      </c>
      <c r="M275" s="54">
        <f>F275*G275*J275*K275*L275</f>
        <v>17312.71264272</v>
      </c>
      <c r="O275" s="56">
        <v>3312</v>
      </c>
      <c r="P275" s="51">
        <v>2.01</v>
      </c>
      <c r="Q275" s="51">
        <v>1</v>
      </c>
      <c r="R275" s="51">
        <v>1</v>
      </c>
      <c r="S275" s="51">
        <v>0</v>
      </c>
      <c r="T275" s="42">
        <f>O275*P275*Q275*R275+S275</f>
        <v>6657.12</v>
      </c>
      <c r="U275" s="52">
        <f>1.76+0.13</f>
        <v>1.89</v>
      </c>
      <c r="V275" s="51">
        <v>0.87</v>
      </c>
      <c r="W275" s="51">
        <v>1.87</v>
      </c>
      <c r="X275" s="45">
        <f>V275*W275+1</f>
        <v>2.6269</v>
      </c>
      <c r="Y275" s="52">
        <v>1.125</v>
      </c>
      <c r="Z275" s="47">
        <v>0.5</v>
      </c>
      <c r="AA275" s="54">
        <f>T275*U275*X275*Y275*Z275</f>
        <v>18591.49255383</v>
      </c>
      <c r="AC275" s="56">
        <v>3312</v>
      </c>
      <c r="AD275" s="51">
        <v>2.01</v>
      </c>
      <c r="AE275" s="51">
        <v>1</v>
      </c>
      <c r="AF275" s="51">
        <v>1</v>
      </c>
      <c r="AG275" s="51">
        <v>0</v>
      </c>
      <c r="AH275" s="42">
        <f t="shared" si="261"/>
        <v>6657.12</v>
      </c>
      <c r="AI275" s="52">
        <f t="shared" si="262"/>
        <v>1.89</v>
      </c>
      <c r="AJ275" s="51">
        <v>0.87</v>
      </c>
      <c r="AK275" s="51">
        <v>1.87</v>
      </c>
      <c r="AL275" s="45">
        <f t="shared" si="263"/>
        <v>2.6269</v>
      </c>
      <c r="AM275" s="52">
        <v>1.125</v>
      </c>
      <c r="AN275" s="47">
        <v>0.5</v>
      </c>
      <c r="AO275" s="54">
        <f t="shared" si="264"/>
        <v>18591.49255383</v>
      </c>
      <c r="AQ275" s="56">
        <f t="shared" si="265"/>
        <v>3552</v>
      </c>
      <c r="AR275" s="51">
        <v>2.01</v>
      </c>
      <c r="AS275" s="51">
        <v>1</v>
      </c>
      <c r="AT275" s="51">
        <v>1</v>
      </c>
      <c r="AU275" s="51">
        <v>0</v>
      </c>
      <c r="AV275" s="42">
        <f t="shared" si="266"/>
        <v>7139.52</v>
      </c>
      <c r="AW275" s="52">
        <f t="shared" si="267"/>
        <v>1.89</v>
      </c>
      <c r="AX275" s="51">
        <v>0.87</v>
      </c>
      <c r="AY275" s="51">
        <v>1.87</v>
      </c>
      <c r="AZ275" s="45">
        <f t="shared" si="268"/>
        <v>2.6269</v>
      </c>
      <c r="BA275" s="52">
        <v>1.225</v>
      </c>
      <c r="BB275" s="47">
        <v>0.5</v>
      </c>
      <c r="BC275" s="54">
        <f t="shared" si="269"/>
        <v>21711.031239996</v>
      </c>
      <c r="BE275" s="56">
        <f t="shared" si="270"/>
        <v>3960</v>
      </c>
      <c r="BF275" s="51">
        <v>2.01</v>
      </c>
      <c r="BG275" s="51">
        <v>1</v>
      </c>
      <c r="BH275" s="51">
        <v>1</v>
      </c>
      <c r="BI275" s="51">
        <v>0</v>
      </c>
      <c r="BJ275" s="42">
        <f t="shared" si="271"/>
        <v>7959.6</v>
      </c>
      <c r="BK275" s="52">
        <f t="shared" si="272"/>
        <v>1.89</v>
      </c>
      <c r="BL275" s="51">
        <v>0.87</v>
      </c>
      <c r="BM275" s="51">
        <v>1.87</v>
      </c>
      <c r="BN275" s="45">
        <f t="shared" si="273"/>
        <v>2.6269</v>
      </c>
      <c r="BO275" s="52">
        <v>1.225</v>
      </c>
      <c r="BP275" s="47">
        <v>0.625</v>
      </c>
      <c r="BQ275" s="54">
        <f t="shared" si="274"/>
        <v>30256.0823868188</v>
      </c>
    </row>
    <row r="276" customHeight="1" spans="1:69">
      <c r="A276" s="56"/>
      <c r="B276" s="51"/>
      <c r="C276" s="51"/>
      <c r="D276" s="51"/>
      <c r="E276" s="51"/>
      <c r="F276" s="42"/>
      <c r="G276" s="52"/>
      <c r="H276" s="51"/>
      <c r="I276" s="51"/>
      <c r="J276" s="45"/>
      <c r="K276" s="52"/>
      <c r="L276" s="47"/>
      <c r="M276" s="54"/>
      <c r="O276" s="56"/>
      <c r="P276" s="51"/>
      <c r="Q276" s="51"/>
      <c r="R276" s="51"/>
      <c r="S276" s="51"/>
      <c r="T276" s="42"/>
      <c r="U276" s="52"/>
      <c r="V276" s="51"/>
      <c r="W276" s="51"/>
      <c r="X276" s="45"/>
      <c r="Y276" s="52"/>
      <c r="Z276" s="47"/>
      <c r="AA276" s="54"/>
      <c r="AC276" s="56">
        <v>3312</v>
      </c>
      <c r="AD276" s="41">
        <v>6</v>
      </c>
      <c r="AE276" s="51">
        <v>1</v>
      </c>
      <c r="AF276" s="51">
        <v>1</v>
      </c>
      <c r="AG276" s="51">
        <f>5620*1.5</f>
        <v>8430</v>
      </c>
      <c r="AH276" s="42">
        <f t="shared" si="261"/>
        <v>28302</v>
      </c>
      <c r="AI276" s="52">
        <f t="shared" si="262"/>
        <v>1.89</v>
      </c>
      <c r="AJ276" s="51">
        <v>0.87</v>
      </c>
      <c r="AK276" s="51">
        <v>1.87</v>
      </c>
      <c r="AL276" s="45">
        <f t="shared" si="263"/>
        <v>2.6269</v>
      </c>
      <c r="AM276" s="52">
        <v>1.125</v>
      </c>
      <c r="AN276" s="47">
        <v>0.5</v>
      </c>
      <c r="AO276" s="54">
        <f t="shared" si="264"/>
        <v>79039.648114875</v>
      </c>
      <c r="AQ276" s="56">
        <f t="shared" si="265"/>
        <v>3552</v>
      </c>
      <c r="AR276" s="41">
        <v>6</v>
      </c>
      <c r="AS276" s="51">
        <v>1</v>
      </c>
      <c r="AT276" s="51">
        <v>1</v>
      </c>
      <c r="AU276" s="51">
        <f>5620*1.5</f>
        <v>8430</v>
      </c>
      <c r="AV276" s="42">
        <f t="shared" si="266"/>
        <v>29742</v>
      </c>
      <c r="AW276" s="52">
        <f t="shared" si="267"/>
        <v>1.89</v>
      </c>
      <c r="AX276" s="51">
        <v>0.87</v>
      </c>
      <c r="AY276" s="51">
        <v>1.87</v>
      </c>
      <c r="AZ276" s="45">
        <f t="shared" si="268"/>
        <v>2.6269</v>
      </c>
      <c r="BA276" s="52">
        <v>1.225</v>
      </c>
      <c r="BB276" s="47">
        <v>0.5</v>
      </c>
      <c r="BC276" s="54">
        <f t="shared" si="269"/>
        <v>90444.384375975</v>
      </c>
      <c r="BE276" s="56">
        <f t="shared" si="270"/>
        <v>3960</v>
      </c>
      <c r="BF276" s="41">
        <v>6</v>
      </c>
      <c r="BG276" s="51">
        <v>1</v>
      </c>
      <c r="BH276" s="51">
        <v>1</v>
      </c>
      <c r="BI276" s="51">
        <f>5968*1.5</f>
        <v>8952</v>
      </c>
      <c r="BJ276" s="42">
        <f t="shared" si="271"/>
        <v>32712</v>
      </c>
      <c r="BK276" s="52">
        <f t="shared" si="272"/>
        <v>1.89</v>
      </c>
      <c r="BL276" s="51">
        <v>0.87</v>
      </c>
      <c r="BM276" s="51">
        <v>1.87</v>
      </c>
      <c r="BN276" s="45">
        <f t="shared" si="273"/>
        <v>2.6269</v>
      </c>
      <c r="BO276" s="52">
        <v>1.225</v>
      </c>
      <c r="BP276" s="47">
        <v>0.625</v>
      </c>
      <c r="BQ276" s="54">
        <f t="shared" si="274"/>
        <v>124345.063450125</v>
      </c>
    </row>
    <row r="277" customHeight="1" spans="1:69">
      <c r="A277" s="56">
        <v>3312</v>
      </c>
      <c r="B277" s="51">
        <v>1.7</v>
      </c>
      <c r="C277" s="51">
        <v>1.75</v>
      </c>
      <c r="D277" s="51">
        <v>1</v>
      </c>
      <c r="E277" s="51">
        <v>0</v>
      </c>
      <c r="F277" s="42">
        <f t="shared" ref="F277:F296" si="275">A277*B277*C277*D277+E277</f>
        <v>9853.2</v>
      </c>
      <c r="G277" s="52">
        <v>1.76</v>
      </c>
      <c r="H277" s="51">
        <v>0.95</v>
      </c>
      <c r="I277" s="51">
        <v>1.87</v>
      </c>
      <c r="J277" s="45">
        <f t="shared" ref="J277:J296" si="276">H277*I277+1</f>
        <v>2.7765</v>
      </c>
      <c r="K277" s="52">
        <v>1.125</v>
      </c>
      <c r="L277" s="47">
        <v>0.5</v>
      </c>
      <c r="M277" s="54">
        <f t="shared" ref="M277:M296" si="277">F277*G277*J277*K277*L277</f>
        <v>27083.835702</v>
      </c>
      <c r="O277" s="56">
        <v>3312</v>
      </c>
      <c r="P277" s="51">
        <v>1.7</v>
      </c>
      <c r="Q277" s="51">
        <v>1.75</v>
      </c>
      <c r="R277" s="51">
        <v>1</v>
      </c>
      <c r="S277" s="51">
        <v>0</v>
      </c>
      <c r="T277" s="42">
        <f t="shared" ref="T277:T296" si="278">O277*P277*Q277*R277+S277</f>
        <v>9853.2</v>
      </c>
      <c r="U277" s="52">
        <f>1.76+0.13</f>
        <v>1.89</v>
      </c>
      <c r="V277" s="51">
        <v>0.95</v>
      </c>
      <c r="W277" s="51">
        <v>1.87</v>
      </c>
      <c r="X277" s="45">
        <f t="shared" ref="X277:X296" si="279">V277*W277+1</f>
        <v>2.7765</v>
      </c>
      <c r="Y277" s="52">
        <v>1.125</v>
      </c>
      <c r="Z277" s="47">
        <v>0.5</v>
      </c>
      <c r="AA277" s="54">
        <f t="shared" ref="AA277:AA296" si="280">T277*U277*X277*Y277*Z277</f>
        <v>29084.346293625</v>
      </c>
      <c r="AC277" s="56">
        <v>3312</v>
      </c>
      <c r="AD277" s="51">
        <v>1.7</v>
      </c>
      <c r="AE277" s="51">
        <v>1.75</v>
      </c>
      <c r="AF277" s="51">
        <v>1</v>
      </c>
      <c r="AG277" s="51">
        <v>0</v>
      </c>
      <c r="AH277" s="42">
        <f t="shared" ref="AH277:AH296" si="281">AC277*AD277*AE277*AF277+AG277</f>
        <v>9853.2</v>
      </c>
      <c r="AI277" s="52">
        <f t="shared" si="262"/>
        <v>1.89</v>
      </c>
      <c r="AJ277" s="51">
        <v>0.95</v>
      </c>
      <c r="AK277" s="51">
        <v>1.87</v>
      </c>
      <c r="AL277" s="45">
        <f t="shared" ref="AL277:AL296" si="282">AJ277*AK277+1</f>
        <v>2.7765</v>
      </c>
      <c r="AM277" s="52">
        <v>1.125</v>
      </c>
      <c r="AN277" s="47">
        <v>0.5</v>
      </c>
      <c r="AO277" s="54">
        <f t="shared" ref="AO277:AO296" si="283">AH277*AI277*AL277*AM277*AN277</f>
        <v>29084.346293625</v>
      </c>
      <c r="AQ277" s="56">
        <f t="shared" si="265"/>
        <v>3552</v>
      </c>
      <c r="AR277" s="51">
        <v>1.7</v>
      </c>
      <c r="AS277" s="51">
        <v>1.75</v>
      </c>
      <c r="AT277" s="51">
        <v>1</v>
      </c>
      <c r="AU277" s="51">
        <v>0</v>
      </c>
      <c r="AV277" s="42">
        <f t="shared" si="266"/>
        <v>10567.2</v>
      </c>
      <c r="AW277" s="52">
        <f t="shared" si="267"/>
        <v>1.89</v>
      </c>
      <c r="AX277" s="51">
        <v>0.95</v>
      </c>
      <c r="AY277" s="51">
        <v>1.87</v>
      </c>
      <c r="AZ277" s="45">
        <f t="shared" si="268"/>
        <v>2.7765</v>
      </c>
      <c r="BA277" s="52">
        <v>1.225</v>
      </c>
      <c r="BB277" s="47">
        <v>0.5</v>
      </c>
      <c r="BC277" s="54">
        <f t="shared" si="269"/>
        <v>33964.52162985</v>
      </c>
      <c r="BE277" s="56">
        <f t="shared" si="270"/>
        <v>3960</v>
      </c>
      <c r="BF277" s="51">
        <v>1.7</v>
      </c>
      <c r="BG277" s="51">
        <v>1.75</v>
      </c>
      <c r="BH277" s="51">
        <v>1</v>
      </c>
      <c r="BI277" s="51">
        <f t="shared" ref="BI277:BI284" si="284">5968*0.7</f>
        <v>4177.6</v>
      </c>
      <c r="BJ277" s="42">
        <f t="shared" si="271"/>
        <v>15958.6</v>
      </c>
      <c r="BK277" s="52">
        <f t="shared" si="272"/>
        <v>1.89</v>
      </c>
      <c r="BL277" s="51">
        <v>0.95</v>
      </c>
      <c r="BM277" s="51">
        <v>1.87</v>
      </c>
      <c r="BN277" s="45">
        <f t="shared" si="273"/>
        <v>2.7765</v>
      </c>
      <c r="BO277" s="52">
        <v>1.225</v>
      </c>
      <c r="BP277" s="47">
        <v>0.625</v>
      </c>
      <c r="BQ277" s="54">
        <f t="shared" si="274"/>
        <v>64116.5842042031</v>
      </c>
    </row>
    <row r="278" customHeight="1" spans="1:69">
      <c r="A278" s="56">
        <v>3312</v>
      </c>
      <c r="B278" s="51">
        <v>1.7</v>
      </c>
      <c r="C278" s="51">
        <v>1.75</v>
      </c>
      <c r="D278" s="51">
        <v>1</v>
      </c>
      <c r="E278" s="51">
        <v>0</v>
      </c>
      <c r="F278" s="42">
        <f t="shared" si="275"/>
        <v>9853.2</v>
      </c>
      <c r="G278" s="52">
        <v>1.76</v>
      </c>
      <c r="H278" s="51">
        <v>0.95</v>
      </c>
      <c r="I278" s="51">
        <v>1.87</v>
      </c>
      <c r="J278" s="45">
        <f t="shared" si="276"/>
        <v>2.7765</v>
      </c>
      <c r="K278" s="52">
        <v>1.325</v>
      </c>
      <c r="L278" s="47">
        <v>0.5</v>
      </c>
      <c r="M278" s="54">
        <f t="shared" si="277"/>
        <v>31898.7398268</v>
      </c>
      <c r="O278" s="56">
        <v>3312</v>
      </c>
      <c r="P278" s="51">
        <v>1.7</v>
      </c>
      <c r="Q278" s="51">
        <v>1.75</v>
      </c>
      <c r="R278" s="51">
        <v>1</v>
      </c>
      <c r="S278" s="51">
        <v>0</v>
      </c>
      <c r="T278" s="42">
        <f t="shared" si="278"/>
        <v>9853.2</v>
      </c>
      <c r="U278" s="52">
        <f>1.76+0.13</f>
        <v>1.89</v>
      </c>
      <c r="V278" s="51">
        <v>0.95</v>
      </c>
      <c r="W278" s="51">
        <v>1.87</v>
      </c>
      <c r="X278" s="45">
        <f t="shared" si="279"/>
        <v>2.7765</v>
      </c>
      <c r="Y278" s="52">
        <v>1.325</v>
      </c>
      <c r="Z278" s="47">
        <v>0.5</v>
      </c>
      <c r="AA278" s="54">
        <f t="shared" si="280"/>
        <v>34254.896745825</v>
      </c>
      <c r="AC278" s="56">
        <v>3312</v>
      </c>
      <c r="AD278" s="51">
        <v>1.7</v>
      </c>
      <c r="AE278" s="51">
        <v>1.75</v>
      </c>
      <c r="AF278" s="51">
        <v>1</v>
      </c>
      <c r="AG278" s="51">
        <v>0</v>
      </c>
      <c r="AH278" s="42">
        <f t="shared" si="281"/>
        <v>9853.2</v>
      </c>
      <c r="AI278" s="52">
        <f t="shared" si="262"/>
        <v>1.89</v>
      </c>
      <c r="AJ278" s="51">
        <v>0.95</v>
      </c>
      <c r="AK278" s="51">
        <v>1.87</v>
      </c>
      <c r="AL278" s="45">
        <f t="shared" si="282"/>
        <v>2.7765</v>
      </c>
      <c r="AM278" s="52">
        <v>1.325</v>
      </c>
      <c r="AN278" s="47">
        <v>0.5</v>
      </c>
      <c r="AO278" s="54">
        <f t="shared" si="283"/>
        <v>34254.896745825</v>
      </c>
      <c r="AQ278" s="56">
        <f t="shared" si="265"/>
        <v>3552</v>
      </c>
      <c r="AR278" s="51">
        <v>1.7</v>
      </c>
      <c r="AS278" s="51">
        <v>1.75</v>
      </c>
      <c r="AT278" s="51">
        <v>1</v>
      </c>
      <c r="AU278" s="51">
        <v>0</v>
      </c>
      <c r="AV278" s="42">
        <f t="shared" si="266"/>
        <v>10567.2</v>
      </c>
      <c r="AW278" s="52">
        <f t="shared" si="267"/>
        <v>1.89</v>
      </c>
      <c r="AX278" s="51">
        <v>0.95</v>
      </c>
      <c r="AY278" s="51">
        <v>1.87</v>
      </c>
      <c r="AZ278" s="45">
        <f t="shared" si="268"/>
        <v>2.7765</v>
      </c>
      <c r="BA278" s="52">
        <v>1.425</v>
      </c>
      <c r="BB278" s="47">
        <v>0.5</v>
      </c>
      <c r="BC278" s="54">
        <f t="shared" si="269"/>
        <v>39509.74965105</v>
      </c>
      <c r="BE278" s="56">
        <f t="shared" si="270"/>
        <v>3960</v>
      </c>
      <c r="BF278" s="51">
        <v>1.7</v>
      </c>
      <c r="BG278" s="51">
        <v>1.75</v>
      </c>
      <c r="BH278" s="51">
        <v>1</v>
      </c>
      <c r="BI278" s="51">
        <f t="shared" si="284"/>
        <v>4177.6</v>
      </c>
      <c r="BJ278" s="42">
        <f t="shared" si="271"/>
        <v>15958.6</v>
      </c>
      <c r="BK278" s="52">
        <f t="shared" si="272"/>
        <v>1.89</v>
      </c>
      <c r="BL278" s="51">
        <v>0.95</v>
      </c>
      <c r="BM278" s="51">
        <v>1.87</v>
      </c>
      <c r="BN278" s="45">
        <f t="shared" si="273"/>
        <v>2.7765</v>
      </c>
      <c r="BO278" s="52">
        <v>1.425</v>
      </c>
      <c r="BP278" s="47">
        <v>0.625</v>
      </c>
      <c r="BQ278" s="54">
        <f t="shared" si="274"/>
        <v>74584.5979518281</v>
      </c>
    </row>
    <row r="279" customHeight="1" spans="1:69">
      <c r="A279" s="56">
        <v>3312</v>
      </c>
      <c r="B279" s="51">
        <v>1.7</v>
      </c>
      <c r="C279" s="51">
        <v>1.75</v>
      </c>
      <c r="D279" s="51">
        <v>1</v>
      </c>
      <c r="E279" s="51">
        <v>0</v>
      </c>
      <c r="F279" s="42">
        <f t="shared" si="275"/>
        <v>9853.2</v>
      </c>
      <c r="G279" s="53">
        <v>2.26</v>
      </c>
      <c r="H279" s="51">
        <v>0.95</v>
      </c>
      <c r="I279" s="51">
        <v>1.87</v>
      </c>
      <c r="J279" s="45">
        <f t="shared" si="276"/>
        <v>2.7765</v>
      </c>
      <c r="K279" s="52">
        <v>1.325</v>
      </c>
      <c r="L279" s="47">
        <v>0.5</v>
      </c>
      <c r="M279" s="54">
        <f t="shared" si="277"/>
        <v>40960.88182305</v>
      </c>
      <c r="O279" s="56">
        <v>3312</v>
      </c>
      <c r="P279" s="51">
        <v>1.7</v>
      </c>
      <c r="Q279" s="51">
        <v>1.75</v>
      </c>
      <c r="R279" s="51">
        <v>1</v>
      </c>
      <c r="S279" s="51">
        <v>0</v>
      </c>
      <c r="T279" s="42">
        <f t="shared" si="278"/>
        <v>9853.2</v>
      </c>
      <c r="U279" s="53">
        <f>2.26+0.13</f>
        <v>2.39</v>
      </c>
      <c r="V279" s="51">
        <v>0.95</v>
      </c>
      <c r="W279" s="51">
        <v>1.87</v>
      </c>
      <c r="X279" s="45">
        <f t="shared" si="279"/>
        <v>2.7765</v>
      </c>
      <c r="Y279" s="52">
        <v>1.325</v>
      </c>
      <c r="Z279" s="47">
        <v>0.5</v>
      </c>
      <c r="AA279" s="54">
        <f t="shared" si="280"/>
        <v>43317.038742075</v>
      </c>
      <c r="AC279" s="56">
        <v>3312</v>
      </c>
      <c r="AD279" s="51">
        <v>1.7</v>
      </c>
      <c r="AE279" s="51">
        <v>1.75</v>
      </c>
      <c r="AF279" s="51">
        <v>1</v>
      </c>
      <c r="AG279" s="51">
        <v>0</v>
      </c>
      <c r="AH279" s="42">
        <f t="shared" si="281"/>
        <v>9853.2</v>
      </c>
      <c r="AI279" s="53">
        <f t="shared" ref="AI279:AI296" si="285">2.26+0.13</f>
        <v>2.39</v>
      </c>
      <c r="AJ279" s="51">
        <v>0.95</v>
      </c>
      <c r="AK279" s="51">
        <v>1.87</v>
      </c>
      <c r="AL279" s="45">
        <f t="shared" si="282"/>
        <v>2.7765</v>
      </c>
      <c r="AM279" s="52">
        <v>1.325</v>
      </c>
      <c r="AN279" s="47">
        <v>0.5</v>
      </c>
      <c r="AO279" s="54">
        <f t="shared" si="283"/>
        <v>43317.038742075</v>
      </c>
      <c r="AQ279" s="56">
        <f t="shared" si="265"/>
        <v>3552</v>
      </c>
      <c r="AR279" s="51">
        <v>1.7</v>
      </c>
      <c r="AS279" s="51">
        <v>1.75</v>
      </c>
      <c r="AT279" s="51">
        <v>1</v>
      </c>
      <c r="AU279" s="51">
        <v>0</v>
      </c>
      <c r="AV279" s="42">
        <f t="shared" si="266"/>
        <v>10567.2</v>
      </c>
      <c r="AW279" s="53">
        <f t="shared" ref="AW279:AW296" si="286">2.26+0.13</f>
        <v>2.39</v>
      </c>
      <c r="AX279" s="51">
        <v>0.95</v>
      </c>
      <c r="AY279" s="51">
        <v>1.87</v>
      </c>
      <c r="AZ279" s="45">
        <f t="shared" si="268"/>
        <v>2.7765</v>
      </c>
      <c r="BA279" s="52">
        <v>1.425</v>
      </c>
      <c r="BB279" s="47">
        <v>0.5</v>
      </c>
      <c r="BC279" s="54">
        <f t="shared" si="269"/>
        <v>49962.06437355</v>
      </c>
      <c r="BE279" s="56">
        <f t="shared" si="270"/>
        <v>3960</v>
      </c>
      <c r="BF279" s="51">
        <v>1.7</v>
      </c>
      <c r="BG279" s="51">
        <v>1.75</v>
      </c>
      <c r="BH279" s="51">
        <v>1</v>
      </c>
      <c r="BI279" s="51">
        <f t="shared" si="284"/>
        <v>4177.6</v>
      </c>
      <c r="BJ279" s="42">
        <f t="shared" si="271"/>
        <v>15958.6</v>
      </c>
      <c r="BK279" s="53">
        <f t="shared" ref="BK279:BK296" si="287">2.26+0.13</f>
        <v>2.39</v>
      </c>
      <c r="BL279" s="51">
        <v>0.95</v>
      </c>
      <c r="BM279" s="51">
        <v>1.87</v>
      </c>
      <c r="BN279" s="45">
        <f t="shared" si="273"/>
        <v>2.7765</v>
      </c>
      <c r="BO279" s="52">
        <v>1.425</v>
      </c>
      <c r="BP279" s="47">
        <v>0.625</v>
      </c>
      <c r="BQ279" s="54">
        <f t="shared" si="274"/>
        <v>94315.9730713593</v>
      </c>
    </row>
    <row r="280" customHeight="1" spans="1:69">
      <c r="A280" s="56">
        <v>3312</v>
      </c>
      <c r="B280" s="51">
        <v>1.7</v>
      </c>
      <c r="C280" s="51">
        <v>1.75</v>
      </c>
      <c r="D280" s="51">
        <v>1</v>
      </c>
      <c r="E280" s="51">
        <v>0</v>
      </c>
      <c r="F280" s="42">
        <f t="shared" si="275"/>
        <v>9853.2</v>
      </c>
      <c r="G280" s="53">
        <v>2.26</v>
      </c>
      <c r="H280" s="51">
        <v>0.95</v>
      </c>
      <c r="I280" s="51">
        <v>1.87</v>
      </c>
      <c r="J280" s="45">
        <f t="shared" si="276"/>
        <v>2.7765</v>
      </c>
      <c r="K280" s="52">
        <v>1.325</v>
      </c>
      <c r="L280" s="47">
        <v>0.5</v>
      </c>
      <c r="M280" s="54">
        <f t="shared" si="277"/>
        <v>40960.88182305</v>
      </c>
      <c r="O280" s="56">
        <v>3312</v>
      </c>
      <c r="P280" s="51">
        <v>1.7</v>
      </c>
      <c r="Q280" s="51">
        <v>1.75</v>
      </c>
      <c r="R280" s="51">
        <v>1</v>
      </c>
      <c r="S280" s="51">
        <v>0</v>
      </c>
      <c r="T280" s="42">
        <f t="shared" si="278"/>
        <v>9853.2</v>
      </c>
      <c r="U280" s="53">
        <f t="shared" ref="U280:U289" si="288">2.26+0.13</f>
        <v>2.39</v>
      </c>
      <c r="V280" s="51">
        <v>0.95</v>
      </c>
      <c r="W280" s="51">
        <v>1.87</v>
      </c>
      <c r="X280" s="45">
        <f t="shared" si="279"/>
        <v>2.7765</v>
      </c>
      <c r="Y280" s="52">
        <v>1.325</v>
      </c>
      <c r="Z280" s="47">
        <v>0.5</v>
      </c>
      <c r="AA280" s="54">
        <f t="shared" si="280"/>
        <v>43317.038742075</v>
      </c>
      <c r="AC280" s="56">
        <v>3312</v>
      </c>
      <c r="AD280" s="51">
        <v>1.7</v>
      </c>
      <c r="AE280" s="51">
        <v>1.75</v>
      </c>
      <c r="AF280" s="51">
        <v>1</v>
      </c>
      <c r="AG280" s="51">
        <v>0</v>
      </c>
      <c r="AH280" s="42">
        <f t="shared" si="281"/>
        <v>9853.2</v>
      </c>
      <c r="AI280" s="53">
        <f t="shared" si="285"/>
        <v>2.39</v>
      </c>
      <c r="AJ280" s="51">
        <v>0.95</v>
      </c>
      <c r="AK280" s="51">
        <v>1.87</v>
      </c>
      <c r="AL280" s="45">
        <f t="shared" si="282"/>
        <v>2.7765</v>
      </c>
      <c r="AM280" s="52">
        <v>1.325</v>
      </c>
      <c r="AN280" s="47">
        <v>0.5</v>
      </c>
      <c r="AO280" s="54">
        <f t="shared" si="283"/>
        <v>43317.038742075</v>
      </c>
      <c r="AQ280" s="56">
        <f t="shared" si="265"/>
        <v>3552</v>
      </c>
      <c r="AR280" s="51">
        <v>1.7</v>
      </c>
      <c r="AS280" s="51">
        <v>1.75</v>
      </c>
      <c r="AT280" s="51">
        <v>1</v>
      </c>
      <c r="AU280" s="51">
        <v>0</v>
      </c>
      <c r="AV280" s="42">
        <f t="shared" si="266"/>
        <v>10567.2</v>
      </c>
      <c r="AW280" s="53">
        <f t="shared" si="286"/>
        <v>2.39</v>
      </c>
      <c r="AX280" s="51">
        <v>0.95</v>
      </c>
      <c r="AY280" s="51">
        <v>1.87</v>
      </c>
      <c r="AZ280" s="45">
        <f t="shared" si="268"/>
        <v>2.7765</v>
      </c>
      <c r="BA280" s="52">
        <v>1.425</v>
      </c>
      <c r="BB280" s="47">
        <v>0.5</v>
      </c>
      <c r="BC280" s="54">
        <f t="shared" si="269"/>
        <v>49962.06437355</v>
      </c>
      <c r="BE280" s="56">
        <f t="shared" si="270"/>
        <v>3960</v>
      </c>
      <c r="BF280" s="51">
        <v>1.7</v>
      </c>
      <c r="BG280" s="51">
        <v>1.75</v>
      </c>
      <c r="BH280" s="51">
        <v>1</v>
      </c>
      <c r="BI280" s="51">
        <f t="shared" si="284"/>
        <v>4177.6</v>
      </c>
      <c r="BJ280" s="42">
        <f t="shared" si="271"/>
        <v>15958.6</v>
      </c>
      <c r="BK280" s="53">
        <f t="shared" si="287"/>
        <v>2.39</v>
      </c>
      <c r="BL280" s="51">
        <v>0.95</v>
      </c>
      <c r="BM280" s="51">
        <v>1.87</v>
      </c>
      <c r="BN280" s="45">
        <f t="shared" si="273"/>
        <v>2.7765</v>
      </c>
      <c r="BO280" s="52">
        <v>1.425</v>
      </c>
      <c r="BP280" s="47">
        <v>0.625</v>
      </c>
      <c r="BQ280" s="54">
        <f t="shared" si="274"/>
        <v>94315.9730713593</v>
      </c>
    </row>
    <row r="281" customHeight="1" spans="1:69">
      <c r="A281" s="56">
        <v>3312</v>
      </c>
      <c r="B281" s="51">
        <v>1.7</v>
      </c>
      <c r="C281" s="51">
        <v>1.75</v>
      </c>
      <c r="D281" s="51">
        <v>1</v>
      </c>
      <c r="E281" s="51">
        <v>0</v>
      </c>
      <c r="F281" s="42">
        <f t="shared" si="275"/>
        <v>9853.2</v>
      </c>
      <c r="G281" s="53">
        <v>2.26</v>
      </c>
      <c r="H281" s="51">
        <v>0.95</v>
      </c>
      <c r="I281" s="51">
        <v>1.87</v>
      </c>
      <c r="J281" s="45">
        <f t="shared" si="276"/>
        <v>2.7765</v>
      </c>
      <c r="K281" s="52">
        <v>1.325</v>
      </c>
      <c r="L281" s="47">
        <v>0.5</v>
      </c>
      <c r="M281" s="54">
        <f t="shared" si="277"/>
        <v>40960.88182305</v>
      </c>
      <c r="O281" s="56">
        <v>3312</v>
      </c>
      <c r="P281" s="51">
        <v>1.7</v>
      </c>
      <c r="Q281" s="51">
        <v>1.75</v>
      </c>
      <c r="R281" s="51">
        <v>1</v>
      </c>
      <c r="S281" s="51">
        <v>0</v>
      </c>
      <c r="T281" s="42">
        <f t="shared" si="278"/>
        <v>9853.2</v>
      </c>
      <c r="U281" s="53">
        <f t="shared" si="288"/>
        <v>2.39</v>
      </c>
      <c r="V281" s="51">
        <v>0.95</v>
      </c>
      <c r="W281" s="51">
        <v>1.87</v>
      </c>
      <c r="X281" s="45">
        <f t="shared" si="279"/>
        <v>2.7765</v>
      </c>
      <c r="Y281" s="52">
        <v>1.325</v>
      </c>
      <c r="Z281" s="47">
        <v>0.5</v>
      </c>
      <c r="AA281" s="54">
        <f t="shared" si="280"/>
        <v>43317.038742075</v>
      </c>
      <c r="AC281" s="56">
        <v>3312</v>
      </c>
      <c r="AD281" s="51">
        <v>1.7</v>
      </c>
      <c r="AE281" s="51">
        <v>1.75</v>
      </c>
      <c r="AF281" s="51">
        <v>1</v>
      </c>
      <c r="AG281" s="51">
        <v>0</v>
      </c>
      <c r="AH281" s="42">
        <f t="shared" si="281"/>
        <v>9853.2</v>
      </c>
      <c r="AI281" s="53">
        <f t="shared" si="285"/>
        <v>2.39</v>
      </c>
      <c r="AJ281" s="51">
        <v>0.95</v>
      </c>
      <c r="AK281" s="51">
        <v>1.87</v>
      </c>
      <c r="AL281" s="45">
        <f t="shared" si="282"/>
        <v>2.7765</v>
      </c>
      <c r="AM281" s="52">
        <v>1.325</v>
      </c>
      <c r="AN281" s="47">
        <v>0.5</v>
      </c>
      <c r="AO281" s="54">
        <f t="shared" si="283"/>
        <v>43317.038742075</v>
      </c>
      <c r="AQ281" s="56">
        <f t="shared" si="265"/>
        <v>3552</v>
      </c>
      <c r="AR281" s="51">
        <v>1.7</v>
      </c>
      <c r="AS281" s="51">
        <v>1.75</v>
      </c>
      <c r="AT281" s="51">
        <v>1</v>
      </c>
      <c r="AU281" s="51">
        <v>0</v>
      </c>
      <c r="AV281" s="42">
        <f t="shared" si="266"/>
        <v>10567.2</v>
      </c>
      <c r="AW281" s="53">
        <f t="shared" si="286"/>
        <v>2.39</v>
      </c>
      <c r="AX281" s="51">
        <v>0.95</v>
      </c>
      <c r="AY281" s="51">
        <v>1.87</v>
      </c>
      <c r="AZ281" s="45">
        <f t="shared" si="268"/>
        <v>2.7765</v>
      </c>
      <c r="BA281" s="52">
        <v>1.425</v>
      </c>
      <c r="BB281" s="47">
        <v>0.5</v>
      </c>
      <c r="BC281" s="54">
        <f t="shared" si="269"/>
        <v>49962.06437355</v>
      </c>
      <c r="BE281" s="56">
        <f t="shared" si="270"/>
        <v>3960</v>
      </c>
      <c r="BF281" s="51">
        <v>1.7</v>
      </c>
      <c r="BG281" s="51">
        <v>1.75</v>
      </c>
      <c r="BH281" s="51">
        <v>1</v>
      </c>
      <c r="BI281" s="51">
        <f t="shared" si="284"/>
        <v>4177.6</v>
      </c>
      <c r="BJ281" s="42">
        <f t="shared" si="271"/>
        <v>15958.6</v>
      </c>
      <c r="BK281" s="53">
        <f t="shared" si="287"/>
        <v>2.39</v>
      </c>
      <c r="BL281" s="51">
        <v>0.95</v>
      </c>
      <c r="BM281" s="51">
        <v>1.87</v>
      </c>
      <c r="BN281" s="45">
        <f t="shared" si="273"/>
        <v>2.7765</v>
      </c>
      <c r="BO281" s="52">
        <v>1.425</v>
      </c>
      <c r="BP281" s="47">
        <v>0.625</v>
      </c>
      <c r="BQ281" s="54">
        <f t="shared" si="274"/>
        <v>94315.9730713593</v>
      </c>
    </row>
    <row r="282" customHeight="1" spans="1:69">
      <c r="A282" s="56">
        <v>3312</v>
      </c>
      <c r="B282" s="51">
        <v>1.7</v>
      </c>
      <c r="C282" s="51">
        <v>1.75</v>
      </c>
      <c r="D282" s="51">
        <v>1</v>
      </c>
      <c r="E282" s="51">
        <v>0</v>
      </c>
      <c r="F282" s="42">
        <f t="shared" si="275"/>
        <v>9853.2</v>
      </c>
      <c r="G282" s="53">
        <v>2.26</v>
      </c>
      <c r="H282" s="51">
        <v>0.95</v>
      </c>
      <c r="I282" s="51">
        <v>1.87</v>
      </c>
      <c r="J282" s="45">
        <f t="shared" si="276"/>
        <v>2.7765</v>
      </c>
      <c r="K282" s="52">
        <v>1.325</v>
      </c>
      <c r="L282" s="47">
        <v>0.5</v>
      </c>
      <c r="M282" s="54">
        <f t="shared" si="277"/>
        <v>40960.88182305</v>
      </c>
      <c r="O282" s="56">
        <v>3312</v>
      </c>
      <c r="P282" s="51">
        <v>1.7</v>
      </c>
      <c r="Q282" s="51">
        <v>1.75</v>
      </c>
      <c r="R282" s="51">
        <v>1</v>
      </c>
      <c r="S282" s="51">
        <v>0</v>
      </c>
      <c r="T282" s="42">
        <f t="shared" si="278"/>
        <v>9853.2</v>
      </c>
      <c r="U282" s="53">
        <f t="shared" si="288"/>
        <v>2.39</v>
      </c>
      <c r="V282" s="51">
        <v>0.95</v>
      </c>
      <c r="W282" s="51">
        <v>1.87</v>
      </c>
      <c r="X282" s="45">
        <f t="shared" si="279"/>
        <v>2.7765</v>
      </c>
      <c r="Y282" s="52">
        <v>1.325</v>
      </c>
      <c r="Z282" s="47">
        <v>0.5</v>
      </c>
      <c r="AA282" s="54">
        <f t="shared" si="280"/>
        <v>43317.038742075</v>
      </c>
      <c r="AC282" s="56">
        <v>3312</v>
      </c>
      <c r="AD282" s="51">
        <v>1.7</v>
      </c>
      <c r="AE282" s="51">
        <v>1.75</v>
      </c>
      <c r="AF282" s="51">
        <v>1</v>
      </c>
      <c r="AG282" s="51">
        <v>0</v>
      </c>
      <c r="AH282" s="42">
        <f t="shared" si="281"/>
        <v>9853.2</v>
      </c>
      <c r="AI282" s="53">
        <f t="shared" si="285"/>
        <v>2.39</v>
      </c>
      <c r="AJ282" s="51">
        <v>0.95</v>
      </c>
      <c r="AK282" s="51">
        <v>1.87</v>
      </c>
      <c r="AL282" s="45">
        <f t="shared" si="282"/>
        <v>2.7765</v>
      </c>
      <c r="AM282" s="52">
        <v>1.325</v>
      </c>
      <c r="AN282" s="47">
        <v>0.5</v>
      </c>
      <c r="AO282" s="54">
        <f t="shared" si="283"/>
        <v>43317.038742075</v>
      </c>
      <c r="AQ282" s="56">
        <f t="shared" si="265"/>
        <v>3552</v>
      </c>
      <c r="AR282" s="51">
        <v>1.7</v>
      </c>
      <c r="AS282" s="51">
        <v>1.75</v>
      </c>
      <c r="AT282" s="51">
        <v>1</v>
      </c>
      <c r="AU282" s="51">
        <v>0</v>
      </c>
      <c r="AV282" s="42">
        <f t="shared" si="266"/>
        <v>10567.2</v>
      </c>
      <c r="AW282" s="53">
        <f t="shared" si="286"/>
        <v>2.39</v>
      </c>
      <c r="AX282" s="51">
        <v>0.95</v>
      </c>
      <c r="AY282" s="51">
        <v>1.87</v>
      </c>
      <c r="AZ282" s="45">
        <f t="shared" si="268"/>
        <v>2.7765</v>
      </c>
      <c r="BA282" s="52">
        <v>1.425</v>
      </c>
      <c r="BB282" s="47">
        <v>0.5</v>
      </c>
      <c r="BC282" s="54">
        <f t="shared" si="269"/>
        <v>49962.06437355</v>
      </c>
      <c r="BE282" s="56">
        <f t="shared" si="270"/>
        <v>3960</v>
      </c>
      <c r="BF282" s="51">
        <v>1.7</v>
      </c>
      <c r="BG282" s="51">
        <v>1.75</v>
      </c>
      <c r="BH282" s="51">
        <v>1</v>
      </c>
      <c r="BI282" s="51">
        <f t="shared" si="284"/>
        <v>4177.6</v>
      </c>
      <c r="BJ282" s="42">
        <f t="shared" si="271"/>
        <v>15958.6</v>
      </c>
      <c r="BK282" s="53">
        <f t="shared" si="287"/>
        <v>2.39</v>
      </c>
      <c r="BL282" s="51">
        <v>0.95</v>
      </c>
      <c r="BM282" s="51">
        <v>1.87</v>
      </c>
      <c r="BN282" s="45">
        <f t="shared" si="273"/>
        <v>2.7765</v>
      </c>
      <c r="BO282" s="52">
        <v>1.425</v>
      </c>
      <c r="BP282" s="47">
        <v>0.625</v>
      </c>
      <c r="BQ282" s="54">
        <f t="shared" si="274"/>
        <v>94315.9730713593</v>
      </c>
    </row>
    <row r="283" customHeight="1" spans="1:69">
      <c r="A283" s="56">
        <v>3312</v>
      </c>
      <c r="B283" s="51">
        <v>1.7</v>
      </c>
      <c r="C283" s="51">
        <v>1.75</v>
      </c>
      <c r="D283" s="51">
        <v>1</v>
      </c>
      <c r="E283" s="51">
        <v>0</v>
      </c>
      <c r="F283" s="42">
        <f t="shared" si="275"/>
        <v>9853.2</v>
      </c>
      <c r="G283" s="53">
        <v>2.26</v>
      </c>
      <c r="H283" s="51">
        <v>0.95</v>
      </c>
      <c r="I283" s="51">
        <v>1.87</v>
      </c>
      <c r="J283" s="45">
        <f t="shared" si="276"/>
        <v>2.7765</v>
      </c>
      <c r="K283" s="52">
        <v>1.325</v>
      </c>
      <c r="L283" s="47">
        <v>0.5</v>
      </c>
      <c r="M283" s="54">
        <f t="shared" si="277"/>
        <v>40960.88182305</v>
      </c>
      <c r="O283" s="56">
        <v>3312</v>
      </c>
      <c r="P283" s="51">
        <v>1.7</v>
      </c>
      <c r="Q283" s="51">
        <v>1.75</v>
      </c>
      <c r="R283" s="51">
        <v>1</v>
      </c>
      <c r="S283" s="51">
        <v>0</v>
      </c>
      <c r="T283" s="42">
        <f t="shared" si="278"/>
        <v>9853.2</v>
      </c>
      <c r="U283" s="53">
        <f t="shared" si="288"/>
        <v>2.39</v>
      </c>
      <c r="V283" s="51">
        <v>0.95</v>
      </c>
      <c r="W283" s="51">
        <v>1.87</v>
      </c>
      <c r="X283" s="45">
        <f t="shared" si="279"/>
        <v>2.7765</v>
      </c>
      <c r="Y283" s="52">
        <v>1.325</v>
      </c>
      <c r="Z283" s="47">
        <v>0.5</v>
      </c>
      <c r="AA283" s="54">
        <f t="shared" si="280"/>
        <v>43317.038742075</v>
      </c>
      <c r="AC283" s="56">
        <v>3312</v>
      </c>
      <c r="AD283" s="51">
        <v>1.7</v>
      </c>
      <c r="AE283" s="51">
        <v>1.75</v>
      </c>
      <c r="AF283" s="51">
        <v>1</v>
      </c>
      <c r="AG283" s="51">
        <v>0</v>
      </c>
      <c r="AH283" s="42">
        <f t="shared" si="281"/>
        <v>9853.2</v>
      </c>
      <c r="AI283" s="53">
        <f t="shared" si="285"/>
        <v>2.39</v>
      </c>
      <c r="AJ283" s="51">
        <v>0.95</v>
      </c>
      <c r="AK283" s="51">
        <v>1.87</v>
      </c>
      <c r="AL283" s="45">
        <f t="shared" si="282"/>
        <v>2.7765</v>
      </c>
      <c r="AM283" s="52">
        <v>1.325</v>
      </c>
      <c r="AN283" s="47">
        <v>0.5</v>
      </c>
      <c r="AO283" s="54">
        <f t="shared" si="283"/>
        <v>43317.038742075</v>
      </c>
      <c r="AQ283" s="56">
        <f t="shared" si="265"/>
        <v>3552</v>
      </c>
      <c r="AR283" s="51">
        <v>1.7</v>
      </c>
      <c r="AS283" s="51">
        <v>1.75</v>
      </c>
      <c r="AT283" s="51">
        <v>1</v>
      </c>
      <c r="AU283" s="51">
        <v>0</v>
      </c>
      <c r="AV283" s="42">
        <f t="shared" si="266"/>
        <v>10567.2</v>
      </c>
      <c r="AW283" s="53">
        <f t="shared" si="286"/>
        <v>2.39</v>
      </c>
      <c r="AX283" s="51">
        <v>0.95</v>
      </c>
      <c r="AY283" s="51">
        <v>1.87</v>
      </c>
      <c r="AZ283" s="45">
        <f t="shared" si="268"/>
        <v>2.7765</v>
      </c>
      <c r="BA283" s="52">
        <v>1.425</v>
      </c>
      <c r="BB283" s="47">
        <v>0.5</v>
      </c>
      <c r="BC283" s="54">
        <f t="shared" si="269"/>
        <v>49962.06437355</v>
      </c>
      <c r="BE283" s="56">
        <f t="shared" si="270"/>
        <v>3960</v>
      </c>
      <c r="BF283" s="51">
        <v>1.7</v>
      </c>
      <c r="BG283" s="51">
        <v>1.75</v>
      </c>
      <c r="BH283" s="51">
        <v>1</v>
      </c>
      <c r="BI283" s="51">
        <f t="shared" si="284"/>
        <v>4177.6</v>
      </c>
      <c r="BJ283" s="42">
        <f t="shared" si="271"/>
        <v>15958.6</v>
      </c>
      <c r="BK283" s="53">
        <f t="shared" si="287"/>
        <v>2.39</v>
      </c>
      <c r="BL283" s="51">
        <v>0.95</v>
      </c>
      <c r="BM283" s="51">
        <v>1.87</v>
      </c>
      <c r="BN283" s="45">
        <f t="shared" si="273"/>
        <v>2.7765</v>
      </c>
      <c r="BO283" s="52">
        <v>1.425</v>
      </c>
      <c r="BP283" s="47">
        <v>0.625</v>
      </c>
      <c r="BQ283" s="54">
        <f t="shared" si="274"/>
        <v>94315.9730713593</v>
      </c>
    </row>
    <row r="284" customHeight="1" spans="1:69">
      <c r="A284" s="56">
        <v>3312</v>
      </c>
      <c r="B284" s="51">
        <v>1.7</v>
      </c>
      <c r="C284" s="51">
        <v>1.75</v>
      </c>
      <c r="D284" s="51">
        <v>1</v>
      </c>
      <c r="E284" s="51">
        <v>0</v>
      </c>
      <c r="F284" s="42">
        <f t="shared" si="275"/>
        <v>9853.2</v>
      </c>
      <c r="G284" s="53">
        <v>2.26</v>
      </c>
      <c r="H284" s="51">
        <v>0.95</v>
      </c>
      <c r="I284" s="51">
        <v>1.87</v>
      </c>
      <c r="J284" s="45">
        <f t="shared" si="276"/>
        <v>2.7765</v>
      </c>
      <c r="K284" s="52">
        <v>1.325</v>
      </c>
      <c r="L284" s="47">
        <v>0.5</v>
      </c>
      <c r="M284" s="54">
        <f t="shared" si="277"/>
        <v>40960.88182305</v>
      </c>
      <c r="O284" s="56">
        <v>3312</v>
      </c>
      <c r="P284" s="51">
        <v>1.7</v>
      </c>
      <c r="Q284" s="51">
        <v>1.75</v>
      </c>
      <c r="R284" s="51">
        <v>1</v>
      </c>
      <c r="S284" s="51">
        <v>0</v>
      </c>
      <c r="T284" s="42">
        <f t="shared" si="278"/>
        <v>9853.2</v>
      </c>
      <c r="U284" s="53">
        <f t="shared" si="288"/>
        <v>2.39</v>
      </c>
      <c r="V284" s="51">
        <v>0.95</v>
      </c>
      <c r="W284" s="51">
        <v>1.87</v>
      </c>
      <c r="X284" s="45">
        <f t="shared" si="279"/>
        <v>2.7765</v>
      </c>
      <c r="Y284" s="52">
        <v>1.325</v>
      </c>
      <c r="Z284" s="47">
        <v>0.5</v>
      </c>
      <c r="AA284" s="54">
        <f t="shared" si="280"/>
        <v>43317.038742075</v>
      </c>
      <c r="AC284" s="56">
        <v>3312</v>
      </c>
      <c r="AD284" s="51">
        <v>1.7</v>
      </c>
      <c r="AE284" s="51">
        <v>1.75</v>
      </c>
      <c r="AF284" s="51">
        <v>1</v>
      </c>
      <c r="AG284" s="51">
        <v>0</v>
      </c>
      <c r="AH284" s="42">
        <f t="shared" si="281"/>
        <v>9853.2</v>
      </c>
      <c r="AI284" s="53">
        <f t="shared" si="285"/>
        <v>2.39</v>
      </c>
      <c r="AJ284" s="51">
        <v>0.95</v>
      </c>
      <c r="AK284" s="51">
        <v>1.87</v>
      </c>
      <c r="AL284" s="45">
        <f t="shared" si="282"/>
        <v>2.7765</v>
      </c>
      <c r="AM284" s="52">
        <v>1.325</v>
      </c>
      <c r="AN284" s="47">
        <v>0.5</v>
      </c>
      <c r="AO284" s="54">
        <f t="shared" si="283"/>
        <v>43317.038742075</v>
      </c>
      <c r="AQ284" s="56">
        <f t="shared" si="265"/>
        <v>3552</v>
      </c>
      <c r="AR284" s="51">
        <v>1.7</v>
      </c>
      <c r="AS284" s="51">
        <v>1.75</v>
      </c>
      <c r="AT284" s="51">
        <v>1</v>
      </c>
      <c r="AU284" s="51">
        <v>0</v>
      </c>
      <c r="AV284" s="42">
        <f t="shared" si="266"/>
        <v>10567.2</v>
      </c>
      <c r="AW284" s="53">
        <f t="shared" si="286"/>
        <v>2.39</v>
      </c>
      <c r="AX284" s="51">
        <v>0.95</v>
      </c>
      <c r="AY284" s="51">
        <v>1.87</v>
      </c>
      <c r="AZ284" s="45">
        <f t="shared" si="268"/>
        <v>2.7765</v>
      </c>
      <c r="BA284" s="52">
        <v>1.425</v>
      </c>
      <c r="BB284" s="47">
        <v>0.5</v>
      </c>
      <c r="BC284" s="54">
        <f t="shared" si="269"/>
        <v>49962.06437355</v>
      </c>
      <c r="BE284" s="56">
        <f t="shared" si="270"/>
        <v>3960</v>
      </c>
      <c r="BF284" s="51">
        <v>1.7</v>
      </c>
      <c r="BG284" s="51">
        <v>1.75</v>
      </c>
      <c r="BH284" s="51">
        <v>1</v>
      </c>
      <c r="BI284" s="51">
        <f t="shared" si="284"/>
        <v>4177.6</v>
      </c>
      <c r="BJ284" s="42">
        <f t="shared" si="271"/>
        <v>15958.6</v>
      </c>
      <c r="BK284" s="53">
        <f t="shared" si="287"/>
        <v>2.39</v>
      </c>
      <c r="BL284" s="51">
        <v>0.95</v>
      </c>
      <c r="BM284" s="51">
        <v>1.87</v>
      </c>
      <c r="BN284" s="45">
        <f t="shared" si="273"/>
        <v>2.7765</v>
      </c>
      <c r="BO284" s="52">
        <v>1.425</v>
      </c>
      <c r="BP284" s="47">
        <v>0.625</v>
      </c>
      <c r="BQ284" s="54">
        <f t="shared" si="274"/>
        <v>94315.9730713593</v>
      </c>
    </row>
    <row r="285" customHeight="1" spans="1:69">
      <c r="A285" s="56">
        <v>3312</v>
      </c>
      <c r="B285" s="51">
        <v>1.7</v>
      </c>
      <c r="C285" s="51">
        <v>1.75</v>
      </c>
      <c r="D285" s="51">
        <v>1</v>
      </c>
      <c r="E285" s="51">
        <v>0</v>
      </c>
      <c r="F285" s="42">
        <f t="shared" si="275"/>
        <v>9853.2</v>
      </c>
      <c r="G285" s="53">
        <v>2.26</v>
      </c>
      <c r="H285" s="51">
        <v>0.95</v>
      </c>
      <c r="I285" s="51">
        <v>1.87</v>
      </c>
      <c r="J285" s="45">
        <f t="shared" si="276"/>
        <v>2.7765</v>
      </c>
      <c r="K285" s="52">
        <v>1.325</v>
      </c>
      <c r="L285" s="47">
        <v>0.5</v>
      </c>
      <c r="M285" s="54">
        <f t="shared" si="277"/>
        <v>40960.88182305</v>
      </c>
      <c r="O285" s="56">
        <v>3312</v>
      </c>
      <c r="P285" s="51">
        <v>1.7</v>
      </c>
      <c r="Q285" s="51">
        <v>1.75</v>
      </c>
      <c r="R285" s="51">
        <v>1</v>
      </c>
      <c r="S285" s="51">
        <v>0</v>
      </c>
      <c r="T285" s="42">
        <f t="shared" si="278"/>
        <v>9853.2</v>
      </c>
      <c r="U285" s="53">
        <f t="shared" si="288"/>
        <v>2.39</v>
      </c>
      <c r="V285" s="51">
        <v>0.95</v>
      </c>
      <c r="W285" s="51">
        <v>1.87</v>
      </c>
      <c r="X285" s="45">
        <f t="shared" si="279"/>
        <v>2.7765</v>
      </c>
      <c r="Y285" s="52">
        <v>1.325</v>
      </c>
      <c r="Z285" s="47">
        <v>0.5</v>
      </c>
      <c r="AA285" s="54">
        <f t="shared" si="280"/>
        <v>43317.038742075</v>
      </c>
      <c r="AC285" s="56">
        <v>3312</v>
      </c>
      <c r="AD285" s="51">
        <v>1.7</v>
      </c>
      <c r="AE285" s="51">
        <v>1.75</v>
      </c>
      <c r="AF285" s="51">
        <v>1</v>
      </c>
      <c r="AG285" s="51">
        <v>0</v>
      </c>
      <c r="AH285" s="42">
        <f t="shared" si="281"/>
        <v>9853.2</v>
      </c>
      <c r="AI285" s="53">
        <f t="shared" si="285"/>
        <v>2.39</v>
      </c>
      <c r="AJ285" s="51">
        <v>0.95</v>
      </c>
      <c r="AK285" s="51">
        <v>1.87</v>
      </c>
      <c r="AL285" s="45">
        <f t="shared" si="282"/>
        <v>2.7765</v>
      </c>
      <c r="AM285" s="52">
        <v>1.325</v>
      </c>
      <c r="AN285" s="47">
        <v>0.5</v>
      </c>
      <c r="AO285" s="54">
        <f t="shared" si="283"/>
        <v>43317.038742075</v>
      </c>
      <c r="AQ285" s="56">
        <f t="shared" si="265"/>
        <v>3552</v>
      </c>
      <c r="AR285" s="51">
        <v>1.7</v>
      </c>
      <c r="AS285" s="51">
        <v>1.75</v>
      </c>
      <c r="AT285" s="51">
        <v>1</v>
      </c>
      <c r="AU285" s="51">
        <v>0</v>
      </c>
      <c r="AV285" s="42">
        <f t="shared" si="266"/>
        <v>10567.2</v>
      </c>
      <c r="AW285" s="53">
        <f t="shared" si="286"/>
        <v>2.39</v>
      </c>
      <c r="AX285" s="51">
        <v>0.95</v>
      </c>
      <c r="AY285" s="51">
        <v>1.87</v>
      </c>
      <c r="AZ285" s="45">
        <f t="shared" si="268"/>
        <v>2.7765</v>
      </c>
      <c r="BA285" s="52">
        <v>1.425</v>
      </c>
      <c r="BB285" s="47">
        <v>0.5</v>
      </c>
      <c r="BC285" s="54">
        <f t="shared" si="269"/>
        <v>49962.06437355</v>
      </c>
      <c r="BE285" s="56">
        <f t="shared" si="270"/>
        <v>3960</v>
      </c>
      <c r="BF285" s="51">
        <v>1.7</v>
      </c>
      <c r="BG285" s="51">
        <v>1.75</v>
      </c>
      <c r="BH285" s="51">
        <v>1</v>
      </c>
      <c r="BI285" s="51">
        <v>0</v>
      </c>
      <c r="BJ285" s="42">
        <f t="shared" si="271"/>
        <v>11781</v>
      </c>
      <c r="BK285" s="53">
        <f t="shared" si="287"/>
        <v>2.39</v>
      </c>
      <c r="BL285" s="51">
        <v>0.95</v>
      </c>
      <c r="BM285" s="51">
        <v>1.87</v>
      </c>
      <c r="BN285" s="45">
        <f t="shared" si="273"/>
        <v>2.7765</v>
      </c>
      <c r="BO285" s="52">
        <v>1.425</v>
      </c>
      <c r="BP285" s="47">
        <v>0.625</v>
      </c>
      <c r="BQ285" s="54">
        <f t="shared" si="274"/>
        <v>69626.1876827344</v>
      </c>
    </row>
    <row r="286" customHeight="1" spans="1:69">
      <c r="A286" s="56">
        <v>3312</v>
      </c>
      <c r="B286" s="51">
        <v>1.7</v>
      </c>
      <c r="C286" s="51">
        <v>1.75</v>
      </c>
      <c r="D286" s="51">
        <v>1</v>
      </c>
      <c r="E286" s="51">
        <v>0</v>
      </c>
      <c r="F286" s="42">
        <f t="shared" si="275"/>
        <v>9853.2</v>
      </c>
      <c r="G286" s="53">
        <v>2.26</v>
      </c>
      <c r="H286" s="51">
        <v>0.95</v>
      </c>
      <c r="I286" s="51">
        <v>1.87</v>
      </c>
      <c r="J286" s="45">
        <f t="shared" si="276"/>
        <v>2.7765</v>
      </c>
      <c r="K286" s="52">
        <v>1.325</v>
      </c>
      <c r="L286" s="47">
        <v>0.5</v>
      </c>
      <c r="M286" s="54">
        <f t="shared" si="277"/>
        <v>40960.88182305</v>
      </c>
      <c r="O286" s="56">
        <v>3312</v>
      </c>
      <c r="P286" s="51">
        <v>1.7</v>
      </c>
      <c r="Q286" s="51">
        <v>1.75</v>
      </c>
      <c r="R286" s="51">
        <v>1</v>
      </c>
      <c r="S286" s="51">
        <v>0</v>
      </c>
      <c r="T286" s="42">
        <f t="shared" si="278"/>
        <v>9853.2</v>
      </c>
      <c r="U286" s="53">
        <f t="shared" si="288"/>
        <v>2.39</v>
      </c>
      <c r="V286" s="51">
        <v>0.95</v>
      </c>
      <c r="W286" s="51">
        <v>1.87</v>
      </c>
      <c r="X286" s="45">
        <f t="shared" si="279"/>
        <v>2.7765</v>
      </c>
      <c r="Y286" s="52">
        <v>1.325</v>
      </c>
      <c r="Z286" s="47">
        <v>0.5</v>
      </c>
      <c r="AA286" s="54">
        <f t="shared" si="280"/>
        <v>43317.038742075</v>
      </c>
      <c r="AC286" s="56">
        <v>3312</v>
      </c>
      <c r="AD286" s="51">
        <v>1.7</v>
      </c>
      <c r="AE286" s="51">
        <v>1.75</v>
      </c>
      <c r="AF286" s="51">
        <v>1</v>
      </c>
      <c r="AG286" s="51">
        <v>0</v>
      </c>
      <c r="AH286" s="42">
        <f t="shared" si="281"/>
        <v>9853.2</v>
      </c>
      <c r="AI286" s="53">
        <f t="shared" si="285"/>
        <v>2.39</v>
      </c>
      <c r="AJ286" s="51">
        <v>0.95</v>
      </c>
      <c r="AK286" s="51">
        <v>1.87</v>
      </c>
      <c r="AL286" s="45">
        <f t="shared" si="282"/>
        <v>2.7765</v>
      </c>
      <c r="AM286" s="52">
        <v>1.325</v>
      </c>
      <c r="AN286" s="47">
        <v>0.5</v>
      </c>
      <c r="AO286" s="54">
        <f t="shared" si="283"/>
        <v>43317.038742075</v>
      </c>
      <c r="AQ286" s="56">
        <f t="shared" si="265"/>
        <v>3552</v>
      </c>
      <c r="AR286" s="51">
        <v>1.7</v>
      </c>
      <c r="AS286" s="51">
        <v>1.75</v>
      </c>
      <c r="AT286" s="51">
        <v>1</v>
      </c>
      <c r="AU286" s="51">
        <v>0</v>
      </c>
      <c r="AV286" s="42">
        <f t="shared" si="266"/>
        <v>10567.2</v>
      </c>
      <c r="AW286" s="53">
        <f t="shared" si="286"/>
        <v>2.39</v>
      </c>
      <c r="AX286" s="51">
        <v>0.95</v>
      </c>
      <c r="AY286" s="51">
        <v>1.87</v>
      </c>
      <c r="AZ286" s="45">
        <f t="shared" si="268"/>
        <v>2.7765</v>
      </c>
      <c r="BA286" s="52">
        <v>1.425</v>
      </c>
      <c r="BB286" s="47">
        <v>0.5</v>
      </c>
      <c r="BC286" s="54">
        <f t="shared" si="269"/>
        <v>49962.06437355</v>
      </c>
      <c r="BE286" s="56">
        <f t="shared" si="270"/>
        <v>3960</v>
      </c>
      <c r="BF286" s="51">
        <v>1.7</v>
      </c>
      <c r="BG286" s="51">
        <v>1.75</v>
      </c>
      <c r="BH286" s="51">
        <v>1</v>
      </c>
      <c r="BI286" s="51">
        <v>0</v>
      </c>
      <c r="BJ286" s="42">
        <f t="shared" si="271"/>
        <v>11781</v>
      </c>
      <c r="BK286" s="53">
        <f t="shared" si="287"/>
        <v>2.39</v>
      </c>
      <c r="BL286" s="51">
        <v>0.95</v>
      </c>
      <c r="BM286" s="51">
        <v>1.87</v>
      </c>
      <c r="BN286" s="45">
        <f t="shared" si="273"/>
        <v>2.7765</v>
      </c>
      <c r="BO286" s="52">
        <v>1.425</v>
      </c>
      <c r="BP286" s="47">
        <v>0.625</v>
      </c>
      <c r="BQ286" s="54">
        <f t="shared" si="274"/>
        <v>69626.1876827344</v>
      </c>
    </row>
    <row r="287" customHeight="1" spans="1:69">
      <c r="A287" s="56">
        <v>3312</v>
      </c>
      <c r="B287" s="51">
        <v>1.7</v>
      </c>
      <c r="C287" s="51">
        <v>1</v>
      </c>
      <c r="D287" s="51">
        <v>1</v>
      </c>
      <c r="E287" s="51">
        <v>0</v>
      </c>
      <c r="F287" s="42">
        <f t="shared" si="275"/>
        <v>5630.4</v>
      </c>
      <c r="G287" s="53">
        <v>2.26</v>
      </c>
      <c r="H287" s="51">
        <v>0.87</v>
      </c>
      <c r="I287" s="51">
        <v>1.87</v>
      </c>
      <c r="J287" s="45">
        <f t="shared" si="276"/>
        <v>2.6269</v>
      </c>
      <c r="K287" s="52">
        <v>1.325</v>
      </c>
      <c r="L287" s="47">
        <v>0.5</v>
      </c>
      <c r="M287" s="54">
        <f t="shared" si="277"/>
        <v>22145.07277116</v>
      </c>
      <c r="O287" s="56">
        <v>3312</v>
      </c>
      <c r="P287" s="51">
        <v>1.7</v>
      </c>
      <c r="Q287" s="51">
        <v>1</v>
      </c>
      <c r="R287" s="51">
        <v>1</v>
      </c>
      <c r="S287" s="51">
        <v>0</v>
      </c>
      <c r="T287" s="42">
        <f t="shared" si="278"/>
        <v>5630.4</v>
      </c>
      <c r="U287" s="53">
        <f t="shared" si="288"/>
        <v>2.39</v>
      </c>
      <c r="V287" s="51">
        <v>0.87</v>
      </c>
      <c r="W287" s="51">
        <v>1.87</v>
      </c>
      <c r="X287" s="45">
        <f t="shared" si="279"/>
        <v>2.6269</v>
      </c>
      <c r="Y287" s="52">
        <v>1.325</v>
      </c>
      <c r="Z287" s="47">
        <v>0.5</v>
      </c>
      <c r="AA287" s="54">
        <f t="shared" si="280"/>
        <v>23418.90439074</v>
      </c>
      <c r="AC287" s="56">
        <v>3312</v>
      </c>
      <c r="AD287" s="51">
        <v>1.7</v>
      </c>
      <c r="AE287" s="51">
        <v>1</v>
      </c>
      <c r="AF287" s="51">
        <v>1</v>
      </c>
      <c r="AG287" s="51">
        <v>0</v>
      </c>
      <c r="AH287" s="42">
        <f t="shared" si="281"/>
        <v>5630.4</v>
      </c>
      <c r="AI287" s="53">
        <f t="shared" si="285"/>
        <v>2.39</v>
      </c>
      <c r="AJ287" s="51">
        <v>0.87</v>
      </c>
      <c r="AK287" s="51">
        <v>1.87</v>
      </c>
      <c r="AL287" s="45">
        <f t="shared" si="282"/>
        <v>2.6269</v>
      </c>
      <c r="AM287" s="52">
        <v>1.325</v>
      </c>
      <c r="AN287" s="47">
        <v>0.5</v>
      </c>
      <c r="AO287" s="54">
        <f t="shared" si="283"/>
        <v>23418.90439074</v>
      </c>
      <c r="AQ287" s="56">
        <f t="shared" si="265"/>
        <v>3552</v>
      </c>
      <c r="AR287" s="51">
        <v>1.7</v>
      </c>
      <c r="AS287" s="51">
        <v>1</v>
      </c>
      <c r="AT287" s="51">
        <v>1</v>
      </c>
      <c r="AU287" s="51">
        <v>0</v>
      </c>
      <c r="AV287" s="42">
        <f t="shared" si="266"/>
        <v>6038.4</v>
      </c>
      <c r="AW287" s="53">
        <f t="shared" si="286"/>
        <v>2.39</v>
      </c>
      <c r="AX287" s="51">
        <v>0.87</v>
      </c>
      <c r="AY287" s="51">
        <v>1.87</v>
      </c>
      <c r="AZ287" s="45">
        <f t="shared" si="268"/>
        <v>2.6269</v>
      </c>
      <c r="BA287" s="52">
        <v>1.425</v>
      </c>
      <c r="BB287" s="47">
        <v>0.5</v>
      </c>
      <c r="BC287" s="54">
        <f t="shared" si="269"/>
        <v>27011.46806676</v>
      </c>
      <c r="BE287" s="56">
        <f t="shared" si="270"/>
        <v>3960</v>
      </c>
      <c r="BF287" s="51">
        <v>1.7</v>
      </c>
      <c r="BG287" s="51">
        <v>1</v>
      </c>
      <c r="BH287" s="51">
        <v>1</v>
      </c>
      <c r="BI287" s="51">
        <v>0</v>
      </c>
      <c r="BJ287" s="42">
        <f t="shared" si="271"/>
        <v>6732</v>
      </c>
      <c r="BK287" s="53">
        <f t="shared" si="287"/>
        <v>2.39</v>
      </c>
      <c r="BL287" s="51">
        <v>0.87</v>
      </c>
      <c r="BM287" s="51">
        <v>1.87</v>
      </c>
      <c r="BN287" s="45">
        <f t="shared" si="273"/>
        <v>2.6269</v>
      </c>
      <c r="BO287" s="52">
        <v>1.425</v>
      </c>
      <c r="BP287" s="47">
        <v>0.625</v>
      </c>
      <c r="BQ287" s="54">
        <f t="shared" si="274"/>
        <v>37642.6708700625</v>
      </c>
    </row>
    <row r="288" customHeight="1" spans="1:69">
      <c r="A288" s="56">
        <v>3312</v>
      </c>
      <c r="B288" s="51">
        <v>1.7</v>
      </c>
      <c r="C288" s="51">
        <v>1</v>
      </c>
      <c r="D288" s="51">
        <v>1</v>
      </c>
      <c r="E288" s="51">
        <v>0</v>
      </c>
      <c r="F288" s="42">
        <f t="shared" si="275"/>
        <v>5630.4</v>
      </c>
      <c r="G288" s="53">
        <v>2.26</v>
      </c>
      <c r="H288" s="51">
        <v>0.87</v>
      </c>
      <c r="I288" s="51">
        <v>1.87</v>
      </c>
      <c r="J288" s="45">
        <f t="shared" si="276"/>
        <v>2.6269</v>
      </c>
      <c r="K288" s="52">
        <v>1.325</v>
      </c>
      <c r="L288" s="47">
        <v>0.5</v>
      </c>
      <c r="M288" s="54">
        <f t="shared" si="277"/>
        <v>22145.07277116</v>
      </c>
      <c r="O288" s="56">
        <v>3312</v>
      </c>
      <c r="P288" s="51">
        <v>1.7</v>
      </c>
      <c r="Q288" s="51">
        <v>1</v>
      </c>
      <c r="R288" s="51">
        <v>1</v>
      </c>
      <c r="S288" s="51">
        <v>0</v>
      </c>
      <c r="T288" s="42">
        <f t="shared" si="278"/>
        <v>5630.4</v>
      </c>
      <c r="U288" s="53">
        <f t="shared" si="288"/>
        <v>2.39</v>
      </c>
      <c r="V288" s="51">
        <v>0.87</v>
      </c>
      <c r="W288" s="51">
        <v>1.87</v>
      </c>
      <c r="X288" s="45">
        <f t="shared" si="279"/>
        <v>2.6269</v>
      </c>
      <c r="Y288" s="52">
        <v>1.325</v>
      </c>
      <c r="Z288" s="47">
        <v>0.5</v>
      </c>
      <c r="AA288" s="54">
        <f t="shared" si="280"/>
        <v>23418.90439074</v>
      </c>
      <c r="AC288" s="56">
        <v>3312</v>
      </c>
      <c r="AD288" s="51">
        <v>1.7</v>
      </c>
      <c r="AE288" s="51">
        <v>1</v>
      </c>
      <c r="AF288" s="51">
        <v>1</v>
      </c>
      <c r="AG288" s="51">
        <v>0</v>
      </c>
      <c r="AH288" s="42">
        <f t="shared" si="281"/>
        <v>5630.4</v>
      </c>
      <c r="AI288" s="53">
        <f t="shared" si="285"/>
        <v>2.39</v>
      </c>
      <c r="AJ288" s="51">
        <v>0.87</v>
      </c>
      <c r="AK288" s="51">
        <v>1.87</v>
      </c>
      <c r="AL288" s="45">
        <f t="shared" si="282"/>
        <v>2.6269</v>
      </c>
      <c r="AM288" s="52">
        <v>1.325</v>
      </c>
      <c r="AN288" s="47">
        <v>0.5</v>
      </c>
      <c r="AO288" s="54">
        <f t="shared" si="283"/>
        <v>23418.90439074</v>
      </c>
      <c r="AQ288" s="56">
        <f t="shared" si="265"/>
        <v>3552</v>
      </c>
      <c r="AR288" s="51">
        <v>1.7</v>
      </c>
      <c r="AS288" s="51">
        <v>1</v>
      </c>
      <c r="AT288" s="51">
        <v>1</v>
      </c>
      <c r="AU288" s="51">
        <v>0</v>
      </c>
      <c r="AV288" s="42">
        <f t="shared" si="266"/>
        <v>6038.4</v>
      </c>
      <c r="AW288" s="53">
        <f t="shared" si="286"/>
        <v>2.39</v>
      </c>
      <c r="AX288" s="51">
        <v>0.87</v>
      </c>
      <c r="AY288" s="51">
        <v>1.87</v>
      </c>
      <c r="AZ288" s="45">
        <f t="shared" si="268"/>
        <v>2.6269</v>
      </c>
      <c r="BA288" s="52">
        <v>1.425</v>
      </c>
      <c r="BB288" s="47">
        <v>0.5</v>
      </c>
      <c r="BC288" s="54">
        <f t="shared" si="269"/>
        <v>27011.46806676</v>
      </c>
      <c r="BE288" s="56">
        <f t="shared" si="270"/>
        <v>3960</v>
      </c>
      <c r="BF288" s="51">
        <v>1.7</v>
      </c>
      <c r="BG288" s="51">
        <v>1</v>
      </c>
      <c r="BH288" s="51">
        <v>1</v>
      </c>
      <c r="BI288" s="51">
        <v>0</v>
      </c>
      <c r="BJ288" s="42">
        <f t="shared" si="271"/>
        <v>6732</v>
      </c>
      <c r="BK288" s="53">
        <f t="shared" si="287"/>
        <v>2.39</v>
      </c>
      <c r="BL288" s="51">
        <v>0.87</v>
      </c>
      <c r="BM288" s="51">
        <v>1.87</v>
      </c>
      <c r="BN288" s="45">
        <f t="shared" si="273"/>
        <v>2.6269</v>
      </c>
      <c r="BO288" s="52">
        <v>1.425</v>
      </c>
      <c r="BP288" s="47">
        <v>0.625</v>
      </c>
      <c r="BQ288" s="54">
        <f t="shared" si="274"/>
        <v>37642.6708700625</v>
      </c>
    </row>
    <row r="289" customHeight="1" spans="1:69">
      <c r="A289" s="56">
        <v>3312</v>
      </c>
      <c r="B289" s="51">
        <v>1.7</v>
      </c>
      <c r="C289" s="51">
        <v>1</v>
      </c>
      <c r="D289" s="51">
        <v>1</v>
      </c>
      <c r="E289" s="51">
        <v>0</v>
      </c>
      <c r="F289" s="42">
        <f t="shared" si="275"/>
        <v>5630.4</v>
      </c>
      <c r="G289" s="53">
        <v>2.26</v>
      </c>
      <c r="H289" s="51">
        <v>0.87</v>
      </c>
      <c r="I289" s="51">
        <v>1.87</v>
      </c>
      <c r="J289" s="45">
        <f t="shared" si="276"/>
        <v>2.6269</v>
      </c>
      <c r="K289" s="52">
        <v>1.325</v>
      </c>
      <c r="L289" s="47">
        <v>0.5</v>
      </c>
      <c r="M289" s="54">
        <f t="shared" si="277"/>
        <v>22145.07277116</v>
      </c>
      <c r="O289" s="56">
        <v>3312</v>
      </c>
      <c r="P289" s="51">
        <v>1.7</v>
      </c>
      <c r="Q289" s="51">
        <v>1</v>
      </c>
      <c r="R289" s="51">
        <v>1</v>
      </c>
      <c r="S289" s="51">
        <v>0</v>
      </c>
      <c r="T289" s="42">
        <f t="shared" si="278"/>
        <v>5630.4</v>
      </c>
      <c r="U289" s="53">
        <f t="shared" si="288"/>
        <v>2.39</v>
      </c>
      <c r="V289" s="51">
        <v>0.87</v>
      </c>
      <c r="W289" s="51">
        <v>1.87</v>
      </c>
      <c r="X289" s="45">
        <f t="shared" si="279"/>
        <v>2.6269</v>
      </c>
      <c r="Y289" s="52">
        <v>1.325</v>
      </c>
      <c r="Z289" s="47">
        <v>0.5</v>
      </c>
      <c r="AA289" s="54">
        <f t="shared" si="280"/>
        <v>23418.90439074</v>
      </c>
      <c r="AC289" s="56">
        <v>3312</v>
      </c>
      <c r="AD289" s="51">
        <v>1.7</v>
      </c>
      <c r="AE289" s="51">
        <v>1</v>
      </c>
      <c r="AF289" s="51">
        <v>1</v>
      </c>
      <c r="AG289" s="51">
        <v>0</v>
      </c>
      <c r="AH289" s="42">
        <f t="shared" si="281"/>
        <v>5630.4</v>
      </c>
      <c r="AI289" s="53">
        <f t="shared" si="285"/>
        <v>2.39</v>
      </c>
      <c r="AJ289" s="51">
        <v>0.87</v>
      </c>
      <c r="AK289" s="51">
        <v>1.87</v>
      </c>
      <c r="AL289" s="45">
        <f t="shared" si="282"/>
        <v>2.6269</v>
      </c>
      <c r="AM289" s="52">
        <v>1.325</v>
      </c>
      <c r="AN289" s="47">
        <v>0.5</v>
      </c>
      <c r="AO289" s="54">
        <f t="shared" si="283"/>
        <v>23418.90439074</v>
      </c>
      <c r="AQ289" s="56">
        <f t="shared" si="265"/>
        <v>3552</v>
      </c>
      <c r="AR289" s="51">
        <v>1.7</v>
      </c>
      <c r="AS289" s="51">
        <v>1</v>
      </c>
      <c r="AT289" s="51">
        <v>1</v>
      </c>
      <c r="AU289" s="51">
        <v>0</v>
      </c>
      <c r="AV289" s="42">
        <f t="shared" si="266"/>
        <v>6038.4</v>
      </c>
      <c r="AW289" s="53">
        <f t="shared" si="286"/>
        <v>2.39</v>
      </c>
      <c r="AX289" s="51">
        <v>0.87</v>
      </c>
      <c r="AY289" s="51">
        <v>1.87</v>
      </c>
      <c r="AZ289" s="45">
        <f t="shared" si="268"/>
        <v>2.6269</v>
      </c>
      <c r="BA289" s="52">
        <v>1.425</v>
      </c>
      <c r="BB289" s="47">
        <v>0.5</v>
      </c>
      <c r="BC289" s="54">
        <f t="shared" si="269"/>
        <v>27011.46806676</v>
      </c>
      <c r="BE289" s="56">
        <f t="shared" si="270"/>
        <v>3960</v>
      </c>
      <c r="BF289" s="51">
        <v>1.7</v>
      </c>
      <c r="BG289" s="51">
        <v>1</v>
      </c>
      <c r="BH289" s="51">
        <v>1</v>
      </c>
      <c r="BI289" s="51">
        <v>0</v>
      </c>
      <c r="BJ289" s="42">
        <f t="shared" si="271"/>
        <v>6732</v>
      </c>
      <c r="BK289" s="53">
        <f t="shared" si="287"/>
        <v>2.39</v>
      </c>
      <c r="BL289" s="51">
        <v>0.87</v>
      </c>
      <c r="BM289" s="51">
        <v>1.87</v>
      </c>
      <c r="BN289" s="45">
        <f t="shared" si="273"/>
        <v>2.6269</v>
      </c>
      <c r="BO289" s="52">
        <v>1.425</v>
      </c>
      <c r="BP289" s="47">
        <v>0.625</v>
      </c>
      <c r="BQ289" s="54">
        <f t="shared" si="274"/>
        <v>37642.6708700625</v>
      </c>
    </row>
    <row r="290" customHeight="1" spans="1:69">
      <c r="A290" s="56">
        <v>3312</v>
      </c>
      <c r="B290" s="51">
        <v>1.7</v>
      </c>
      <c r="C290" s="51">
        <v>1</v>
      </c>
      <c r="D290" s="51">
        <v>1</v>
      </c>
      <c r="E290" s="51">
        <v>0</v>
      </c>
      <c r="F290" s="42">
        <f t="shared" si="275"/>
        <v>5630.4</v>
      </c>
      <c r="G290" s="53">
        <v>2.26</v>
      </c>
      <c r="H290" s="51">
        <v>0.87</v>
      </c>
      <c r="I290" s="51">
        <v>1.87</v>
      </c>
      <c r="J290" s="45">
        <f t="shared" si="276"/>
        <v>2.6269</v>
      </c>
      <c r="K290" s="52">
        <v>1.125</v>
      </c>
      <c r="L290" s="47">
        <v>0.5</v>
      </c>
      <c r="M290" s="54">
        <f t="shared" si="277"/>
        <v>18802.4202774</v>
      </c>
      <c r="O290" s="56">
        <v>3312</v>
      </c>
      <c r="P290" s="51">
        <v>1.7</v>
      </c>
      <c r="Q290" s="51">
        <v>1</v>
      </c>
      <c r="R290" s="51">
        <v>1</v>
      </c>
      <c r="S290" s="51">
        <v>0</v>
      </c>
      <c r="T290" s="42">
        <f t="shared" si="278"/>
        <v>5630.4</v>
      </c>
      <c r="U290" s="53">
        <f t="shared" ref="U290:U296" si="289">2.26+0.13</f>
        <v>2.39</v>
      </c>
      <c r="V290" s="51">
        <v>0.87</v>
      </c>
      <c r="W290" s="51">
        <v>1.87</v>
      </c>
      <c r="X290" s="45">
        <f t="shared" si="279"/>
        <v>2.6269</v>
      </c>
      <c r="Y290" s="52">
        <v>1.125</v>
      </c>
      <c r="Z290" s="47">
        <v>0.5</v>
      </c>
      <c r="AA290" s="54">
        <f t="shared" si="280"/>
        <v>19883.9754261</v>
      </c>
      <c r="AC290" s="56">
        <v>3312</v>
      </c>
      <c r="AD290" s="51">
        <v>1.7</v>
      </c>
      <c r="AE290" s="51">
        <v>1</v>
      </c>
      <c r="AF290" s="51">
        <v>1</v>
      </c>
      <c r="AG290" s="51">
        <v>0</v>
      </c>
      <c r="AH290" s="42">
        <f t="shared" si="281"/>
        <v>5630.4</v>
      </c>
      <c r="AI290" s="53">
        <f t="shared" si="285"/>
        <v>2.39</v>
      </c>
      <c r="AJ290" s="51">
        <v>0.87</v>
      </c>
      <c r="AK290" s="51">
        <v>1.87</v>
      </c>
      <c r="AL290" s="45">
        <f t="shared" si="282"/>
        <v>2.6269</v>
      </c>
      <c r="AM290" s="52">
        <v>1.125</v>
      </c>
      <c r="AN290" s="47">
        <v>0.5</v>
      </c>
      <c r="AO290" s="54">
        <f t="shared" si="283"/>
        <v>19883.9754261</v>
      </c>
      <c r="AQ290" s="56">
        <f t="shared" si="265"/>
        <v>3552</v>
      </c>
      <c r="AR290" s="51">
        <v>1.7</v>
      </c>
      <c r="AS290" s="51">
        <v>1</v>
      </c>
      <c r="AT290" s="51">
        <v>1</v>
      </c>
      <c r="AU290" s="51">
        <v>0</v>
      </c>
      <c r="AV290" s="42">
        <f t="shared" si="266"/>
        <v>6038.4</v>
      </c>
      <c r="AW290" s="53">
        <f t="shared" si="286"/>
        <v>2.39</v>
      </c>
      <c r="AX290" s="51">
        <v>0.87</v>
      </c>
      <c r="AY290" s="51">
        <v>1.87</v>
      </c>
      <c r="AZ290" s="45">
        <f t="shared" si="268"/>
        <v>2.6269</v>
      </c>
      <c r="BA290" s="52">
        <v>1.225</v>
      </c>
      <c r="BB290" s="47">
        <v>0.5</v>
      </c>
      <c r="BC290" s="54">
        <f t="shared" si="269"/>
        <v>23220.38482932</v>
      </c>
      <c r="BE290" s="56">
        <f t="shared" si="270"/>
        <v>3960</v>
      </c>
      <c r="BF290" s="51">
        <v>1.7</v>
      </c>
      <c r="BG290" s="51">
        <v>1</v>
      </c>
      <c r="BH290" s="51">
        <v>1</v>
      </c>
      <c r="BI290" s="51">
        <v>0</v>
      </c>
      <c r="BJ290" s="42">
        <f t="shared" si="271"/>
        <v>6732</v>
      </c>
      <c r="BK290" s="53">
        <f t="shared" si="287"/>
        <v>2.39</v>
      </c>
      <c r="BL290" s="51">
        <v>0.87</v>
      </c>
      <c r="BM290" s="51">
        <v>1.87</v>
      </c>
      <c r="BN290" s="45">
        <f t="shared" si="273"/>
        <v>2.6269</v>
      </c>
      <c r="BO290" s="52">
        <v>1.225</v>
      </c>
      <c r="BP290" s="47">
        <v>0.625</v>
      </c>
      <c r="BQ290" s="54">
        <f t="shared" si="274"/>
        <v>32359.4889935625</v>
      </c>
    </row>
    <row r="291" customHeight="1" spans="1:69">
      <c r="A291" s="56">
        <v>3312</v>
      </c>
      <c r="B291" s="51">
        <v>1.7</v>
      </c>
      <c r="C291" s="51">
        <v>1</v>
      </c>
      <c r="D291" s="51">
        <v>1</v>
      </c>
      <c r="E291" s="51">
        <v>0</v>
      </c>
      <c r="F291" s="42">
        <f t="shared" si="275"/>
        <v>5630.4</v>
      </c>
      <c r="G291" s="53">
        <v>2.26</v>
      </c>
      <c r="H291" s="51">
        <v>0.87</v>
      </c>
      <c r="I291" s="51">
        <v>1.87</v>
      </c>
      <c r="J291" s="45">
        <f t="shared" si="276"/>
        <v>2.6269</v>
      </c>
      <c r="K291" s="52">
        <v>1.125</v>
      </c>
      <c r="L291" s="47">
        <v>0.5</v>
      </c>
      <c r="M291" s="54">
        <f t="shared" si="277"/>
        <v>18802.4202774</v>
      </c>
      <c r="O291" s="56">
        <v>3312</v>
      </c>
      <c r="P291" s="51">
        <v>1.7</v>
      </c>
      <c r="Q291" s="51">
        <v>1</v>
      </c>
      <c r="R291" s="51">
        <v>1</v>
      </c>
      <c r="S291" s="51">
        <v>0</v>
      </c>
      <c r="T291" s="42">
        <f t="shared" si="278"/>
        <v>5630.4</v>
      </c>
      <c r="U291" s="53">
        <f t="shared" si="289"/>
        <v>2.39</v>
      </c>
      <c r="V291" s="51">
        <v>0.87</v>
      </c>
      <c r="W291" s="51">
        <v>1.87</v>
      </c>
      <c r="X291" s="45">
        <f t="shared" si="279"/>
        <v>2.6269</v>
      </c>
      <c r="Y291" s="52">
        <v>1.125</v>
      </c>
      <c r="Z291" s="47">
        <v>0.5</v>
      </c>
      <c r="AA291" s="54">
        <f t="shared" si="280"/>
        <v>19883.9754261</v>
      </c>
      <c r="AC291" s="56">
        <v>3312</v>
      </c>
      <c r="AD291" s="51">
        <v>1.7</v>
      </c>
      <c r="AE291" s="51">
        <v>1</v>
      </c>
      <c r="AF291" s="51">
        <v>1</v>
      </c>
      <c r="AG291" s="51">
        <v>0</v>
      </c>
      <c r="AH291" s="42">
        <f t="shared" si="281"/>
        <v>5630.4</v>
      </c>
      <c r="AI291" s="53">
        <f t="shared" si="285"/>
        <v>2.39</v>
      </c>
      <c r="AJ291" s="51">
        <v>0.87</v>
      </c>
      <c r="AK291" s="51">
        <v>1.87</v>
      </c>
      <c r="AL291" s="45">
        <f t="shared" si="282"/>
        <v>2.6269</v>
      </c>
      <c r="AM291" s="52">
        <v>1.125</v>
      </c>
      <c r="AN291" s="47">
        <v>0.5</v>
      </c>
      <c r="AO291" s="54">
        <f t="shared" si="283"/>
        <v>19883.9754261</v>
      </c>
      <c r="AQ291" s="56">
        <f t="shared" si="265"/>
        <v>3552</v>
      </c>
      <c r="AR291" s="51">
        <v>1.7</v>
      </c>
      <c r="AS291" s="51">
        <v>1</v>
      </c>
      <c r="AT291" s="51">
        <v>1</v>
      </c>
      <c r="AU291" s="51">
        <v>0</v>
      </c>
      <c r="AV291" s="42">
        <f t="shared" si="266"/>
        <v>6038.4</v>
      </c>
      <c r="AW291" s="53">
        <f t="shared" si="286"/>
        <v>2.39</v>
      </c>
      <c r="AX291" s="51">
        <v>0.87</v>
      </c>
      <c r="AY291" s="51">
        <v>1.87</v>
      </c>
      <c r="AZ291" s="45">
        <f t="shared" si="268"/>
        <v>2.6269</v>
      </c>
      <c r="BA291" s="52">
        <v>1.225</v>
      </c>
      <c r="BB291" s="47">
        <v>0.5</v>
      </c>
      <c r="BC291" s="54">
        <f t="shared" si="269"/>
        <v>23220.38482932</v>
      </c>
      <c r="BE291" s="56">
        <f t="shared" si="270"/>
        <v>3960</v>
      </c>
      <c r="BF291" s="51">
        <v>1.7</v>
      </c>
      <c r="BG291" s="51">
        <v>1</v>
      </c>
      <c r="BH291" s="51">
        <v>1</v>
      </c>
      <c r="BI291" s="51">
        <v>0</v>
      </c>
      <c r="BJ291" s="42">
        <f t="shared" si="271"/>
        <v>6732</v>
      </c>
      <c r="BK291" s="53">
        <f t="shared" si="287"/>
        <v>2.39</v>
      </c>
      <c r="BL291" s="51">
        <v>0.87</v>
      </c>
      <c r="BM291" s="51">
        <v>1.87</v>
      </c>
      <c r="BN291" s="45">
        <f t="shared" si="273"/>
        <v>2.6269</v>
      </c>
      <c r="BO291" s="52">
        <v>1.225</v>
      </c>
      <c r="BP291" s="47">
        <v>0.625</v>
      </c>
      <c r="BQ291" s="54">
        <f t="shared" si="274"/>
        <v>32359.4889935625</v>
      </c>
    </row>
    <row r="292" customHeight="1" spans="1:69">
      <c r="A292" s="56">
        <v>3312</v>
      </c>
      <c r="B292" s="51">
        <v>1.7</v>
      </c>
      <c r="C292" s="51">
        <v>1</v>
      </c>
      <c r="D292" s="51">
        <v>1</v>
      </c>
      <c r="E292" s="51">
        <v>0</v>
      </c>
      <c r="F292" s="42">
        <f t="shared" si="275"/>
        <v>5630.4</v>
      </c>
      <c r="G292" s="53">
        <v>2.26</v>
      </c>
      <c r="H292" s="51">
        <v>0.87</v>
      </c>
      <c r="I292" s="51">
        <v>1.87</v>
      </c>
      <c r="J292" s="45">
        <f t="shared" si="276"/>
        <v>2.6269</v>
      </c>
      <c r="K292" s="52">
        <v>1.125</v>
      </c>
      <c r="L292" s="47">
        <v>0.5</v>
      </c>
      <c r="M292" s="54">
        <f t="shared" si="277"/>
        <v>18802.4202774</v>
      </c>
      <c r="O292" s="56">
        <v>3312</v>
      </c>
      <c r="P292" s="51">
        <v>1.7</v>
      </c>
      <c r="Q292" s="51">
        <v>1</v>
      </c>
      <c r="R292" s="51">
        <v>1</v>
      </c>
      <c r="S292" s="51">
        <v>0</v>
      </c>
      <c r="T292" s="42">
        <f t="shared" si="278"/>
        <v>5630.4</v>
      </c>
      <c r="U292" s="53">
        <f t="shared" si="289"/>
        <v>2.39</v>
      </c>
      <c r="V292" s="51">
        <v>0.87</v>
      </c>
      <c r="W292" s="51">
        <v>1.87</v>
      </c>
      <c r="X292" s="45">
        <f t="shared" si="279"/>
        <v>2.6269</v>
      </c>
      <c r="Y292" s="52">
        <v>1.125</v>
      </c>
      <c r="Z292" s="47">
        <v>0.5</v>
      </c>
      <c r="AA292" s="54">
        <f t="shared" si="280"/>
        <v>19883.9754261</v>
      </c>
      <c r="AC292" s="56">
        <v>3312</v>
      </c>
      <c r="AD292" s="51">
        <v>1.7</v>
      </c>
      <c r="AE292" s="51">
        <v>1</v>
      </c>
      <c r="AF292" s="51">
        <v>1</v>
      </c>
      <c r="AG292" s="51">
        <v>0</v>
      </c>
      <c r="AH292" s="42">
        <f t="shared" si="281"/>
        <v>5630.4</v>
      </c>
      <c r="AI292" s="53">
        <f t="shared" si="285"/>
        <v>2.39</v>
      </c>
      <c r="AJ292" s="51">
        <v>0.87</v>
      </c>
      <c r="AK292" s="51">
        <v>1.87</v>
      </c>
      <c r="AL292" s="45">
        <f t="shared" si="282"/>
        <v>2.6269</v>
      </c>
      <c r="AM292" s="52">
        <v>1.125</v>
      </c>
      <c r="AN292" s="47">
        <v>0.5</v>
      </c>
      <c r="AO292" s="54">
        <f t="shared" si="283"/>
        <v>19883.9754261</v>
      </c>
      <c r="AQ292" s="56">
        <f t="shared" si="265"/>
        <v>3552</v>
      </c>
      <c r="AR292" s="51">
        <v>1.7</v>
      </c>
      <c r="AS292" s="51">
        <v>1</v>
      </c>
      <c r="AT292" s="51">
        <v>1</v>
      </c>
      <c r="AU292" s="51">
        <v>0</v>
      </c>
      <c r="AV292" s="42">
        <f t="shared" si="266"/>
        <v>6038.4</v>
      </c>
      <c r="AW292" s="53">
        <f t="shared" si="286"/>
        <v>2.39</v>
      </c>
      <c r="AX292" s="51">
        <v>0.87</v>
      </c>
      <c r="AY292" s="51">
        <v>1.87</v>
      </c>
      <c r="AZ292" s="45">
        <f t="shared" si="268"/>
        <v>2.6269</v>
      </c>
      <c r="BA292" s="52">
        <v>1.225</v>
      </c>
      <c r="BB292" s="47">
        <v>0.5</v>
      </c>
      <c r="BC292" s="54">
        <f t="shared" si="269"/>
        <v>23220.38482932</v>
      </c>
      <c r="BE292" s="56">
        <f t="shared" si="270"/>
        <v>3960</v>
      </c>
      <c r="BF292" s="51">
        <v>1.7</v>
      </c>
      <c r="BG292" s="51">
        <v>1</v>
      </c>
      <c r="BH292" s="51">
        <v>1</v>
      </c>
      <c r="BI292" s="51">
        <v>0</v>
      </c>
      <c r="BJ292" s="42">
        <f t="shared" si="271"/>
        <v>6732</v>
      </c>
      <c r="BK292" s="53">
        <f t="shared" si="287"/>
        <v>2.39</v>
      </c>
      <c r="BL292" s="51">
        <v>0.87</v>
      </c>
      <c r="BM292" s="51">
        <v>1.87</v>
      </c>
      <c r="BN292" s="45">
        <f t="shared" si="273"/>
        <v>2.6269</v>
      </c>
      <c r="BO292" s="52">
        <v>1.225</v>
      </c>
      <c r="BP292" s="47">
        <v>0.625</v>
      </c>
      <c r="BQ292" s="54">
        <f t="shared" si="274"/>
        <v>32359.4889935625</v>
      </c>
    </row>
    <row r="293" customHeight="1" spans="1:69">
      <c r="A293" s="56">
        <v>3312</v>
      </c>
      <c r="B293" s="51">
        <v>1.7</v>
      </c>
      <c r="C293" s="51">
        <v>1</v>
      </c>
      <c r="D293" s="51">
        <v>1</v>
      </c>
      <c r="E293" s="51">
        <v>0</v>
      </c>
      <c r="F293" s="42">
        <f t="shared" si="275"/>
        <v>5630.4</v>
      </c>
      <c r="G293" s="53">
        <v>2.26</v>
      </c>
      <c r="H293" s="51">
        <v>0.87</v>
      </c>
      <c r="I293" s="51">
        <v>1.87</v>
      </c>
      <c r="J293" s="45">
        <f t="shared" si="276"/>
        <v>2.6269</v>
      </c>
      <c r="K293" s="52">
        <v>1.125</v>
      </c>
      <c r="L293" s="47">
        <v>0.5</v>
      </c>
      <c r="M293" s="54">
        <f t="shared" si="277"/>
        <v>18802.4202774</v>
      </c>
      <c r="O293" s="56">
        <v>3312</v>
      </c>
      <c r="P293" s="51">
        <v>1.7</v>
      </c>
      <c r="Q293" s="51">
        <v>1</v>
      </c>
      <c r="R293" s="51">
        <v>1</v>
      </c>
      <c r="S293" s="51">
        <v>0</v>
      </c>
      <c r="T293" s="42">
        <f t="shared" si="278"/>
        <v>5630.4</v>
      </c>
      <c r="U293" s="53">
        <f t="shared" si="289"/>
        <v>2.39</v>
      </c>
      <c r="V293" s="51">
        <v>0.87</v>
      </c>
      <c r="W293" s="51">
        <v>1.87</v>
      </c>
      <c r="X293" s="45">
        <f t="shared" si="279"/>
        <v>2.6269</v>
      </c>
      <c r="Y293" s="52">
        <v>1.125</v>
      </c>
      <c r="Z293" s="47">
        <v>0.5</v>
      </c>
      <c r="AA293" s="54">
        <f t="shared" si="280"/>
        <v>19883.9754261</v>
      </c>
      <c r="AC293" s="56">
        <v>3312</v>
      </c>
      <c r="AD293" s="51">
        <v>1.7</v>
      </c>
      <c r="AE293" s="51">
        <v>1</v>
      </c>
      <c r="AF293" s="51">
        <v>1</v>
      </c>
      <c r="AG293" s="51">
        <v>0</v>
      </c>
      <c r="AH293" s="42">
        <f t="shared" si="281"/>
        <v>5630.4</v>
      </c>
      <c r="AI293" s="53">
        <f t="shared" si="285"/>
        <v>2.39</v>
      </c>
      <c r="AJ293" s="51">
        <v>0.87</v>
      </c>
      <c r="AK293" s="51">
        <v>1.87</v>
      </c>
      <c r="AL293" s="45">
        <f t="shared" si="282"/>
        <v>2.6269</v>
      </c>
      <c r="AM293" s="52">
        <v>1.125</v>
      </c>
      <c r="AN293" s="47">
        <v>0.5</v>
      </c>
      <c r="AO293" s="54">
        <f t="shared" si="283"/>
        <v>19883.9754261</v>
      </c>
      <c r="AQ293" s="56">
        <f t="shared" si="265"/>
        <v>3552</v>
      </c>
      <c r="AR293" s="51">
        <v>1.7</v>
      </c>
      <c r="AS293" s="51">
        <v>1</v>
      </c>
      <c r="AT293" s="51">
        <v>1</v>
      </c>
      <c r="AU293" s="51">
        <v>0</v>
      </c>
      <c r="AV293" s="42">
        <f t="shared" si="266"/>
        <v>6038.4</v>
      </c>
      <c r="AW293" s="53">
        <f t="shared" si="286"/>
        <v>2.39</v>
      </c>
      <c r="AX293" s="51">
        <v>0.87</v>
      </c>
      <c r="AY293" s="51">
        <v>1.87</v>
      </c>
      <c r="AZ293" s="45">
        <f t="shared" si="268"/>
        <v>2.6269</v>
      </c>
      <c r="BA293" s="52">
        <v>1.225</v>
      </c>
      <c r="BB293" s="47">
        <v>0.5</v>
      </c>
      <c r="BC293" s="54">
        <f t="shared" si="269"/>
        <v>23220.38482932</v>
      </c>
      <c r="BE293" s="56">
        <f t="shared" si="270"/>
        <v>3960</v>
      </c>
      <c r="BF293" s="51">
        <v>1.7</v>
      </c>
      <c r="BG293" s="51">
        <v>1</v>
      </c>
      <c r="BH293" s="51">
        <v>1</v>
      </c>
      <c r="BI293" s="51">
        <v>0</v>
      </c>
      <c r="BJ293" s="42">
        <f t="shared" si="271"/>
        <v>6732</v>
      </c>
      <c r="BK293" s="53">
        <f t="shared" si="287"/>
        <v>2.39</v>
      </c>
      <c r="BL293" s="51">
        <v>0.87</v>
      </c>
      <c r="BM293" s="51">
        <v>1.87</v>
      </c>
      <c r="BN293" s="45">
        <f t="shared" si="273"/>
        <v>2.6269</v>
      </c>
      <c r="BO293" s="52">
        <v>1.225</v>
      </c>
      <c r="BP293" s="47">
        <v>0.625</v>
      </c>
      <c r="BQ293" s="54">
        <f t="shared" si="274"/>
        <v>32359.4889935625</v>
      </c>
    </row>
    <row r="294" customHeight="1" spans="1:69">
      <c r="A294" s="56">
        <v>3312</v>
      </c>
      <c r="B294" s="51">
        <v>1.7</v>
      </c>
      <c r="C294" s="51">
        <v>1</v>
      </c>
      <c r="D294" s="51">
        <v>1</v>
      </c>
      <c r="E294" s="51">
        <v>0</v>
      </c>
      <c r="F294" s="42">
        <f t="shared" si="275"/>
        <v>5630.4</v>
      </c>
      <c r="G294" s="53">
        <v>2.26</v>
      </c>
      <c r="H294" s="51">
        <v>0.87</v>
      </c>
      <c r="I294" s="51">
        <v>1.87</v>
      </c>
      <c r="J294" s="45">
        <f t="shared" si="276"/>
        <v>2.6269</v>
      </c>
      <c r="K294" s="52">
        <v>1.125</v>
      </c>
      <c r="L294" s="47">
        <v>0.5</v>
      </c>
      <c r="M294" s="54">
        <f t="shared" si="277"/>
        <v>18802.4202774</v>
      </c>
      <c r="O294" s="56">
        <v>3312</v>
      </c>
      <c r="P294" s="51">
        <v>1.7</v>
      </c>
      <c r="Q294" s="51">
        <v>1</v>
      </c>
      <c r="R294" s="51">
        <v>1</v>
      </c>
      <c r="S294" s="51">
        <v>0</v>
      </c>
      <c r="T294" s="42">
        <f t="shared" si="278"/>
        <v>5630.4</v>
      </c>
      <c r="U294" s="53">
        <f t="shared" si="289"/>
        <v>2.39</v>
      </c>
      <c r="V294" s="51">
        <v>0.87</v>
      </c>
      <c r="W294" s="51">
        <v>1.87</v>
      </c>
      <c r="X294" s="45">
        <f t="shared" si="279"/>
        <v>2.6269</v>
      </c>
      <c r="Y294" s="52">
        <v>1.125</v>
      </c>
      <c r="Z294" s="47">
        <v>0.5</v>
      </c>
      <c r="AA294" s="54">
        <f t="shared" si="280"/>
        <v>19883.9754261</v>
      </c>
      <c r="AC294" s="56">
        <v>3312</v>
      </c>
      <c r="AD294" s="51">
        <v>1.7</v>
      </c>
      <c r="AE294" s="51">
        <v>1</v>
      </c>
      <c r="AF294" s="51">
        <v>1</v>
      </c>
      <c r="AG294" s="51">
        <v>0</v>
      </c>
      <c r="AH294" s="42">
        <f t="shared" si="281"/>
        <v>5630.4</v>
      </c>
      <c r="AI294" s="53">
        <f t="shared" si="285"/>
        <v>2.39</v>
      </c>
      <c r="AJ294" s="51">
        <v>0.87</v>
      </c>
      <c r="AK294" s="51">
        <v>1.87</v>
      </c>
      <c r="AL294" s="45">
        <f t="shared" si="282"/>
        <v>2.6269</v>
      </c>
      <c r="AM294" s="52">
        <v>1.125</v>
      </c>
      <c r="AN294" s="47">
        <v>0.5</v>
      </c>
      <c r="AO294" s="54">
        <f t="shared" si="283"/>
        <v>19883.9754261</v>
      </c>
      <c r="AQ294" s="56">
        <f t="shared" si="265"/>
        <v>3552</v>
      </c>
      <c r="AR294" s="51">
        <v>1.7</v>
      </c>
      <c r="AS294" s="51">
        <v>1</v>
      </c>
      <c r="AT294" s="51">
        <v>1</v>
      </c>
      <c r="AU294" s="51">
        <v>0</v>
      </c>
      <c r="AV294" s="42">
        <f t="shared" si="266"/>
        <v>6038.4</v>
      </c>
      <c r="AW294" s="53">
        <f t="shared" si="286"/>
        <v>2.39</v>
      </c>
      <c r="AX294" s="51">
        <v>0.87</v>
      </c>
      <c r="AY294" s="51">
        <v>1.87</v>
      </c>
      <c r="AZ294" s="45">
        <f t="shared" si="268"/>
        <v>2.6269</v>
      </c>
      <c r="BA294" s="52">
        <v>1.225</v>
      </c>
      <c r="BB294" s="47">
        <v>0.5</v>
      </c>
      <c r="BC294" s="54">
        <f t="shared" si="269"/>
        <v>23220.38482932</v>
      </c>
      <c r="BE294" s="56">
        <f t="shared" si="270"/>
        <v>3960</v>
      </c>
      <c r="BF294" s="51">
        <v>1.7</v>
      </c>
      <c r="BG294" s="51">
        <v>1</v>
      </c>
      <c r="BH294" s="51">
        <v>1</v>
      </c>
      <c r="BI294" s="51">
        <v>0</v>
      </c>
      <c r="BJ294" s="42">
        <f t="shared" si="271"/>
        <v>6732</v>
      </c>
      <c r="BK294" s="53">
        <f t="shared" si="287"/>
        <v>2.39</v>
      </c>
      <c r="BL294" s="51">
        <v>0.87</v>
      </c>
      <c r="BM294" s="51">
        <v>1.87</v>
      </c>
      <c r="BN294" s="45">
        <f t="shared" si="273"/>
        <v>2.6269</v>
      </c>
      <c r="BO294" s="52">
        <v>1.225</v>
      </c>
      <c r="BP294" s="47">
        <v>0.625</v>
      </c>
      <c r="BQ294" s="54">
        <f t="shared" si="274"/>
        <v>32359.4889935625</v>
      </c>
    </row>
    <row r="295" customHeight="1" spans="1:69">
      <c r="A295" s="56">
        <v>3312</v>
      </c>
      <c r="B295" s="51">
        <v>1.7</v>
      </c>
      <c r="C295" s="51">
        <v>1</v>
      </c>
      <c r="D295" s="51">
        <v>1</v>
      </c>
      <c r="E295" s="51">
        <v>0</v>
      </c>
      <c r="F295" s="42">
        <f t="shared" si="275"/>
        <v>5630.4</v>
      </c>
      <c r="G295" s="53">
        <v>2.26</v>
      </c>
      <c r="H295" s="51">
        <v>0.87</v>
      </c>
      <c r="I295" s="51">
        <v>1.87</v>
      </c>
      <c r="J295" s="45">
        <f t="shared" si="276"/>
        <v>2.6269</v>
      </c>
      <c r="K295" s="52">
        <v>1.125</v>
      </c>
      <c r="L295" s="47">
        <v>0.5</v>
      </c>
      <c r="M295" s="54">
        <f t="shared" si="277"/>
        <v>18802.4202774</v>
      </c>
      <c r="O295" s="56">
        <v>3312</v>
      </c>
      <c r="P295" s="51">
        <v>1.7</v>
      </c>
      <c r="Q295" s="51">
        <v>1</v>
      </c>
      <c r="R295" s="51">
        <v>1</v>
      </c>
      <c r="S295" s="51">
        <v>0</v>
      </c>
      <c r="T295" s="42">
        <f t="shared" si="278"/>
        <v>5630.4</v>
      </c>
      <c r="U295" s="53">
        <f t="shared" si="289"/>
        <v>2.39</v>
      </c>
      <c r="V295" s="51">
        <v>0.87</v>
      </c>
      <c r="W295" s="51">
        <v>1.87</v>
      </c>
      <c r="X295" s="45">
        <f t="shared" si="279"/>
        <v>2.6269</v>
      </c>
      <c r="Y295" s="52">
        <v>1.125</v>
      </c>
      <c r="Z295" s="47">
        <v>0.5</v>
      </c>
      <c r="AA295" s="54">
        <f t="shared" si="280"/>
        <v>19883.9754261</v>
      </c>
      <c r="AC295" s="56">
        <v>3312</v>
      </c>
      <c r="AD295" s="51">
        <v>1.7</v>
      </c>
      <c r="AE295" s="51">
        <v>1</v>
      </c>
      <c r="AF295" s="51">
        <v>1</v>
      </c>
      <c r="AG295" s="51">
        <v>0</v>
      </c>
      <c r="AH295" s="42">
        <f t="shared" si="281"/>
        <v>5630.4</v>
      </c>
      <c r="AI295" s="53">
        <f t="shared" si="285"/>
        <v>2.39</v>
      </c>
      <c r="AJ295" s="51">
        <v>0.87</v>
      </c>
      <c r="AK295" s="51">
        <v>1.87</v>
      </c>
      <c r="AL295" s="45">
        <f t="shared" si="282"/>
        <v>2.6269</v>
      </c>
      <c r="AM295" s="52">
        <v>1.125</v>
      </c>
      <c r="AN295" s="47">
        <v>0.5</v>
      </c>
      <c r="AO295" s="54">
        <f t="shared" si="283"/>
        <v>19883.9754261</v>
      </c>
      <c r="AQ295" s="56">
        <f t="shared" si="265"/>
        <v>3552</v>
      </c>
      <c r="AR295" s="51">
        <v>1.7</v>
      </c>
      <c r="AS295" s="51">
        <v>1</v>
      </c>
      <c r="AT295" s="51">
        <v>1</v>
      </c>
      <c r="AU295" s="51">
        <v>0</v>
      </c>
      <c r="AV295" s="42">
        <f t="shared" si="266"/>
        <v>6038.4</v>
      </c>
      <c r="AW295" s="53">
        <f t="shared" si="286"/>
        <v>2.39</v>
      </c>
      <c r="AX295" s="51">
        <v>0.87</v>
      </c>
      <c r="AY295" s="51">
        <v>1.87</v>
      </c>
      <c r="AZ295" s="45">
        <f t="shared" si="268"/>
        <v>2.6269</v>
      </c>
      <c r="BA295" s="52">
        <v>1.225</v>
      </c>
      <c r="BB295" s="47">
        <v>0.5</v>
      </c>
      <c r="BC295" s="54">
        <f t="shared" si="269"/>
        <v>23220.38482932</v>
      </c>
      <c r="BE295" s="56">
        <f t="shared" si="270"/>
        <v>3960</v>
      </c>
      <c r="BF295" s="51">
        <v>1.7</v>
      </c>
      <c r="BG295" s="51">
        <v>1</v>
      </c>
      <c r="BH295" s="51">
        <v>1</v>
      </c>
      <c r="BI295" s="51">
        <v>0</v>
      </c>
      <c r="BJ295" s="42">
        <f t="shared" si="271"/>
        <v>6732</v>
      </c>
      <c r="BK295" s="53">
        <f t="shared" si="287"/>
        <v>2.39</v>
      </c>
      <c r="BL295" s="51">
        <v>0.87</v>
      </c>
      <c r="BM295" s="51">
        <v>1.87</v>
      </c>
      <c r="BN295" s="45">
        <f t="shared" si="273"/>
        <v>2.6269</v>
      </c>
      <c r="BO295" s="52">
        <v>1.225</v>
      </c>
      <c r="BP295" s="47">
        <v>0.625</v>
      </c>
      <c r="BQ295" s="54">
        <f t="shared" si="274"/>
        <v>32359.4889935625</v>
      </c>
    </row>
    <row r="296" customHeight="1" spans="1:69">
      <c r="A296" s="56">
        <v>3312</v>
      </c>
      <c r="B296" s="51">
        <v>1.7</v>
      </c>
      <c r="C296" s="51">
        <v>1</v>
      </c>
      <c r="D296" s="51">
        <v>1</v>
      </c>
      <c r="E296" s="51">
        <v>0</v>
      </c>
      <c r="F296" s="42">
        <f t="shared" si="275"/>
        <v>5630.4</v>
      </c>
      <c r="G296" s="53">
        <v>2.26</v>
      </c>
      <c r="H296" s="51">
        <v>0.87</v>
      </c>
      <c r="I296" s="51">
        <v>1.87</v>
      </c>
      <c r="J296" s="45">
        <f t="shared" si="276"/>
        <v>2.6269</v>
      </c>
      <c r="K296" s="52">
        <v>1.125</v>
      </c>
      <c r="L296" s="47">
        <v>0.5</v>
      </c>
      <c r="M296" s="54">
        <f t="shared" si="277"/>
        <v>18802.4202774</v>
      </c>
      <c r="O296" s="56">
        <v>3312</v>
      </c>
      <c r="P296" s="51">
        <v>1.7</v>
      </c>
      <c r="Q296" s="51">
        <v>1</v>
      </c>
      <c r="R296" s="51">
        <v>1</v>
      </c>
      <c r="S296" s="51">
        <v>0</v>
      </c>
      <c r="T296" s="42">
        <f t="shared" si="278"/>
        <v>5630.4</v>
      </c>
      <c r="U296" s="53">
        <f t="shared" si="289"/>
        <v>2.39</v>
      </c>
      <c r="V296" s="51">
        <v>0.87</v>
      </c>
      <c r="W296" s="51">
        <v>1.87</v>
      </c>
      <c r="X296" s="45">
        <f t="shared" si="279"/>
        <v>2.6269</v>
      </c>
      <c r="Y296" s="52">
        <v>1.125</v>
      </c>
      <c r="Z296" s="47">
        <v>0.5</v>
      </c>
      <c r="AA296" s="54">
        <f t="shared" si="280"/>
        <v>19883.9754261</v>
      </c>
      <c r="AC296" s="56">
        <v>3312</v>
      </c>
      <c r="AD296" s="51">
        <v>1.7</v>
      </c>
      <c r="AE296" s="51">
        <v>1</v>
      </c>
      <c r="AF296" s="51">
        <v>1</v>
      </c>
      <c r="AG296" s="51">
        <v>0</v>
      </c>
      <c r="AH296" s="42">
        <f t="shared" si="281"/>
        <v>5630.4</v>
      </c>
      <c r="AI296" s="53">
        <f t="shared" si="285"/>
        <v>2.39</v>
      </c>
      <c r="AJ296" s="51">
        <v>0.87</v>
      </c>
      <c r="AK296" s="51">
        <v>1.87</v>
      </c>
      <c r="AL296" s="45">
        <f t="shared" si="282"/>
        <v>2.6269</v>
      </c>
      <c r="AM296" s="52">
        <v>1.125</v>
      </c>
      <c r="AN296" s="47">
        <v>0.5</v>
      </c>
      <c r="AO296" s="54">
        <f t="shared" si="283"/>
        <v>19883.9754261</v>
      </c>
      <c r="AQ296" s="56">
        <f t="shared" si="265"/>
        <v>3552</v>
      </c>
      <c r="AR296" s="51">
        <v>1.7</v>
      </c>
      <c r="AS296" s="51">
        <v>1</v>
      </c>
      <c r="AT296" s="51">
        <v>1</v>
      </c>
      <c r="AU296" s="51">
        <v>0</v>
      </c>
      <c r="AV296" s="42">
        <f t="shared" si="266"/>
        <v>6038.4</v>
      </c>
      <c r="AW296" s="53">
        <f t="shared" si="286"/>
        <v>2.39</v>
      </c>
      <c r="AX296" s="51">
        <v>0.87</v>
      </c>
      <c r="AY296" s="51">
        <v>1.87</v>
      </c>
      <c r="AZ296" s="45">
        <f t="shared" si="268"/>
        <v>2.6269</v>
      </c>
      <c r="BA296" s="52">
        <v>1.225</v>
      </c>
      <c r="BB296" s="47">
        <v>0.5</v>
      </c>
      <c r="BC296" s="54">
        <f t="shared" si="269"/>
        <v>23220.38482932</v>
      </c>
      <c r="BE296" s="56">
        <f t="shared" si="270"/>
        <v>3960</v>
      </c>
      <c r="BF296" s="51">
        <v>1.7</v>
      </c>
      <c r="BG296" s="51">
        <v>1</v>
      </c>
      <c r="BH296" s="51">
        <v>1</v>
      </c>
      <c r="BI296" s="51">
        <v>0</v>
      </c>
      <c r="BJ296" s="42">
        <f t="shared" si="271"/>
        <v>6732</v>
      </c>
      <c r="BK296" s="53">
        <f t="shared" si="287"/>
        <v>2.39</v>
      </c>
      <c r="BL296" s="51">
        <v>0.87</v>
      </c>
      <c r="BM296" s="51">
        <v>1.87</v>
      </c>
      <c r="BN296" s="45">
        <f t="shared" si="273"/>
        <v>2.6269</v>
      </c>
      <c r="BO296" s="52">
        <v>1.225</v>
      </c>
      <c r="BP296" s="47">
        <v>0.625</v>
      </c>
      <c r="BQ296" s="54">
        <f t="shared" si="274"/>
        <v>32359.4889935625</v>
      </c>
    </row>
    <row r="297" customHeight="1" spans="1:69">
      <c r="A297" s="57">
        <f>SUM(M273:M296)</f>
        <v>635454.067714559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9"/>
      <c r="O297" s="57">
        <f>SUM(AA273:AA296)</f>
        <v>673799.64196284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9"/>
      <c r="AC297" s="57">
        <f>SUM(AO273:AO296)</f>
        <v>752839.290077714</v>
      </c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Q297" s="57">
        <f>SUM(BC273:BC296)</f>
        <v>870813.151239639</v>
      </c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9"/>
      <c r="BE297" s="57">
        <f>SUM(BQ273:BQ296)</f>
        <v>1396299.7533024</v>
      </c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9"/>
    </row>
    <row r="298" customHeight="1" spans="1:69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9"/>
      <c r="O298" s="57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9"/>
      <c r="AC298" s="57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Q298" s="57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9"/>
      <c r="BE298" s="57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9"/>
    </row>
    <row r="299" customHeight="1" spans="1:69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2"/>
      <c r="O299" s="60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2"/>
      <c r="AC299" s="60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2"/>
      <c r="AQ299" s="60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2"/>
      <c r="BE299" s="60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2"/>
    </row>
    <row r="307" customHeight="1" spans="1:27">
      <c r="A307" s="2" t="s">
        <v>0</v>
      </c>
      <c r="B307" s="3"/>
      <c r="C307" s="3"/>
      <c r="D307" s="3"/>
      <c r="E307" s="4"/>
      <c r="F307" s="2" t="s">
        <v>79</v>
      </c>
      <c r="G307" s="3"/>
      <c r="H307" s="3"/>
      <c r="I307" s="3"/>
      <c r="J307" s="3"/>
      <c r="K307" s="3"/>
      <c r="L307" s="3"/>
      <c r="M307" s="4"/>
      <c r="O307" s="2" t="s">
        <v>0</v>
      </c>
      <c r="P307" s="3"/>
      <c r="Q307" s="3"/>
      <c r="R307" s="3"/>
      <c r="S307" s="4"/>
      <c r="T307" s="2" t="s">
        <v>80</v>
      </c>
      <c r="U307" s="3"/>
      <c r="V307" s="3"/>
      <c r="W307" s="3"/>
      <c r="X307" s="3"/>
      <c r="Y307" s="3"/>
      <c r="Z307" s="3"/>
      <c r="AA307" s="4"/>
    </row>
    <row r="308" customHeight="1" spans="1:27">
      <c r="A308" s="5"/>
      <c r="B308" s="6"/>
      <c r="C308" s="6"/>
      <c r="D308" s="6"/>
      <c r="E308" s="7"/>
      <c r="F308" s="5"/>
      <c r="G308" s="6"/>
      <c r="H308" s="6"/>
      <c r="I308" s="6"/>
      <c r="J308" s="6"/>
      <c r="K308" s="6"/>
      <c r="L308" s="6"/>
      <c r="M308" s="7"/>
      <c r="O308" s="5"/>
      <c r="P308" s="6"/>
      <c r="Q308" s="6"/>
      <c r="R308" s="6"/>
      <c r="S308" s="7"/>
      <c r="T308" s="5"/>
      <c r="U308" s="6"/>
      <c r="V308" s="6"/>
      <c r="W308" s="6"/>
      <c r="X308" s="6"/>
      <c r="Y308" s="6"/>
      <c r="Z308" s="6"/>
      <c r="AA308" s="7"/>
    </row>
    <row r="309" customHeight="1" spans="1:27">
      <c r="A309" s="8"/>
      <c r="B309" s="9"/>
      <c r="C309" s="9"/>
      <c r="D309" s="9"/>
      <c r="E309" s="10"/>
      <c r="F309" s="8"/>
      <c r="G309" s="9"/>
      <c r="H309" s="9"/>
      <c r="I309" s="9"/>
      <c r="J309" s="9"/>
      <c r="K309" s="9"/>
      <c r="L309" s="9"/>
      <c r="M309" s="10"/>
      <c r="O309" s="8"/>
      <c r="P309" s="9"/>
      <c r="Q309" s="9"/>
      <c r="R309" s="9"/>
      <c r="S309" s="10"/>
      <c r="T309" s="8"/>
      <c r="U309" s="9"/>
      <c r="V309" s="9"/>
      <c r="W309" s="9"/>
      <c r="X309" s="9"/>
      <c r="Y309" s="9"/>
      <c r="Z309" s="9"/>
      <c r="AA309" s="10"/>
    </row>
    <row r="310" customHeight="1" spans="1:27">
      <c r="A310" s="11" t="s">
        <v>6</v>
      </c>
      <c r="B310" s="11"/>
      <c r="C310" s="12">
        <f>H310+H312+H314</f>
        <v>2543545.74964498</v>
      </c>
      <c r="D310" s="12"/>
      <c r="E310" s="12"/>
      <c r="F310" s="13" t="s">
        <v>7</v>
      </c>
      <c r="G310" s="13"/>
      <c r="H310" s="14">
        <f>A337+A359</f>
        <v>2064896.42481574</v>
      </c>
      <c r="I310" s="14"/>
      <c r="J310" s="15">
        <f>H310/C310</f>
        <v>0.811818079192777</v>
      </c>
      <c r="K310" s="15"/>
      <c r="L310" s="16" t="s">
        <v>8</v>
      </c>
      <c r="M310" s="16"/>
      <c r="O310" s="11" t="s">
        <v>6</v>
      </c>
      <c r="P310" s="11"/>
      <c r="Q310" s="12">
        <f>V310+V312+V314</f>
        <v>2935090.1427854</v>
      </c>
      <c r="R310" s="12"/>
      <c r="S310" s="12"/>
      <c r="T310" s="13" t="s">
        <v>7</v>
      </c>
      <c r="U310" s="13"/>
      <c r="V310" s="14">
        <f>O337+O359</f>
        <v>2401712.97654029</v>
      </c>
      <c r="W310" s="14"/>
      <c r="X310" s="15">
        <f>V310/Q310</f>
        <v>0.81827571205737</v>
      </c>
      <c r="Y310" s="15"/>
      <c r="Z310" s="16" t="s">
        <v>8</v>
      </c>
      <c r="AA310" s="16"/>
    </row>
    <row r="311" customHeight="1" spans="1:27">
      <c r="A311" s="11"/>
      <c r="B311" s="11"/>
      <c r="C311" s="12"/>
      <c r="D311" s="12"/>
      <c r="E311" s="12"/>
      <c r="F311" s="13"/>
      <c r="G311" s="13"/>
      <c r="H311" s="14"/>
      <c r="I311" s="14"/>
      <c r="J311" s="15"/>
      <c r="K311" s="15"/>
      <c r="L311" s="16"/>
      <c r="M311" s="16"/>
      <c r="O311" s="11"/>
      <c r="P311" s="11"/>
      <c r="Q311" s="12"/>
      <c r="R311" s="12"/>
      <c r="S311" s="12"/>
      <c r="T311" s="13"/>
      <c r="U311" s="13"/>
      <c r="V311" s="14"/>
      <c r="W311" s="14"/>
      <c r="X311" s="15"/>
      <c r="Y311" s="15"/>
      <c r="Z311" s="16"/>
      <c r="AA311" s="16"/>
    </row>
    <row r="312" customHeight="1" spans="1:27">
      <c r="A312" s="11"/>
      <c r="B312" s="11"/>
      <c r="C312" s="12"/>
      <c r="D312" s="12"/>
      <c r="E312" s="12"/>
      <c r="F312" s="13" t="s">
        <v>9</v>
      </c>
      <c r="G312" s="13"/>
      <c r="H312" s="14">
        <f>A389</f>
        <v>362469.48471549</v>
      </c>
      <c r="I312" s="14"/>
      <c r="J312" s="15">
        <f>H312/C310</f>
        <v>0.142505588808883</v>
      </c>
      <c r="K312" s="15"/>
      <c r="L312" s="16">
        <v>20</v>
      </c>
      <c r="M312" s="16"/>
      <c r="O312" s="11"/>
      <c r="P312" s="11"/>
      <c r="Q312" s="12"/>
      <c r="R312" s="12"/>
      <c r="S312" s="12"/>
      <c r="T312" s="13" t="s">
        <v>9</v>
      </c>
      <c r="U312" s="13"/>
      <c r="V312" s="14">
        <f>O389</f>
        <v>376786.94696136</v>
      </c>
      <c r="W312" s="14"/>
      <c r="X312" s="15">
        <f>V312/Q310</f>
        <v>0.128373211258101</v>
      </c>
      <c r="Y312" s="15"/>
      <c r="Z312" s="16">
        <v>20</v>
      </c>
      <c r="AA312" s="16"/>
    </row>
    <row r="313" customHeight="1" spans="1:27">
      <c r="A313" s="17" t="s">
        <v>10</v>
      </c>
      <c r="B313" s="17"/>
      <c r="C313" s="18">
        <f>C310/L312</f>
        <v>127177.287482249</v>
      </c>
      <c r="D313" s="18"/>
      <c r="E313" s="18"/>
      <c r="F313" s="13"/>
      <c r="G313" s="13"/>
      <c r="H313" s="14"/>
      <c r="I313" s="14"/>
      <c r="J313" s="15"/>
      <c r="K313" s="15"/>
      <c r="L313" s="16"/>
      <c r="M313" s="16"/>
      <c r="O313" s="17" t="s">
        <v>10</v>
      </c>
      <c r="P313" s="17"/>
      <c r="Q313" s="18">
        <f>Q310/Z312</f>
        <v>146754.50713927</v>
      </c>
      <c r="R313" s="18"/>
      <c r="S313" s="18"/>
      <c r="T313" s="13"/>
      <c r="U313" s="13"/>
      <c r="V313" s="14"/>
      <c r="W313" s="14"/>
      <c r="X313" s="15"/>
      <c r="Y313" s="15"/>
      <c r="Z313" s="16"/>
      <c r="AA313" s="16"/>
    </row>
    <row r="314" customHeight="1" spans="1:27">
      <c r="A314" s="17"/>
      <c r="B314" s="17"/>
      <c r="C314" s="18"/>
      <c r="D314" s="18"/>
      <c r="E314" s="18"/>
      <c r="F314" s="13" t="s">
        <v>42</v>
      </c>
      <c r="G314" s="13"/>
      <c r="H314" s="14">
        <f>A417</f>
        <v>116179.84011375</v>
      </c>
      <c r="I314" s="14"/>
      <c r="J314" s="15">
        <f>H314/C310</f>
        <v>0.0456763319983398</v>
      </c>
      <c r="K314" s="15"/>
      <c r="L314" s="16"/>
      <c r="M314" s="16"/>
      <c r="O314" s="17"/>
      <c r="P314" s="17"/>
      <c r="Q314" s="18"/>
      <c r="R314" s="18"/>
      <c r="S314" s="18"/>
      <c r="T314" s="13" t="s">
        <v>42</v>
      </c>
      <c r="U314" s="13"/>
      <c r="V314" s="14">
        <f>O417</f>
        <v>156590.21928375</v>
      </c>
      <c r="W314" s="14"/>
      <c r="X314" s="15">
        <f>V314/Q310</f>
        <v>0.0533510766845293</v>
      </c>
      <c r="Y314" s="15"/>
      <c r="Z314" s="16"/>
      <c r="AA314" s="16"/>
    </row>
    <row r="315" customHeight="1" spans="1:27">
      <c r="A315" s="19"/>
      <c r="B315" s="19"/>
      <c r="C315" s="20"/>
      <c r="D315" s="20"/>
      <c r="E315" s="20"/>
      <c r="F315" s="21"/>
      <c r="G315" s="21"/>
      <c r="H315" s="22"/>
      <c r="I315" s="22"/>
      <c r="J315" s="15"/>
      <c r="K315" s="15"/>
      <c r="L315" s="24"/>
      <c r="M315" s="24"/>
      <c r="O315" s="19"/>
      <c r="P315" s="19"/>
      <c r="Q315" s="20"/>
      <c r="R315" s="20"/>
      <c r="S315" s="20"/>
      <c r="T315" s="21"/>
      <c r="U315" s="21"/>
      <c r="V315" s="22"/>
      <c r="W315" s="22"/>
      <c r="X315" s="15"/>
      <c r="Y315" s="15"/>
      <c r="Z315" s="24"/>
      <c r="AA315" s="24"/>
    </row>
    <row r="316" customHeight="1" spans="1:27">
      <c r="A316" s="25" t="s">
        <v>13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O316" s="25" t="s">
        <v>13</v>
      </c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7"/>
    </row>
    <row r="317" customHeight="1" spans="1:27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O317" s="28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30"/>
    </row>
    <row r="318" customHeight="1" spans="1:27">
      <c r="A318" s="31" t="s">
        <v>14</v>
      </c>
      <c r="B318" s="32"/>
      <c r="C318" s="32"/>
      <c r="D318" s="32"/>
      <c r="E318" s="32"/>
      <c r="F318" s="33"/>
      <c r="G318" s="34" t="s">
        <v>15</v>
      </c>
      <c r="H318" s="35"/>
      <c r="I318" s="35"/>
      <c r="J318" s="36"/>
      <c r="K318" s="37" t="s">
        <v>16</v>
      </c>
      <c r="L318" s="38"/>
      <c r="M318" s="39" t="s">
        <v>17</v>
      </c>
      <c r="O318" s="31" t="s">
        <v>14</v>
      </c>
      <c r="P318" s="32"/>
      <c r="Q318" s="32"/>
      <c r="R318" s="32"/>
      <c r="S318" s="32"/>
      <c r="T318" s="33"/>
      <c r="U318" s="34" t="s">
        <v>15</v>
      </c>
      <c r="V318" s="35"/>
      <c r="W318" s="35"/>
      <c r="X318" s="36"/>
      <c r="Y318" s="37" t="s">
        <v>16</v>
      </c>
      <c r="Z318" s="38"/>
      <c r="AA318" s="39" t="s">
        <v>17</v>
      </c>
    </row>
    <row r="319" customHeight="1" spans="1:27">
      <c r="A319" s="40" t="s">
        <v>18</v>
      </c>
      <c r="B319" s="41" t="s">
        <v>19</v>
      </c>
      <c r="C319" s="41" t="s">
        <v>20</v>
      </c>
      <c r="D319" s="41" t="s">
        <v>21</v>
      </c>
      <c r="E319" s="41" t="s">
        <v>22</v>
      </c>
      <c r="F319" s="42" t="s">
        <v>14</v>
      </c>
      <c r="G319" s="43" t="s">
        <v>23</v>
      </c>
      <c r="H319" s="44" t="s">
        <v>24</v>
      </c>
      <c r="I319" s="44" t="s">
        <v>25</v>
      </c>
      <c r="J319" s="45" t="s">
        <v>26</v>
      </c>
      <c r="K319" s="46" t="s">
        <v>27</v>
      </c>
      <c r="L319" s="47" t="s">
        <v>28</v>
      </c>
      <c r="M319" s="48"/>
      <c r="O319" s="40" t="s">
        <v>18</v>
      </c>
      <c r="P319" s="41" t="s">
        <v>19</v>
      </c>
      <c r="Q319" s="41" t="s">
        <v>20</v>
      </c>
      <c r="R319" s="41" t="s">
        <v>21</v>
      </c>
      <c r="S319" s="41" t="s">
        <v>22</v>
      </c>
      <c r="T319" s="42" t="s">
        <v>14</v>
      </c>
      <c r="U319" s="43" t="s">
        <v>23</v>
      </c>
      <c r="V319" s="44" t="s">
        <v>24</v>
      </c>
      <c r="W319" s="44" t="s">
        <v>25</v>
      </c>
      <c r="X319" s="45" t="s">
        <v>26</v>
      </c>
      <c r="Y319" s="46" t="s">
        <v>27</v>
      </c>
      <c r="Z319" s="47" t="s">
        <v>28</v>
      </c>
      <c r="AA319" s="48"/>
    </row>
    <row r="320" customHeight="1" spans="1:27">
      <c r="A320" s="49">
        <v>4497</v>
      </c>
      <c r="B320" s="50">
        <v>1.62</v>
      </c>
      <c r="C320" s="51">
        <v>2.2</v>
      </c>
      <c r="D320" s="51">
        <v>1</v>
      </c>
      <c r="E320" s="51">
        <v>0</v>
      </c>
      <c r="F320" s="42">
        <f t="shared" ref="F320:F336" si="290">A320*B320*C320*D320+E320</f>
        <v>16027.308</v>
      </c>
      <c r="G320" s="52">
        <v>2.5</v>
      </c>
      <c r="H320" s="51">
        <v>0.98</v>
      </c>
      <c r="I320" s="51">
        <v>2.47</v>
      </c>
      <c r="J320" s="45">
        <f t="shared" ref="J320:J336" si="291">H320*I320+1</f>
        <v>3.4206</v>
      </c>
      <c r="K320" s="53">
        <v>1.325</v>
      </c>
      <c r="L320" s="47">
        <v>0.5</v>
      </c>
      <c r="M320" s="54">
        <f t="shared" ref="M320:M336" si="292">F320*G320*J320*K320*L320</f>
        <v>90800.609889825</v>
      </c>
      <c r="O320" s="49">
        <v>4497</v>
      </c>
      <c r="P320" s="50">
        <v>1.62</v>
      </c>
      <c r="Q320" s="51">
        <v>2.2</v>
      </c>
      <c r="R320" s="51">
        <v>1</v>
      </c>
      <c r="S320" s="51">
        <v>0</v>
      </c>
      <c r="T320" s="42">
        <f t="shared" ref="T320:T336" si="293">O320*P320*Q320*R320+S320</f>
        <v>16027.308</v>
      </c>
      <c r="U320" s="52">
        <v>2.9</v>
      </c>
      <c r="V320" s="51">
        <v>0.98</v>
      </c>
      <c r="W320" s="51">
        <v>2.47</v>
      </c>
      <c r="X320" s="45">
        <f t="shared" ref="X320:X336" si="294">V320*W320+1</f>
        <v>3.4206</v>
      </c>
      <c r="Y320" s="53">
        <v>1.325</v>
      </c>
      <c r="Z320" s="47">
        <v>0.5</v>
      </c>
      <c r="AA320" s="54">
        <f t="shared" ref="AA320:AA336" si="295">T320*U320*X320*Y320*Z320</f>
        <v>105328.707472197</v>
      </c>
    </row>
    <row r="321" customHeight="1" spans="1:27">
      <c r="A321" s="49">
        <v>4497</v>
      </c>
      <c r="B321" s="50">
        <v>1.1</v>
      </c>
      <c r="C321" s="51">
        <v>2.2</v>
      </c>
      <c r="D321" s="51">
        <v>1</v>
      </c>
      <c r="E321" s="51">
        <v>0</v>
      </c>
      <c r="F321" s="42">
        <f t="shared" si="290"/>
        <v>10882.74</v>
      </c>
      <c r="G321" s="52">
        <v>2.5</v>
      </c>
      <c r="H321" s="51">
        <v>0.98</v>
      </c>
      <c r="I321" s="51">
        <v>2.47</v>
      </c>
      <c r="J321" s="45">
        <f t="shared" si="291"/>
        <v>3.4206</v>
      </c>
      <c r="K321" s="53">
        <v>1.325</v>
      </c>
      <c r="L321" s="47">
        <v>0.5</v>
      </c>
      <c r="M321" s="54">
        <f t="shared" si="292"/>
        <v>61654.735110375</v>
      </c>
      <c r="O321" s="49">
        <v>4497</v>
      </c>
      <c r="P321" s="50">
        <v>1.1</v>
      </c>
      <c r="Q321" s="51">
        <v>2.2</v>
      </c>
      <c r="R321" s="51">
        <v>1</v>
      </c>
      <c r="S321" s="51">
        <v>0</v>
      </c>
      <c r="T321" s="42">
        <f t="shared" si="293"/>
        <v>10882.74</v>
      </c>
      <c r="U321" s="52">
        <v>2.9</v>
      </c>
      <c r="V321" s="51">
        <v>0.98</v>
      </c>
      <c r="W321" s="51">
        <v>2.47</v>
      </c>
      <c r="X321" s="45">
        <f t="shared" si="294"/>
        <v>3.4206</v>
      </c>
      <c r="Y321" s="53">
        <v>1.325</v>
      </c>
      <c r="Z321" s="47">
        <v>0.5</v>
      </c>
      <c r="AA321" s="54">
        <f t="shared" si="295"/>
        <v>71519.492728035</v>
      </c>
    </row>
    <row r="322" customHeight="1" spans="1:27">
      <c r="A322" s="49">
        <v>4497</v>
      </c>
      <c r="B322" s="50">
        <v>1.49</v>
      </c>
      <c r="C322" s="51">
        <v>2.2</v>
      </c>
      <c r="D322" s="51">
        <v>1</v>
      </c>
      <c r="E322" s="51">
        <v>0</v>
      </c>
      <c r="F322" s="42">
        <f t="shared" si="290"/>
        <v>14741.166</v>
      </c>
      <c r="G322" s="52">
        <v>2.5</v>
      </c>
      <c r="H322" s="51">
        <v>0.98</v>
      </c>
      <c r="I322" s="51">
        <v>2.47</v>
      </c>
      <c r="J322" s="45">
        <f t="shared" si="291"/>
        <v>3.4206</v>
      </c>
      <c r="K322" s="53">
        <v>1.325</v>
      </c>
      <c r="L322" s="47">
        <v>0.5</v>
      </c>
      <c r="M322" s="54">
        <f t="shared" si="292"/>
        <v>83514.1411949625</v>
      </c>
      <c r="O322" s="49">
        <v>4497</v>
      </c>
      <c r="P322" s="50">
        <v>1.49</v>
      </c>
      <c r="Q322" s="51">
        <v>2.2</v>
      </c>
      <c r="R322" s="51">
        <v>1</v>
      </c>
      <c r="S322" s="51">
        <v>0</v>
      </c>
      <c r="T322" s="42">
        <f t="shared" si="293"/>
        <v>14741.166</v>
      </c>
      <c r="U322" s="52">
        <v>2.9</v>
      </c>
      <c r="V322" s="51">
        <v>0.98</v>
      </c>
      <c r="W322" s="51">
        <v>2.47</v>
      </c>
      <c r="X322" s="45">
        <f t="shared" si="294"/>
        <v>3.4206</v>
      </c>
      <c r="Y322" s="53">
        <v>1.325</v>
      </c>
      <c r="Z322" s="47">
        <v>0.5</v>
      </c>
      <c r="AA322" s="54">
        <f t="shared" si="295"/>
        <v>96876.4037861565</v>
      </c>
    </row>
    <row r="323" customHeight="1" spans="1:27">
      <c r="A323" s="49">
        <v>4497</v>
      </c>
      <c r="B323" s="50">
        <v>1.37</v>
      </c>
      <c r="C323" s="51">
        <v>2.2</v>
      </c>
      <c r="D323" s="51">
        <v>1</v>
      </c>
      <c r="E323" s="51">
        <v>0</v>
      </c>
      <c r="F323" s="42">
        <f t="shared" si="290"/>
        <v>13553.958</v>
      </c>
      <c r="G323" s="52">
        <v>2.5</v>
      </c>
      <c r="H323" s="51">
        <v>0.98</v>
      </c>
      <c r="I323" s="51">
        <v>2.47</v>
      </c>
      <c r="J323" s="45">
        <f t="shared" si="291"/>
        <v>3.4206</v>
      </c>
      <c r="K323" s="53">
        <v>1.325</v>
      </c>
      <c r="L323" s="47">
        <v>0.5</v>
      </c>
      <c r="M323" s="54">
        <f t="shared" si="292"/>
        <v>76788.1700920125</v>
      </c>
      <c r="O323" s="49">
        <v>4497</v>
      </c>
      <c r="P323" s="50">
        <v>1.37</v>
      </c>
      <c r="Q323" s="51">
        <v>2.2</v>
      </c>
      <c r="R323" s="51">
        <v>1</v>
      </c>
      <c r="S323" s="51">
        <v>0</v>
      </c>
      <c r="T323" s="42">
        <f t="shared" si="293"/>
        <v>13553.958</v>
      </c>
      <c r="U323" s="52">
        <v>2.9</v>
      </c>
      <c r="V323" s="51">
        <v>0.98</v>
      </c>
      <c r="W323" s="51">
        <v>2.47</v>
      </c>
      <c r="X323" s="45">
        <f t="shared" si="294"/>
        <v>3.4206</v>
      </c>
      <c r="Y323" s="53">
        <v>1.325</v>
      </c>
      <c r="Z323" s="47">
        <v>0.5</v>
      </c>
      <c r="AA323" s="54">
        <f t="shared" si="295"/>
        <v>89074.2773067345</v>
      </c>
    </row>
    <row r="324" customHeight="1" spans="1:27">
      <c r="A324" s="49">
        <v>4497</v>
      </c>
      <c r="B324" s="50">
        <v>1.72</v>
      </c>
      <c r="C324" s="51">
        <v>2.2</v>
      </c>
      <c r="D324" s="51">
        <v>1</v>
      </c>
      <c r="E324" s="51">
        <v>0</v>
      </c>
      <c r="F324" s="42">
        <f t="shared" si="290"/>
        <v>17016.648</v>
      </c>
      <c r="G324" s="52">
        <v>2.5</v>
      </c>
      <c r="H324" s="51">
        <v>0.98</v>
      </c>
      <c r="I324" s="51">
        <v>2.47</v>
      </c>
      <c r="J324" s="45">
        <f t="shared" si="291"/>
        <v>3.4206</v>
      </c>
      <c r="K324" s="53">
        <v>1.325</v>
      </c>
      <c r="L324" s="47">
        <v>0.5</v>
      </c>
      <c r="M324" s="54">
        <f t="shared" si="292"/>
        <v>96405.58580895</v>
      </c>
      <c r="O324" s="49">
        <v>4497</v>
      </c>
      <c r="P324" s="50">
        <v>1.72</v>
      </c>
      <c r="Q324" s="51">
        <v>2.2</v>
      </c>
      <c r="R324" s="51">
        <v>1</v>
      </c>
      <c r="S324" s="51">
        <v>0</v>
      </c>
      <c r="T324" s="42">
        <f t="shared" si="293"/>
        <v>17016.648</v>
      </c>
      <c r="U324" s="52">
        <v>2.9</v>
      </c>
      <c r="V324" s="51">
        <v>0.98</v>
      </c>
      <c r="W324" s="51">
        <v>2.47</v>
      </c>
      <c r="X324" s="45">
        <f t="shared" si="294"/>
        <v>3.4206</v>
      </c>
      <c r="Y324" s="53">
        <v>1.325</v>
      </c>
      <c r="Z324" s="47">
        <v>0.5</v>
      </c>
      <c r="AA324" s="54">
        <f t="shared" si="295"/>
        <v>111830.479538382</v>
      </c>
    </row>
    <row r="325" customHeight="1" spans="1:27">
      <c r="A325" s="49">
        <v>4497</v>
      </c>
      <c r="B325" s="55">
        <v>3.16</v>
      </c>
      <c r="C325" s="51">
        <v>2.2</v>
      </c>
      <c r="D325" s="51">
        <v>1</v>
      </c>
      <c r="E325" s="51">
        <v>0</v>
      </c>
      <c r="F325" s="42">
        <f t="shared" si="290"/>
        <v>31263.144</v>
      </c>
      <c r="G325" s="52">
        <v>2.5</v>
      </c>
      <c r="H325" s="51">
        <v>0.98</v>
      </c>
      <c r="I325" s="51">
        <v>2.47</v>
      </c>
      <c r="J325" s="45">
        <f t="shared" si="291"/>
        <v>3.4206</v>
      </c>
      <c r="K325" s="53">
        <v>1.325</v>
      </c>
      <c r="L325" s="47">
        <v>0.5</v>
      </c>
      <c r="M325" s="54">
        <f t="shared" si="292"/>
        <v>177117.23904435</v>
      </c>
      <c r="O325" s="49">
        <v>4497</v>
      </c>
      <c r="P325" s="55">
        <v>3.16</v>
      </c>
      <c r="Q325" s="51">
        <v>2.2</v>
      </c>
      <c r="R325" s="51">
        <v>1</v>
      </c>
      <c r="S325" s="51">
        <v>0</v>
      </c>
      <c r="T325" s="42">
        <f t="shared" si="293"/>
        <v>31263.144</v>
      </c>
      <c r="U325" s="52">
        <v>2.9</v>
      </c>
      <c r="V325" s="51">
        <v>0.98</v>
      </c>
      <c r="W325" s="51">
        <v>2.47</v>
      </c>
      <c r="X325" s="45">
        <f t="shared" si="294"/>
        <v>3.4206</v>
      </c>
      <c r="Y325" s="53">
        <v>1.325</v>
      </c>
      <c r="Z325" s="47">
        <v>0.5</v>
      </c>
      <c r="AA325" s="54">
        <f t="shared" si="295"/>
        <v>205455.997291446</v>
      </c>
    </row>
    <row r="326" customHeight="1" spans="1:27">
      <c r="A326" s="49">
        <v>4497</v>
      </c>
      <c r="B326" s="50">
        <v>1.62</v>
      </c>
      <c r="C326" s="51">
        <v>2.2</v>
      </c>
      <c r="D326" s="51">
        <v>1</v>
      </c>
      <c r="E326" s="51">
        <v>0</v>
      </c>
      <c r="F326" s="42">
        <f t="shared" si="290"/>
        <v>16027.308</v>
      </c>
      <c r="G326" s="52">
        <v>2.5</v>
      </c>
      <c r="H326" s="51">
        <v>0.98</v>
      </c>
      <c r="I326" s="51">
        <v>2.47</v>
      </c>
      <c r="J326" s="45">
        <f t="shared" si="291"/>
        <v>3.4206</v>
      </c>
      <c r="K326" s="53">
        <v>1.325</v>
      </c>
      <c r="L326" s="47">
        <v>0.5</v>
      </c>
      <c r="M326" s="54">
        <f t="shared" si="292"/>
        <v>90800.609889825</v>
      </c>
      <c r="O326" s="49">
        <v>4497</v>
      </c>
      <c r="P326" s="50">
        <v>1.62</v>
      </c>
      <c r="Q326" s="51">
        <v>2.2</v>
      </c>
      <c r="R326" s="51">
        <v>1</v>
      </c>
      <c r="S326" s="51">
        <v>0</v>
      </c>
      <c r="T326" s="42">
        <f t="shared" si="293"/>
        <v>16027.308</v>
      </c>
      <c r="U326" s="52">
        <v>2.9</v>
      </c>
      <c r="V326" s="51">
        <v>0.98</v>
      </c>
      <c r="W326" s="51">
        <v>2.47</v>
      </c>
      <c r="X326" s="45">
        <f t="shared" si="294"/>
        <v>3.4206</v>
      </c>
      <c r="Y326" s="53">
        <v>1.325</v>
      </c>
      <c r="Z326" s="47">
        <v>0.5</v>
      </c>
      <c r="AA326" s="54">
        <f t="shared" si="295"/>
        <v>105328.707472197</v>
      </c>
    </row>
    <row r="327" customHeight="1" spans="1:27">
      <c r="A327" s="49">
        <v>4497</v>
      </c>
      <c r="B327" s="50">
        <v>1.1</v>
      </c>
      <c r="C327" s="51">
        <v>2.2</v>
      </c>
      <c r="D327" s="51">
        <v>1</v>
      </c>
      <c r="E327" s="51">
        <v>0</v>
      </c>
      <c r="F327" s="42">
        <f t="shared" si="290"/>
        <v>10882.74</v>
      </c>
      <c r="G327" s="52">
        <v>2.5</v>
      </c>
      <c r="H327" s="51">
        <v>0.98</v>
      </c>
      <c r="I327" s="51">
        <v>2.47</v>
      </c>
      <c r="J327" s="45">
        <f t="shared" si="291"/>
        <v>3.4206</v>
      </c>
      <c r="K327" s="53">
        <v>1.325</v>
      </c>
      <c r="L327" s="47">
        <v>0.5</v>
      </c>
      <c r="M327" s="54">
        <f t="shared" si="292"/>
        <v>61654.735110375</v>
      </c>
      <c r="O327" s="49">
        <v>4497</v>
      </c>
      <c r="P327" s="50">
        <v>1.1</v>
      </c>
      <c r="Q327" s="51">
        <v>2.2</v>
      </c>
      <c r="R327" s="51">
        <v>1</v>
      </c>
      <c r="S327" s="51">
        <v>0</v>
      </c>
      <c r="T327" s="42">
        <f t="shared" si="293"/>
        <v>10882.74</v>
      </c>
      <c r="U327" s="52">
        <v>2.9</v>
      </c>
      <c r="V327" s="51">
        <v>0.98</v>
      </c>
      <c r="W327" s="51">
        <v>2.47</v>
      </c>
      <c r="X327" s="45">
        <f t="shared" si="294"/>
        <v>3.4206</v>
      </c>
      <c r="Y327" s="53">
        <v>1.325</v>
      </c>
      <c r="Z327" s="47">
        <v>0.5</v>
      </c>
      <c r="AA327" s="54">
        <f t="shared" si="295"/>
        <v>71519.492728035</v>
      </c>
    </row>
    <row r="328" customHeight="1" spans="1:27">
      <c r="A328" s="49">
        <v>4497</v>
      </c>
      <c r="B328" s="50">
        <v>1.49</v>
      </c>
      <c r="C328" s="51">
        <v>2.2</v>
      </c>
      <c r="D328" s="51">
        <v>1</v>
      </c>
      <c r="E328" s="51">
        <v>0</v>
      </c>
      <c r="F328" s="42">
        <f t="shared" si="290"/>
        <v>14741.166</v>
      </c>
      <c r="G328" s="52">
        <v>2.5</v>
      </c>
      <c r="H328" s="51">
        <v>0.98</v>
      </c>
      <c r="I328" s="51">
        <v>2.47</v>
      </c>
      <c r="J328" s="45">
        <f t="shared" si="291"/>
        <v>3.4206</v>
      </c>
      <c r="K328" s="53">
        <v>1.325</v>
      </c>
      <c r="L328" s="47">
        <v>0.5</v>
      </c>
      <c r="M328" s="54">
        <f t="shared" si="292"/>
        <v>83514.1411949625</v>
      </c>
      <c r="O328" s="49">
        <v>4497</v>
      </c>
      <c r="P328" s="50">
        <v>1.49</v>
      </c>
      <c r="Q328" s="51">
        <v>2.2</v>
      </c>
      <c r="R328" s="51">
        <v>1</v>
      </c>
      <c r="S328" s="51">
        <v>0</v>
      </c>
      <c r="T328" s="42">
        <f t="shared" si="293"/>
        <v>14741.166</v>
      </c>
      <c r="U328" s="52">
        <v>2.9</v>
      </c>
      <c r="V328" s="51">
        <v>0.98</v>
      </c>
      <c r="W328" s="51">
        <v>2.47</v>
      </c>
      <c r="X328" s="45">
        <f t="shared" si="294"/>
        <v>3.4206</v>
      </c>
      <c r="Y328" s="53">
        <v>1.325</v>
      </c>
      <c r="Z328" s="47">
        <v>0.5</v>
      </c>
      <c r="AA328" s="54">
        <f t="shared" si="295"/>
        <v>96876.4037861565</v>
      </c>
    </row>
    <row r="329" customHeight="1" spans="1:27">
      <c r="A329" s="49">
        <v>4497</v>
      </c>
      <c r="B329" s="50">
        <v>1.37</v>
      </c>
      <c r="C329" s="51">
        <v>2.2</v>
      </c>
      <c r="D329" s="51">
        <v>1</v>
      </c>
      <c r="E329" s="51">
        <v>0</v>
      </c>
      <c r="F329" s="42">
        <f t="shared" si="290"/>
        <v>13553.958</v>
      </c>
      <c r="G329" s="52">
        <v>2.5</v>
      </c>
      <c r="H329" s="51">
        <v>0.98</v>
      </c>
      <c r="I329" s="51">
        <v>2.47</v>
      </c>
      <c r="J329" s="45">
        <f t="shared" si="291"/>
        <v>3.4206</v>
      </c>
      <c r="K329" s="53">
        <v>1.325</v>
      </c>
      <c r="L329" s="47">
        <v>0.5</v>
      </c>
      <c r="M329" s="54">
        <f t="shared" si="292"/>
        <v>76788.1700920125</v>
      </c>
      <c r="O329" s="49">
        <v>4497</v>
      </c>
      <c r="P329" s="50">
        <v>1.37</v>
      </c>
      <c r="Q329" s="51">
        <v>2.2</v>
      </c>
      <c r="R329" s="51">
        <v>1</v>
      </c>
      <c r="S329" s="51">
        <v>0</v>
      </c>
      <c r="T329" s="42">
        <f t="shared" si="293"/>
        <v>13553.958</v>
      </c>
      <c r="U329" s="52">
        <v>2.9</v>
      </c>
      <c r="V329" s="51">
        <v>0.98</v>
      </c>
      <c r="W329" s="51">
        <v>2.47</v>
      </c>
      <c r="X329" s="45">
        <f t="shared" si="294"/>
        <v>3.4206</v>
      </c>
      <c r="Y329" s="53">
        <v>1.325</v>
      </c>
      <c r="Z329" s="47">
        <v>0.5</v>
      </c>
      <c r="AA329" s="54">
        <f t="shared" si="295"/>
        <v>89074.2773067345</v>
      </c>
    </row>
    <row r="330" customHeight="1" spans="1:27">
      <c r="A330" s="49">
        <v>4497</v>
      </c>
      <c r="B330" s="50">
        <v>1.72</v>
      </c>
      <c r="C330" s="51">
        <v>2.2</v>
      </c>
      <c r="D330" s="51">
        <v>1</v>
      </c>
      <c r="E330" s="51">
        <v>0</v>
      </c>
      <c r="F330" s="42">
        <f t="shared" si="290"/>
        <v>17016.648</v>
      </c>
      <c r="G330" s="52">
        <v>2.5</v>
      </c>
      <c r="H330" s="51">
        <v>0.98</v>
      </c>
      <c r="I330" s="51">
        <v>2.47</v>
      </c>
      <c r="J330" s="45">
        <f t="shared" si="291"/>
        <v>3.4206</v>
      </c>
      <c r="K330" s="53">
        <v>1.325</v>
      </c>
      <c r="L330" s="47">
        <v>0.5</v>
      </c>
      <c r="M330" s="54">
        <f t="shared" si="292"/>
        <v>96405.58580895</v>
      </c>
      <c r="O330" s="49">
        <v>4497</v>
      </c>
      <c r="P330" s="50">
        <v>1.72</v>
      </c>
      <c r="Q330" s="51">
        <v>2.2</v>
      </c>
      <c r="R330" s="51">
        <v>1</v>
      </c>
      <c r="S330" s="51">
        <v>0</v>
      </c>
      <c r="T330" s="42">
        <f t="shared" si="293"/>
        <v>17016.648</v>
      </c>
      <c r="U330" s="52">
        <v>2.9</v>
      </c>
      <c r="V330" s="51">
        <v>0.98</v>
      </c>
      <c r="W330" s="51">
        <v>2.47</v>
      </c>
      <c r="X330" s="45">
        <f t="shared" si="294"/>
        <v>3.4206</v>
      </c>
      <c r="Y330" s="53">
        <v>1.325</v>
      </c>
      <c r="Z330" s="47">
        <v>0.5</v>
      </c>
      <c r="AA330" s="54">
        <f t="shared" si="295"/>
        <v>111830.479538382</v>
      </c>
    </row>
    <row r="331" customHeight="1" spans="1:27">
      <c r="A331" s="49">
        <v>4497</v>
      </c>
      <c r="B331" s="55">
        <v>3.16</v>
      </c>
      <c r="C331" s="51">
        <v>2.2</v>
      </c>
      <c r="D331" s="51">
        <v>1</v>
      </c>
      <c r="E331" s="51">
        <v>0</v>
      </c>
      <c r="F331" s="42">
        <f t="shared" si="290"/>
        <v>31263.144</v>
      </c>
      <c r="G331" s="52">
        <v>2.5</v>
      </c>
      <c r="H331" s="51">
        <v>0.98</v>
      </c>
      <c r="I331" s="51">
        <v>2.47</v>
      </c>
      <c r="J331" s="45">
        <f t="shared" si="291"/>
        <v>3.4206</v>
      </c>
      <c r="K331" s="53">
        <v>1.325</v>
      </c>
      <c r="L331" s="47">
        <v>0.5</v>
      </c>
      <c r="M331" s="54">
        <f t="shared" si="292"/>
        <v>177117.23904435</v>
      </c>
      <c r="O331" s="49">
        <v>4497</v>
      </c>
      <c r="P331" s="55">
        <v>3.16</v>
      </c>
      <c r="Q331" s="51">
        <v>2.2</v>
      </c>
      <c r="R331" s="51">
        <v>1</v>
      </c>
      <c r="S331" s="51">
        <v>0</v>
      </c>
      <c r="T331" s="42">
        <f t="shared" si="293"/>
        <v>31263.144</v>
      </c>
      <c r="U331" s="52">
        <v>2.9</v>
      </c>
      <c r="V331" s="51">
        <v>0.98</v>
      </c>
      <c r="W331" s="51">
        <v>2.47</v>
      </c>
      <c r="X331" s="45">
        <f t="shared" si="294"/>
        <v>3.4206</v>
      </c>
      <c r="Y331" s="53">
        <v>1.325</v>
      </c>
      <c r="Z331" s="47">
        <v>0.5</v>
      </c>
      <c r="AA331" s="54">
        <f t="shared" si="295"/>
        <v>205455.997291446</v>
      </c>
    </row>
    <row r="332" customHeight="1" spans="1:27">
      <c r="A332" s="56">
        <v>3397</v>
      </c>
      <c r="B332" s="50">
        <v>1.62</v>
      </c>
      <c r="C332" s="51">
        <v>2.2</v>
      </c>
      <c r="D332" s="51">
        <v>1</v>
      </c>
      <c r="E332" s="51">
        <v>0</v>
      </c>
      <c r="F332" s="42">
        <f t="shared" si="290"/>
        <v>12106.908</v>
      </c>
      <c r="G332" s="52">
        <v>2.5</v>
      </c>
      <c r="H332" s="51">
        <v>0.98</v>
      </c>
      <c r="I332" s="51">
        <v>2.47</v>
      </c>
      <c r="J332" s="45">
        <f t="shared" si="291"/>
        <v>3.4206</v>
      </c>
      <c r="K332" s="52">
        <v>1.125</v>
      </c>
      <c r="L332" s="47">
        <v>0.5</v>
      </c>
      <c r="M332" s="54">
        <f t="shared" si="292"/>
        <v>58236.875866125</v>
      </c>
      <c r="O332" s="56">
        <v>3397</v>
      </c>
      <c r="P332" s="50">
        <v>1.62</v>
      </c>
      <c r="Q332" s="51">
        <v>2.2</v>
      </c>
      <c r="R332" s="51">
        <v>1</v>
      </c>
      <c r="S332" s="51">
        <v>0</v>
      </c>
      <c r="T332" s="42">
        <f t="shared" si="293"/>
        <v>12106.908</v>
      </c>
      <c r="U332" s="52">
        <v>2.9</v>
      </c>
      <c r="V332" s="51">
        <v>0.98</v>
      </c>
      <c r="W332" s="51">
        <v>2.47</v>
      </c>
      <c r="X332" s="45">
        <f t="shared" si="294"/>
        <v>3.4206</v>
      </c>
      <c r="Y332" s="52">
        <v>1.125</v>
      </c>
      <c r="Z332" s="47">
        <v>0.5</v>
      </c>
      <c r="AA332" s="54">
        <f t="shared" si="295"/>
        <v>67554.776004705</v>
      </c>
    </row>
    <row r="333" customHeight="1" spans="1:27">
      <c r="A333" s="56">
        <v>3397</v>
      </c>
      <c r="B333" s="50">
        <v>1.1</v>
      </c>
      <c r="C333" s="51">
        <v>2.2</v>
      </c>
      <c r="D333" s="51">
        <v>1</v>
      </c>
      <c r="E333" s="51">
        <v>0</v>
      </c>
      <c r="F333" s="42">
        <f t="shared" si="290"/>
        <v>8220.74</v>
      </c>
      <c r="G333" s="52">
        <v>2.5</v>
      </c>
      <c r="H333" s="51">
        <v>0.98</v>
      </c>
      <c r="I333" s="51">
        <v>2.47</v>
      </c>
      <c r="J333" s="45">
        <f t="shared" si="291"/>
        <v>3.4206</v>
      </c>
      <c r="K333" s="52">
        <v>1.125</v>
      </c>
      <c r="L333" s="47">
        <v>0.5</v>
      </c>
      <c r="M333" s="54">
        <f t="shared" si="292"/>
        <v>39543.557686875</v>
      </c>
      <c r="O333" s="56">
        <v>3397</v>
      </c>
      <c r="P333" s="50">
        <v>1.1</v>
      </c>
      <c r="Q333" s="51">
        <v>2.2</v>
      </c>
      <c r="R333" s="51">
        <v>1</v>
      </c>
      <c r="S333" s="51">
        <v>0</v>
      </c>
      <c r="T333" s="42">
        <f t="shared" si="293"/>
        <v>8220.74</v>
      </c>
      <c r="U333" s="52">
        <v>2.9</v>
      </c>
      <c r="V333" s="51">
        <v>0.98</v>
      </c>
      <c r="W333" s="51">
        <v>2.47</v>
      </c>
      <c r="X333" s="45">
        <f t="shared" si="294"/>
        <v>3.4206</v>
      </c>
      <c r="Y333" s="52">
        <v>1.125</v>
      </c>
      <c r="Z333" s="47">
        <v>0.5</v>
      </c>
      <c r="AA333" s="54">
        <f t="shared" si="295"/>
        <v>45870.526916775</v>
      </c>
    </row>
    <row r="334" customHeight="1" spans="1:27">
      <c r="A334" s="56">
        <v>3397</v>
      </c>
      <c r="B334" s="50">
        <v>1.49</v>
      </c>
      <c r="C334" s="51">
        <v>2.2</v>
      </c>
      <c r="D334" s="51">
        <v>1</v>
      </c>
      <c r="E334" s="51">
        <v>0</v>
      </c>
      <c r="F334" s="42">
        <f t="shared" si="290"/>
        <v>11135.366</v>
      </c>
      <c r="G334" s="52">
        <v>2.5</v>
      </c>
      <c r="H334" s="51">
        <v>0.98</v>
      </c>
      <c r="I334" s="51">
        <v>2.47</v>
      </c>
      <c r="J334" s="45">
        <f t="shared" si="291"/>
        <v>3.4206</v>
      </c>
      <c r="K334" s="52">
        <v>1.125</v>
      </c>
      <c r="L334" s="47">
        <v>0.5</v>
      </c>
      <c r="M334" s="54">
        <f t="shared" si="292"/>
        <v>53563.5463213125</v>
      </c>
      <c r="O334" s="56">
        <v>3397</v>
      </c>
      <c r="P334" s="50">
        <v>1.49</v>
      </c>
      <c r="Q334" s="51">
        <v>2.2</v>
      </c>
      <c r="R334" s="51">
        <v>1</v>
      </c>
      <c r="S334" s="51">
        <v>0</v>
      </c>
      <c r="T334" s="42">
        <f t="shared" si="293"/>
        <v>11135.366</v>
      </c>
      <c r="U334" s="52">
        <v>2.9</v>
      </c>
      <c r="V334" s="51">
        <v>0.98</v>
      </c>
      <c r="W334" s="51">
        <v>2.47</v>
      </c>
      <c r="X334" s="45">
        <f t="shared" si="294"/>
        <v>3.4206</v>
      </c>
      <c r="Y334" s="52">
        <v>1.125</v>
      </c>
      <c r="Z334" s="47">
        <v>0.5</v>
      </c>
      <c r="AA334" s="54">
        <f t="shared" si="295"/>
        <v>62133.7137327225</v>
      </c>
    </row>
    <row r="335" customHeight="1" spans="1:27">
      <c r="A335" s="56">
        <v>3397</v>
      </c>
      <c r="B335" s="50">
        <v>1.37</v>
      </c>
      <c r="C335" s="51">
        <v>2.2</v>
      </c>
      <c r="D335" s="51">
        <v>1</v>
      </c>
      <c r="E335" s="51">
        <v>0</v>
      </c>
      <c r="F335" s="42">
        <f t="shared" si="290"/>
        <v>10238.558</v>
      </c>
      <c r="G335" s="52">
        <v>2.5</v>
      </c>
      <c r="H335" s="51">
        <v>0.98</v>
      </c>
      <c r="I335" s="51">
        <v>2.47</v>
      </c>
      <c r="J335" s="45">
        <f t="shared" si="291"/>
        <v>3.4206</v>
      </c>
      <c r="K335" s="52">
        <v>1.125</v>
      </c>
      <c r="L335" s="47">
        <v>0.5</v>
      </c>
      <c r="M335" s="54">
        <f t="shared" si="292"/>
        <v>49249.7036645625</v>
      </c>
      <c r="O335" s="56">
        <v>3397</v>
      </c>
      <c r="P335" s="50">
        <v>1.37</v>
      </c>
      <c r="Q335" s="51">
        <v>2.2</v>
      </c>
      <c r="R335" s="51">
        <v>1</v>
      </c>
      <c r="S335" s="51">
        <v>0</v>
      </c>
      <c r="T335" s="42">
        <f t="shared" si="293"/>
        <v>10238.558</v>
      </c>
      <c r="U335" s="52">
        <v>2.9</v>
      </c>
      <c r="V335" s="51">
        <v>0.98</v>
      </c>
      <c r="W335" s="51">
        <v>2.47</v>
      </c>
      <c r="X335" s="45">
        <f t="shared" si="294"/>
        <v>3.4206</v>
      </c>
      <c r="Y335" s="52">
        <v>1.125</v>
      </c>
      <c r="Z335" s="47">
        <v>0.5</v>
      </c>
      <c r="AA335" s="54">
        <f t="shared" si="295"/>
        <v>57129.6562508925</v>
      </c>
    </row>
    <row r="336" customHeight="1" spans="1:27">
      <c r="A336" s="56">
        <v>3397</v>
      </c>
      <c r="B336" s="50">
        <v>1.72</v>
      </c>
      <c r="C336" s="51">
        <v>2.2</v>
      </c>
      <c r="D336" s="51">
        <v>1</v>
      </c>
      <c r="E336" s="51">
        <v>0</v>
      </c>
      <c r="F336" s="42">
        <f t="shared" si="290"/>
        <v>12854.248</v>
      </c>
      <c r="G336" s="52">
        <v>2.5</v>
      </c>
      <c r="H336" s="51">
        <v>0.98</v>
      </c>
      <c r="I336" s="51">
        <v>2.47</v>
      </c>
      <c r="J336" s="45">
        <f t="shared" si="291"/>
        <v>3.4206</v>
      </c>
      <c r="K336" s="52">
        <v>1.125</v>
      </c>
      <c r="L336" s="47">
        <v>0.5</v>
      </c>
      <c r="M336" s="54">
        <f t="shared" si="292"/>
        <v>61831.74474675</v>
      </c>
      <c r="O336" s="56">
        <v>3397</v>
      </c>
      <c r="P336" s="50">
        <v>1.72</v>
      </c>
      <c r="Q336" s="51">
        <v>2.2</v>
      </c>
      <c r="R336" s="51">
        <v>1</v>
      </c>
      <c r="S336" s="51">
        <v>0</v>
      </c>
      <c r="T336" s="42">
        <f t="shared" si="293"/>
        <v>12854.248</v>
      </c>
      <c r="U336" s="52">
        <v>2.9</v>
      </c>
      <c r="V336" s="51">
        <v>0.98</v>
      </c>
      <c r="W336" s="51">
        <v>2.47</v>
      </c>
      <c r="X336" s="45">
        <f t="shared" si="294"/>
        <v>3.4206</v>
      </c>
      <c r="Y336" s="52">
        <v>1.125</v>
      </c>
      <c r="Z336" s="47">
        <v>0.5</v>
      </c>
      <c r="AA336" s="54">
        <f t="shared" si="295"/>
        <v>71724.82390623</v>
      </c>
    </row>
    <row r="337" customHeight="1" spans="1:27">
      <c r="A337" s="57">
        <f>SUM(M320:M336)</f>
        <v>1434986.39056658</v>
      </c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9"/>
      <c r="O337" s="57">
        <f>SUM(AA320:AA336)</f>
        <v>1664584.21305723</v>
      </c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9"/>
    </row>
    <row r="338" customHeight="1" spans="1:27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9"/>
      <c r="O338" s="57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9"/>
    </row>
    <row r="339" customHeight="1" spans="1:27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2"/>
      <c r="O339" s="60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2"/>
    </row>
    <row r="340" customHeight="1" spans="1:27">
      <c r="A340" s="25" t="s">
        <v>29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O340" s="25" t="s">
        <v>29</v>
      </c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7"/>
    </row>
    <row r="341" customHeight="1" spans="1:27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O341" s="28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30"/>
    </row>
    <row r="342" customHeight="1" spans="1:27">
      <c r="A342" s="31" t="s">
        <v>14</v>
      </c>
      <c r="B342" s="32"/>
      <c r="C342" s="32"/>
      <c r="D342" s="32"/>
      <c r="E342" s="32"/>
      <c r="F342" s="33"/>
      <c r="G342" s="34" t="s">
        <v>15</v>
      </c>
      <c r="H342" s="35"/>
      <c r="I342" s="35"/>
      <c r="J342" s="36"/>
      <c r="K342" s="37" t="s">
        <v>16</v>
      </c>
      <c r="L342" s="38"/>
      <c r="M342" s="39" t="s">
        <v>17</v>
      </c>
      <c r="O342" s="31" t="s">
        <v>14</v>
      </c>
      <c r="P342" s="32"/>
      <c r="Q342" s="32"/>
      <c r="R342" s="32"/>
      <c r="S342" s="32"/>
      <c r="T342" s="33"/>
      <c r="U342" s="34" t="s">
        <v>15</v>
      </c>
      <c r="V342" s="35"/>
      <c r="W342" s="35"/>
      <c r="X342" s="36"/>
      <c r="Y342" s="37" t="s">
        <v>16</v>
      </c>
      <c r="Z342" s="38"/>
      <c r="AA342" s="39" t="s">
        <v>17</v>
      </c>
    </row>
    <row r="343" customHeight="1" spans="1:27">
      <c r="A343" s="40" t="s">
        <v>18</v>
      </c>
      <c r="B343" s="41" t="s">
        <v>19</v>
      </c>
      <c r="C343" s="41" t="s">
        <v>20</v>
      </c>
      <c r="D343" s="41" t="s">
        <v>21</v>
      </c>
      <c r="E343" s="41" t="s">
        <v>22</v>
      </c>
      <c r="F343" s="42" t="s">
        <v>14</v>
      </c>
      <c r="G343" s="43" t="s">
        <v>23</v>
      </c>
      <c r="H343" s="44" t="s">
        <v>24</v>
      </c>
      <c r="I343" s="44" t="s">
        <v>25</v>
      </c>
      <c r="J343" s="45" t="s">
        <v>26</v>
      </c>
      <c r="K343" s="46" t="s">
        <v>27</v>
      </c>
      <c r="L343" s="47" t="s">
        <v>28</v>
      </c>
      <c r="M343" s="48"/>
      <c r="O343" s="40" t="s">
        <v>18</v>
      </c>
      <c r="P343" s="41" t="s">
        <v>19</v>
      </c>
      <c r="Q343" s="41" t="s">
        <v>20</v>
      </c>
      <c r="R343" s="41" t="s">
        <v>21</v>
      </c>
      <c r="S343" s="41" t="s">
        <v>22</v>
      </c>
      <c r="T343" s="42" t="s">
        <v>14</v>
      </c>
      <c r="U343" s="43" t="s">
        <v>23</v>
      </c>
      <c r="V343" s="44" t="s">
        <v>24</v>
      </c>
      <c r="W343" s="44" t="s">
        <v>25</v>
      </c>
      <c r="X343" s="45" t="s">
        <v>26</v>
      </c>
      <c r="Y343" s="46" t="s">
        <v>27</v>
      </c>
      <c r="Z343" s="47" t="s">
        <v>28</v>
      </c>
      <c r="AA343" s="48"/>
    </row>
    <row r="344" customHeight="1" spans="1:27">
      <c r="A344" s="49">
        <v>4497</v>
      </c>
      <c r="B344" s="44">
        <v>5.01</v>
      </c>
      <c r="C344" s="51">
        <v>1</v>
      </c>
      <c r="D344" s="51">
        <v>1</v>
      </c>
      <c r="E344" s="51">
        <v>0</v>
      </c>
      <c r="F344" s="42">
        <f t="shared" ref="F344:F358" si="296">A344*B344*C344*D344+E344</f>
        <v>22529.97</v>
      </c>
      <c r="G344" s="52">
        <v>2.35</v>
      </c>
      <c r="H344" s="51">
        <v>0.98</v>
      </c>
      <c r="I344" s="51">
        <v>2.47</v>
      </c>
      <c r="J344" s="45">
        <f t="shared" ref="J344:J358" si="297">H344*I344+1</f>
        <v>3.4206</v>
      </c>
      <c r="K344" s="52">
        <v>1.125</v>
      </c>
      <c r="L344" s="47">
        <v>0.5</v>
      </c>
      <c r="M344" s="54">
        <f t="shared" ref="M344:M358" si="298">F344*G344*J344*K344*L344</f>
        <v>101871.639083081</v>
      </c>
      <c r="O344" s="49">
        <v>4497</v>
      </c>
      <c r="P344" s="44">
        <v>5.01</v>
      </c>
      <c r="Q344" s="51">
        <v>1</v>
      </c>
      <c r="R344" s="51">
        <v>1</v>
      </c>
      <c r="S344" s="51">
        <v>0</v>
      </c>
      <c r="T344" s="42">
        <f t="shared" ref="T344:T358" si="299">O344*P344*Q344*R344+S344</f>
        <v>22529.97</v>
      </c>
      <c r="U344" s="52">
        <v>2.75</v>
      </c>
      <c r="V344" s="51">
        <v>0.98</v>
      </c>
      <c r="W344" s="51">
        <v>2.47</v>
      </c>
      <c r="X344" s="45">
        <f t="shared" ref="X344:X358" si="300">V344*W344+1</f>
        <v>3.4206</v>
      </c>
      <c r="Y344" s="52">
        <v>1.125</v>
      </c>
      <c r="Z344" s="47">
        <v>0.5</v>
      </c>
      <c r="AA344" s="54">
        <f t="shared" ref="AA344:AA358" si="301">T344*U344*X344*Y344*Z344</f>
        <v>119211.492544031</v>
      </c>
    </row>
    <row r="345" customHeight="1" spans="1:27">
      <c r="A345" s="49">
        <v>4497</v>
      </c>
      <c r="B345" s="50">
        <v>0.59</v>
      </c>
      <c r="C345" s="51">
        <v>2.2</v>
      </c>
      <c r="D345" s="51">
        <v>1</v>
      </c>
      <c r="E345" s="51">
        <v>0</v>
      </c>
      <c r="F345" s="42">
        <f t="shared" si="296"/>
        <v>5837.106</v>
      </c>
      <c r="G345" s="52">
        <v>2.35</v>
      </c>
      <c r="H345" s="51">
        <v>0.98</v>
      </c>
      <c r="I345" s="51">
        <v>2.47</v>
      </c>
      <c r="J345" s="45">
        <f t="shared" si="297"/>
        <v>3.4206</v>
      </c>
      <c r="K345" s="52">
        <v>1.125</v>
      </c>
      <c r="L345" s="47">
        <v>0.5</v>
      </c>
      <c r="M345" s="54">
        <f t="shared" si="298"/>
        <v>26393.0913233213</v>
      </c>
      <c r="O345" s="49">
        <v>4497</v>
      </c>
      <c r="P345" s="50">
        <v>0.59</v>
      </c>
      <c r="Q345" s="51">
        <v>2.2</v>
      </c>
      <c r="R345" s="51">
        <v>1</v>
      </c>
      <c r="S345" s="51">
        <v>0</v>
      </c>
      <c r="T345" s="42">
        <f t="shared" si="299"/>
        <v>5837.106</v>
      </c>
      <c r="U345" s="52">
        <v>2.75</v>
      </c>
      <c r="V345" s="51">
        <v>0.98</v>
      </c>
      <c r="W345" s="51">
        <v>2.47</v>
      </c>
      <c r="X345" s="45">
        <f t="shared" si="300"/>
        <v>3.4206</v>
      </c>
      <c r="Y345" s="52">
        <v>1.125</v>
      </c>
      <c r="Z345" s="47">
        <v>0.5</v>
      </c>
      <c r="AA345" s="54">
        <f t="shared" si="301"/>
        <v>30885.5323996313</v>
      </c>
    </row>
    <row r="346" customHeight="1" spans="1:27">
      <c r="A346" s="49">
        <v>4497</v>
      </c>
      <c r="B346" s="50">
        <v>0.8</v>
      </c>
      <c r="C346" s="51">
        <v>2.2</v>
      </c>
      <c r="D346" s="51">
        <v>1</v>
      </c>
      <c r="E346" s="51">
        <v>0</v>
      </c>
      <c r="F346" s="42">
        <f t="shared" si="296"/>
        <v>7914.72</v>
      </c>
      <c r="G346" s="52">
        <v>2.35</v>
      </c>
      <c r="H346" s="51">
        <v>0.98</v>
      </c>
      <c r="I346" s="51">
        <v>2.47</v>
      </c>
      <c r="J346" s="45">
        <f t="shared" si="297"/>
        <v>3.4206</v>
      </c>
      <c r="K346" s="52">
        <v>1.125</v>
      </c>
      <c r="L346" s="47">
        <v>0.5</v>
      </c>
      <c r="M346" s="54">
        <f t="shared" si="298"/>
        <v>35787.2424723</v>
      </c>
      <c r="O346" s="49">
        <v>4497</v>
      </c>
      <c r="P346" s="50">
        <v>0.8</v>
      </c>
      <c r="Q346" s="51">
        <v>2.2</v>
      </c>
      <c r="R346" s="51">
        <v>1</v>
      </c>
      <c r="S346" s="51">
        <v>0</v>
      </c>
      <c r="T346" s="42">
        <f t="shared" si="299"/>
        <v>7914.72</v>
      </c>
      <c r="U346" s="52">
        <v>2.75</v>
      </c>
      <c r="V346" s="51">
        <v>0.98</v>
      </c>
      <c r="W346" s="51">
        <v>2.47</v>
      </c>
      <c r="X346" s="45">
        <f t="shared" si="300"/>
        <v>3.4206</v>
      </c>
      <c r="Y346" s="52">
        <v>1.125</v>
      </c>
      <c r="Z346" s="47">
        <v>0.5</v>
      </c>
      <c r="AA346" s="54">
        <f t="shared" si="301"/>
        <v>41878.6879995</v>
      </c>
    </row>
    <row r="347" customHeight="1" spans="1:27">
      <c r="A347" s="49">
        <v>4497</v>
      </c>
      <c r="B347" s="50">
        <v>0.74</v>
      </c>
      <c r="C347" s="51">
        <v>2.2</v>
      </c>
      <c r="D347" s="51">
        <v>1</v>
      </c>
      <c r="E347" s="51">
        <v>0</v>
      </c>
      <c r="F347" s="42">
        <f t="shared" si="296"/>
        <v>7321.116</v>
      </c>
      <c r="G347" s="52">
        <v>2.35</v>
      </c>
      <c r="H347" s="51">
        <v>0.98</v>
      </c>
      <c r="I347" s="51">
        <v>2.47</v>
      </c>
      <c r="J347" s="45">
        <f t="shared" si="297"/>
        <v>3.4206</v>
      </c>
      <c r="K347" s="52">
        <v>1.125</v>
      </c>
      <c r="L347" s="47">
        <v>0.5</v>
      </c>
      <c r="M347" s="54">
        <f t="shared" si="298"/>
        <v>33103.1992868775</v>
      </c>
      <c r="O347" s="49">
        <v>4497</v>
      </c>
      <c r="P347" s="50">
        <v>0.74</v>
      </c>
      <c r="Q347" s="51">
        <v>2.2</v>
      </c>
      <c r="R347" s="51">
        <v>1</v>
      </c>
      <c r="S347" s="51">
        <v>0</v>
      </c>
      <c r="T347" s="42">
        <f t="shared" si="299"/>
        <v>7321.116</v>
      </c>
      <c r="U347" s="52">
        <v>2.75</v>
      </c>
      <c r="V347" s="51">
        <v>0.98</v>
      </c>
      <c r="W347" s="51">
        <v>2.47</v>
      </c>
      <c r="X347" s="45">
        <f t="shared" si="300"/>
        <v>3.4206</v>
      </c>
      <c r="Y347" s="52">
        <v>1.125</v>
      </c>
      <c r="Z347" s="47">
        <v>0.5</v>
      </c>
      <c r="AA347" s="54">
        <f t="shared" si="301"/>
        <v>38737.7863995375</v>
      </c>
    </row>
    <row r="348" customHeight="1" spans="1:27">
      <c r="A348" s="49">
        <v>4497</v>
      </c>
      <c r="B348" s="50">
        <v>0.92</v>
      </c>
      <c r="C348" s="51">
        <v>2.2</v>
      </c>
      <c r="D348" s="51">
        <v>1</v>
      </c>
      <c r="E348" s="51">
        <v>0</v>
      </c>
      <c r="F348" s="42">
        <f t="shared" si="296"/>
        <v>9101.928</v>
      </c>
      <c r="G348" s="52">
        <v>2.35</v>
      </c>
      <c r="H348" s="51">
        <v>0.98</v>
      </c>
      <c r="I348" s="51">
        <v>2.47</v>
      </c>
      <c r="J348" s="45">
        <f t="shared" si="297"/>
        <v>3.4206</v>
      </c>
      <c r="K348" s="52">
        <v>1.125</v>
      </c>
      <c r="L348" s="47">
        <v>0.5</v>
      </c>
      <c r="M348" s="54">
        <f t="shared" si="298"/>
        <v>41155.328843145</v>
      </c>
      <c r="O348" s="49">
        <v>4497</v>
      </c>
      <c r="P348" s="50">
        <v>0.92</v>
      </c>
      <c r="Q348" s="51">
        <v>2.2</v>
      </c>
      <c r="R348" s="51">
        <v>1</v>
      </c>
      <c r="S348" s="51">
        <v>0</v>
      </c>
      <c r="T348" s="42">
        <f t="shared" si="299"/>
        <v>9101.928</v>
      </c>
      <c r="U348" s="52">
        <v>2.75</v>
      </c>
      <c r="V348" s="51">
        <v>0.98</v>
      </c>
      <c r="W348" s="51">
        <v>2.47</v>
      </c>
      <c r="X348" s="45">
        <f t="shared" si="300"/>
        <v>3.4206</v>
      </c>
      <c r="Y348" s="52">
        <v>1.125</v>
      </c>
      <c r="Z348" s="47">
        <v>0.5</v>
      </c>
      <c r="AA348" s="54">
        <f t="shared" si="301"/>
        <v>48160.491199425</v>
      </c>
    </row>
    <row r="349" customHeight="1" spans="1:27">
      <c r="A349" s="49">
        <v>4497</v>
      </c>
      <c r="B349" s="55">
        <v>1.7</v>
      </c>
      <c r="C349" s="51">
        <v>2.2</v>
      </c>
      <c r="D349" s="51">
        <v>1</v>
      </c>
      <c r="E349" s="51">
        <v>0</v>
      </c>
      <c r="F349" s="42">
        <f t="shared" si="296"/>
        <v>16818.78</v>
      </c>
      <c r="G349" s="52">
        <v>2.35</v>
      </c>
      <c r="H349" s="51">
        <v>0.98</v>
      </c>
      <c r="I349" s="51">
        <v>2.47</v>
      </c>
      <c r="J349" s="45">
        <f t="shared" si="297"/>
        <v>3.4206</v>
      </c>
      <c r="K349" s="52">
        <v>1.125</v>
      </c>
      <c r="L349" s="47">
        <v>0.5</v>
      </c>
      <c r="M349" s="54">
        <f t="shared" si="298"/>
        <v>76047.8902536375</v>
      </c>
      <c r="O349" s="49">
        <v>4497</v>
      </c>
      <c r="P349" s="55">
        <v>1.7</v>
      </c>
      <c r="Q349" s="51">
        <v>2.2</v>
      </c>
      <c r="R349" s="51">
        <v>1</v>
      </c>
      <c r="S349" s="51">
        <v>0</v>
      </c>
      <c r="T349" s="42">
        <f t="shared" si="299"/>
        <v>16818.78</v>
      </c>
      <c r="U349" s="52">
        <v>2.75</v>
      </c>
      <c r="V349" s="51">
        <v>0.98</v>
      </c>
      <c r="W349" s="51">
        <v>2.47</v>
      </c>
      <c r="X349" s="45">
        <f t="shared" si="300"/>
        <v>3.4206</v>
      </c>
      <c r="Y349" s="52">
        <v>1.125</v>
      </c>
      <c r="Z349" s="47">
        <v>0.5</v>
      </c>
      <c r="AA349" s="54">
        <f t="shared" si="301"/>
        <v>88992.2119989375</v>
      </c>
    </row>
    <row r="350" customHeight="1" spans="1:27">
      <c r="A350" s="49">
        <v>4497</v>
      </c>
      <c r="B350" s="50">
        <v>0.59</v>
      </c>
      <c r="C350" s="51">
        <v>2.2</v>
      </c>
      <c r="D350" s="51">
        <v>1</v>
      </c>
      <c r="E350" s="51">
        <v>0</v>
      </c>
      <c r="F350" s="42">
        <f t="shared" si="296"/>
        <v>5837.106</v>
      </c>
      <c r="G350" s="52">
        <v>2.35</v>
      </c>
      <c r="H350" s="51">
        <v>0.98</v>
      </c>
      <c r="I350" s="51">
        <v>2.47</v>
      </c>
      <c r="J350" s="45">
        <f t="shared" si="297"/>
        <v>3.4206</v>
      </c>
      <c r="K350" s="52">
        <v>1.125</v>
      </c>
      <c r="L350" s="47">
        <v>0.5</v>
      </c>
      <c r="M350" s="54">
        <f t="shared" si="298"/>
        <v>26393.0913233213</v>
      </c>
      <c r="O350" s="49">
        <v>4497</v>
      </c>
      <c r="P350" s="50">
        <v>0.59</v>
      </c>
      <c r="Q350" s="51">
        <v>2.2</v>
      </c>
      <c r="R350" s="51">
        <v>1</v>
      </c>
      <c r="S350" s="51">
        <v>0</v>
      </c>
      <c r="T350" s="42">
        <f t="shared" si="299"/>
        <v>5837.106</v>
      </c>
      <c r="U350" s="52">
        <v>2.75</v>
      </c>
      <c r="V350" s="51">
        <v>0.98</v>
      </c>
      <c r="W350" s="51">
        <v>2.47</v>
      </c>
      <c r="X350" s="45">
        <f t="shared" si="300"/>
        <v>3.4206</v>
      </c>
      <c r="Y350" s="52">
        <v>1.125</v>
      </c>
      <c r="Z350" s="47">
        <v>0.5</v>
      </c>
      <c r="AA350" s="54">
        <f t="shared" si="301"/>
        <v>30885.5323996313</v>
      </c>
    </row>
    <row r="351" customHeight="1" spans="1:27">
      <c r="A351" s="49">
        <v>4497</v>
      </c>
      <c r="B351" s="50">
        <v>0.8</v>
      </c>
      <c r="C351" s="51">
        <v>2.2</v>
      </c>
      <c r="D351" s="51">
        <v>1</v>
      </c>
      <c r="E351" s="51">
        <v>0</v>
      </c>
      <c r="F351" s="42">
        <f t="shared" si="296"/>
        <v>7914.72</v>
      </c>
      <c r="G351" s="52">
        <v>2.35</v>
      </c>
      <c r="H351" s="51">
        <v>0.98</v>
      </c>
      <c r="I351" s="51">
        <v>2.47</v>
      </c>
      <c r="J351" s="45">
        <f t="shared" si="297"/>
        <v>3.4206</v>
      </c>
      <c r="K351" s="52">
        <v>1.125</v>
      </c>
      <c r="L351" s="47">
        <v>0.5</v>
      </c>
      <c r="M351" s="54">
        <f t="shared" si="298"/>
        <v>35787.2424723</v>
      </c>
      <c r="O351" s="49">
        <v>4497</v>
      </c>
      <c r="P351" s="50">
        <v>0.8</v>
      </c>
      <c r="Q351" s="51">
        <v>2.2</v>
      </c>
      <c r="R351" s="51">
        <v>1</v>
      </c>
      <c r="S351" s="51">
        <v>0</v>
      </c>
      <c r="T351" s="42">
        <f t="shared" si="299"/>
        <v>7914.72</v>
      </c>
      <c r="U351" s="52">
        <v>2.75</v>
      </c>
      <c r="V351" s="51">
        <v>0.98</v>
      </c>
      <c r="W351" s="51">
        <v>2.47</v>
      </c>
      <c r="X351" s="45">
        <f t="shared" si="300"/>
        <v>3.4206</v>
      </c>
      <c r="Y351" s="52">
        <v>1.125</v>
      </c>
      <c r="Z351" s="47">
        <v>0.5</v>
      </c>
      <c r="AA351" s="54">
        <f t="shared" si="301"/>
        <v>41878.6879995</v>
      </c>
    </row>
    <row r="352" customHeight="1" spans="1:27">
      <c r="A352" s="49">
        <v>4497</v>
      </c>
      <c r="B352" s="50">
        <v>0.74</v>
      </c>
      <c r="C352" s="51">
        <v>2.2</v>
      </c>
      <c r="D352" s="51">
        <v>1</v>
      </c>
      <c r="E352" s="51">
        <v>0</v>
      </c>
      <c r="F352" s="42">
        <f t="shared" si="296"/>
        <v>7321.116</v>
      </c>
      <c r="G352" s="52">
        <v>2.35</v>
      </c>
      <c r="H352" s="51">
        <v>0.98</v>
      </c>
      <c r="I352" s="51">
        <v>2.47</v>
      </c>
      <c r="J352" s="45">
        <f t="shared" si="297"/>
        <v>3.4206</v>
      </c>
      <c r="K352" s="52">
        <v>1.125</v>
      </c>
      <c r="L352" s="47">
        <v>0.5</v>
      </c>
      <c r="M352" s="54">
        <f t="shared" si="298"/>
        <v>33103.1992868775</v>
      </c>
      <c r="O352" s="49">
        <v>4497</v>
      </c>
      <c r="P352" s="50">
        <v>0.74</v>
      </c>
      <c r="Q352" s="51">
        <v>2.2</v>
      </c>
      <c r="R352" s="51">
        <v>1</v>
      </c>
      <c r="S352" s="51">
        <v>0</v>
      </c>
      <c r="T352" s="42">
        <f t="shared" si="299"/>
        <v>7321.116</v>
      </c>
      <c r="U352" s="52">
        <v>2.75</v>
      </c>
      <c r="V352" s="51">
        <v>0.98</v>
      </c>
      <c r="W352" s="51">
        <v>2.47</v>
      </c>
      <c r="X352" s="45">
        <f t="shared" si="300"/>
        <v>3.4206</v>
      </c>
      <c r="Y352" s="52">
        <v>1.125</v>
      </c>
      <c r="Z352" s="47">
        <v>0.5</v>
      </c>
      <c r="AA352" s="54">
        <f t="shared" si="301"/>
        <v>38737.7863995375</v>
      </c>
    </row>
    <row r="353" customHeight="1" spans="1:27">
      <c r="A353" s="49">
        <v>4497</v>
      </c>
      <c r="B353" s="50">
        <v>0.92</v>
      </c>
      <c r="C353" s="51">
        <v>2.2</v>
      </c>
      <c r="D353" s="51">
        <v>1</v>
      </c>
      <c r="E353" s="51">
        <v>0</v>
      </c>
      <c r="F353" s="42">
        <f t="shared" si="296"/>
        <v>9101.928</v>
      </c>
      <c r="G353" s="52">
        <v>2.35</v>
      </c>
      <c r="H353" s="51">
        <v>0.98</v>
      </c>
      <c r="I353" s="51">
        <v>2.47</v>
      </c>
      <c r="J353" s="45">
        <f t="shared" si="297"/>
        <v>3.4206</v>
      </c>
      <c r="K353" s="52">
        <v>1.125</v>
      </c>
      <c r="L353" s="47">
        <v>0.5</v>
      </c>
      <c r="M353" s="54">
        <f t="shared" si="298"/>
        <v>41155.328843145</v>
      </c>
      <c r="O353" s="49">
        <v>4497</v>
      </c>
      <c r="P353" s="50">
        <v>0.92</v>
      </c>
      <c r="Q353" s="51">
        <v>2.2</v>
      </c>
      <c r="R353" s="51">
        <v>1</v>
      </c>
      <c r="S353" s="51">
        <v>0</v>
      </c>
      <c r="T353" s="42">
        <f t="shared" si="299"/>
        <v>9101.928</v>
      </c>
      <c r="U353" s="52">
        <v>2.75</v>
      </c>
      <c r="V353" s="51">
        <v>0.98</v>
      </c>
      <c r="W353" s="51">
        <v>2.47</v>
      </c>
      <c r="X353" s="45">
        <f t="shared" si="300"/>
        <v>3.4206</v>
      </c>
      <c r="Y353" s="52">
        <v>1.125</v>
      </c>
      <c r="Z353" s="47">
        <v>0.5</v>
      </c>
      <c r="AA353" s="54">
        <f t="shared" si="301"/>
        <v>48160.491199425</v>
      </c>
    </row>
    <row r="354" customHeight="1" spans="1:27">
      <c r="A354" s="49">
        <v>4497</v>
      </c>
      <c r="B354" s="55">
        <v>1.7</v>
      </c>
      <c r="C354" s="51">
        <v>2.2</v>
      </c>
      <c r="D354" s="51">
        <v>1</v>
      </c>
      <c r="E354" s="51">
        <v>0</v>
      </c>
      <c r="F354" s="42">
        <f t="shared" si="296"/>
        <v>16818.78</v>
      </c>
      <c r="G354" s="52">
        <v>2.35</v>
      </c>
      <c r="H354" s="51">
        <v>0.98</v>
      </c>
      <c r="I354" s="51">
        <v>2.47</v>
      </c>
      <c r="J354" s="45">
        <f t="shared" si="297"/>
        <v>3.4206</v>
      </c>
      <c r="K354" s="52">
        <v>1.125</v>
      </c>
      <c r="L354" s="47">
        <v>0.5</v>
      </c>
      <c r="M354" s="54">
        <f t="shared" si="298"/>
        <v>76047.8902536375</v>
      </c>
      <c r="O354" s="49">
        <v>4497</v>
      </c>
      <c r="P354" s="55">
        <v>1.7</v>
      </c>
      <c r="Q354" s="51">
        <v>2.2</v>
      </c>
      <c r="R354" s="51">
        <v>1</v>
      </c>
      <c r="S354" s="51">
        <v>0</v>
      </c>
      <c r="T354" s="42">
        <f t="shared" si="299"/>
        <v>16818.78</v>
      </c>
      <c r="U354" s="52">
        <v>2.75</v>
      </c>
      <c r="V354" s="51">
        <v>0.98</v>
      </c>
      <c r="W354" s="51">
        <v>2.47</v>
      </c>
      <c r="X354" s="45">
        <f t="shared" si="300"/>
        <v>3.4206</v>
      </c>
      <c r="Y354" s="52">
        <v>1.125</v>
      </c>
      <c r="Z354" s="47">
        <v>0.5</v>
      </c>
      <c r="AA354" s="54">
        <f t="shared" si="301"/>
        <v>88992.2119989375</v>
      </c>
    </row>
    <row r="355" customHeight="1" spans="1:27">
      <c r="A355" s="56">
        <v>3397</v>
      </c>
      <c r="B355" s="50">
        <v>0.59</v>
      </c>
      <c r="C355" s="51">
        <v>2.2</v>
      </c>
      <c r="D355" s="51">
        <v>1</v>
      </c>
      <c r="E355" s="51">
        <v>0</v>
      </c>
      <c r="F355" s="42">
        <f t="shared" si="296"/>
        <v>4409.306</v>
      </c>
      <c r="G355" s="52">
        <v>2.35</v>
      </c>
      <c r="H355" s="51">
        <v>0.98</v>
      </c>
      <c r="I355" s="51">
        <v>2.47</v>
      </c>
      <c r="J355" s="45">
        <f t="shared" si="297"/>
        <v>3.4206</v>
      </c>
      <c r="K355" s="52">
        <v>1.125</v>
      </c>
      <c r="L355" s="47">
        <v>0.5</v>
      </c>
      <c r="M355" s="54">
        <f t="shared" si="298"/>
        <v>19937.1428119463</v>
      </c>
      <c r="O355" s="56">
        <v>3397</v>
      </c>
      <c r="P355" s="50">
        <v>0.59</v>
      </c>
      <c r="Q355" s="51">
        <v>2.2</v>
      </c>
      <c r="R355" s="51">
        <v>1</v>
      </c>
      <c r="S355" s="51">
        <v>0</v>
      </c>
      <c r="T355" s="42">
        <f t="shared" si="299"/>
        <v>4409.306</v>
      </c>
      <c r="U355" s="52">
        <v>2.75</v>
      </c>
      <c r="V355" s="51">
        <v>0.98</v>
      </c>
      <c r="W355" s="51">
        <v>2.47</v>
      </c>
      <c r="X355" s="45">
        <f t="shared" si="300"/>
        <v>3.4206</v>
      </c>
      <c r="Y355" s="52">
        <v>1.125</v>
      </c>
      <c r="Z355" s="47">
        <v>0.5</v>
      </c>
      <c r="AA355" s="54">
        <f t="shared" si="301"/>
        <v>23330.6990352562</v>
      </c>
    </row>
    <row r="356" customHeight="1" spans="1:27">
      <c r="A356" s="56">
        <v>3397</v>
      </c>
      <c r="B356" s="50">
        <v>0.8</v>
      </c>
      <c r="C356" s="51">
        <v>2.2</v>
      </c>
      <c r="D356" s="51">
        <v>1</v>
      </c>
      <c r="E356" s="51">
        <v>0</v>
      </c>
      <c r="F356" s="42">
        <f t="shared" si="296"/>
        <v>5978.72</v>
      </c>
      <c r="G356" s="52">
        <v>2.35</v>
      </c>
      <c r="H356" s="51">
        <v>0.98</v>
      </c>
      <c r="I356" s="51">
        <v>2.47</v>
      </c>
      <c r="J356" s="45">
        <f t="shared" si="297"/>
        <v>3.4206</v>
      </c>
      <c r="K356" s="52">
        <v>1.125</v>
      </c>
      <c r="L356" s="47">
        <v>0.5</v>
      </c>
      <c r="M356" s="54">
        <f t="shared" si="298"/>
        <v>27033.4139823</v>
      </c>
      <c r="O356" s="56">
        <v>3397</v>
      </c>
      <c r="P356" s="50">
        <v>0.8</v>
      </c>
      <c r="Q356" s="51">
        <v>2.2</v>
      </c>
      <c r="R356" s="51">
        <v>1</v>
      </c>
      <c r="S356" s="51">
        <v>0</v>
      </c>
      <c r="T356" s="42">
        <f t="shared" si="299"/>
        <v>5978.72</v>
      </c>
      <c r="U356" s="52">
        <v>2.75</v>
      </c>
      <c r="V356" s="51">
        <v>0.98</v>
      </c>
      <c r="W356" s="51">
        <v>2.47</v>
      </c>
      <c r="X356" s="45">
        <f t="shared" si="300"/>
        <v>3.4206</v>
      </c>
      <c r="Y356" s="52">
        <v>1.125</v>
      </c>
      <c r="Z356" s="47">
        <v>0.5</v>
      </c>
      <c r="AA356" s="54">
        <f t="shared" si="301"/>
        <v>31634.8461495</v>
      </c>
    </row>
    <row r="357" customHeight="1" spans="1:27">
      <c r="A357" s="56">
        <v>3397</v>
      </c>
      <c r="B357" s="50">
        <v>0.74</v>
      </c>
      <c r="C357" s="51">
        <v>2.2</v>
      </c>
      <c r="D357" s="51">
        <v>1</v>
      </c>
      <c r="E357" s="51">
        <v>0</v>
      </c>
      <c r="F357" s="42">
        <f t="shared" si="296"/>
        <v>5530.316</v>
      </c>
      <c r="G357" s="52">
        <v>2.35</v>
      </c>
      <c r="H357" s="51">
        <v>0.98</v>
      </c>
      <c r="I357" s="51">
        <v>2.47</v>
      </c>
      <c r="J357" s="45">
        <f t="shared" si="297"/>
        <v>3.4206</v>
      </c>
      <c r="K357" s="52">
        <v>1.125</v>
      </c>
      <c r="L357" s="47">
        <v>0.5</v>
      </c>
      <c r="M357" s="54">
        <f t="shared" si="298"/>
        <v>25005.9079336275</v>
      </c>
      <c r="O357" s="56">
        <v>3397</v>
      </c>
      <c r="P357" s="50">
        <v>0.74</v>
      </c>
      <c r="Q357" s="51">
        <v>2.2</v>
      </c>
      <c r="R357" s="51">
        <v>1</v>
      </c>
      <c r="S357" s="51">
        <v>0</v>
      </c>
      <c r="T357" s="42">
        <f t="shared" si="299"/>
        <v>5530.316</v>
      </c>
      <c r="U357" s="52">
        <v>2.75</v>
      </c>
      <c r="V357" s="51">
        <v>0.98</v>
      </c>
      <c r="W357" s="51">
        <v>2.47</v>
      </c>
      <c r="X357" s="45">
        <f t="shared" si="300"/>
        <v>3.4206</v>
      </c>
      <c r="Y357" s="52">
        <v>1.125</v>
      </c>
      <c r="Z357" s="47">
        <v>0.5</v>
      </c>
      <c r="AA357" s="54">
        <f t="shared" si="301"/>
        <v>29262.2326882875</v>
      </c>
    </row>
    <row r="358" customHeight="1" spans="1:27">
      <c r="A358" s="56">
        <v>3397</v>
      </c>
      <c r="B358" s="50">
        <v>0.92</v>
      </c>
      <c r="C358" s="51">
        <v>2.2</v>
      </c>
      <c r="D358" s="51">
        <v>1</v>
      </c>
      <c r="E358" s="51">
        <v>0</v>
      </c>
      <c r="F358" s="42">
        <f t="shared" si="296"/>
        <v>6875.528</v>
      </c>
      <c r="G358" s="52">
        <v>2.35</v>
      </c>
      <c r="H358" s="51">
        <v>0.98</v>
      </c>
      <c r="I358" s="51">
        <v>2.47</v>
      </c>
      <c r="J358" s="45">
        <f t="shared" si="297"/>
        <v>3.4206</v>
      </c>
      <c r="K358" s="52">
        <v>1.125</v>
      </c>
      <c r="L358" s="47">
        <v>0.5</v>
      </c>
      <c r="M358" s="54">
        <f t="shared" si="298"/>
        <v>31088.426079645</v>
      </c>
      <c r="O358" s="56">
        <v>3397</v>
      </c>
      <c r="P358" s="50">
        <v>0.92</v>
      </c>
      <c r="Q358" s="51">
        <v>2.2</v>
      </c>
      <c r="R358" s="51">
        <v>1</v>
      </c>
      <c r="S358" s="51">
        <v>0</v>
      </c>
      <c r="T358" s="42">
        <f t="shared" si="299"/>
        <v>6875.528</v>
      </c>
      <c r="U358" s="52">
        <v>2.75</v>
      </c>
      <c r="V358" s="51">
        <v>0.98</v>
      </c>
      <c r="W358" s="51">
        <v>2.47</v>
      </c>
      <c r="X358" s="45">
        <f t="shared" si="300"/>
        <v>3.4206</v>
      </c>
      <c r="Y358" s="52">
        <v>1.125</v>
      </c>
      <c r="Z358" s="47">
        <v>0.5</v>
      </c>
      <c r="AA358" s="54">
        <f t="shared" si="301"/>
        <v>36380.073071925</v>
      </c>
    </row>
    <row r="359" customHeight="1" spans="1:27">
      <c r="A359" s="57">
        <f>SUM(M344:M358)</f>
        <v>629910.034249163</v>
      </c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9"/>
      <c r="O359" s="57">
        <f>SUM(AA344:AA358)</f>
        <v>737128.763483063</v>
      </c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9"/>
    </row>
    <row r="360" customHeight="1" spans="1:27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9"/>
      <c r="O360" s="57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9"/>
    </row>
    <row r="361" customHeight="1" spans="1:27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2"/>
      <c r="O361" s="60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2"/>
    </row>
    <row r="362" customHeight="1" spans="1:27">
      <c r="A362" s="25" t="s">
        <v>9</v>
      </c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O362" s="25" t="s">
        <v>9</v>
      </c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7"/>
    </row>
    <row r="363" customHeight="1" spans="1:27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30"/>
    </row>
    <row r="364" customHeight="1" spans="1:27">
      <c r="A364" s="31" t="s">
        <v>14</v>
      </c>
      <c r="B364" s="32"/>
      <c r="C364" s="32"/>
      <c r="D364" s="32"/>
      <c r="E364" s="32"/>
      <c r="F364" s="33"/>
      <c r="G364" s="34" t="s">
        <v>15</v>
      </c>
      <c r="H364" s="35"/>
      <c r="I364" s="35"/>
      <c r="J364" s="36"/>
      <c r="K364" s="37" t="s">
        <v>16</v>
      </c>
      <c r="L364" s="38"/>
      <c r="M364" s="39" t="s">
        <v>17</v>
      </c>
      <c r="O364" s="31" t="s">
        <v>14</v>
      </c>
      <c r="P364" s="32"/>
      <c r="Q364" s="32"/>
      <c r="R364" s="32"/>
      <c r="S364" s="32"/>
      <c r="T364" s="33"/>
      <c r="U364" s="34" t="s">
        <v>15</v>
      </c>
      <c r="V364" s="35"/>
      <c r="W364" s="35"/>
      <c r="X364" s="36"/>
      <c r="Y364" s="37" t="s">
        <v>16</v>
      </c>
      <c r="Z364" s="38"/>
      <c r="AA364" s="39" t="s">
        <v>17</v>
      </c>
    </row>
    <row r="365" customHeight="1" spans="1:27">
      <c r="A365" s="40" t="s">
        <v>18</v>
      </c>
      <c r="B365" s="41" t="s">
        <v>19</v>
      </c>
      <c r="C365" s="41" t="s">
        <v>20</v>
      </c>
      <c r="D365" s="41" t="s">
        <v>21</v>
      </c>
      <c r="E365" s="41" t="s">
        <v>22</v>
      </c>
      <c r="F365" s="42" t="s">
        <v>14</v>
      </c>
      <c r="G365" s="43" t="s">
        <v>23</v>
      </c>
      <c r="H365" s="44" t="s">
        <v>24</v>
      </c>
      <c r="I365" s="44" t="s">
        <v>25</v>
      </c>
      <c r="J365" s="45" t="s">
        <v>26</v>
      </c>
      <c r="K365" s="46" t="s">
        <v>27</v>
      </c>
      <c r="L365" s="47" t="s">
        <v>28</v>
      </c>
      <c r="M365" s="48"/>
      <c r="O365" s="40" t="s">
        <v>18</v>
      </c>
      <c r="P365" s="41" t="s">
        <v>19</v>
      </c>
      <c r="Q365" s="41" t="s">
        <v>20</v>
      </c>
      <c r="R365" s="41" t="s">
        <v>21</v>
      </c>
      <c r="S365" s="41" t="s">
        <v>22</v>
      </c>
      <c r="T365" s="42" t="s">
        <v>14</v>
      </c>
      <c r="U365" s="43" t="s">
        <v>23</v>
      </c>
      <c r="V365" s="44" t="s">
        <v>24</v>
      </c>
      <c r="W365" s="44" t="s">
        <v>25</v>
      </c>
      <c r="X365" s="45" t="s">
        <v>26</v>
      </c>
      <c r="Y365" s="46" t="s">
        <v>27</v>
      </c>
      <c r="Z365" s="47" t="s">
        <v>28</v>
      </c>
      <c r="AA365" s="48"/>
    </row>
    <row r="366" customHeight="1" spans="1:27">
      <c r="A366" s="56">
        <v>3083</v>
      </c>
      <c r="B366" s="51">
        <v>2.14</v>
      </c>
      <c r="C366" s="51">
        <v>1</v>
      </c>
      <c r="D366" s="51">
        <v>1</v>
      </c>
      <c r="E366" s="51">
        <v>0</v>
      </c>
      <c r="F366" s="42">
        <f t="shared" ref="F366:F368" si="302">A366*B366*C366*D366+E366</f>
        <v>6597.62</v>
      </c>
      <c r="G366" s="52">
        <v>1.16</v>
      </c>
      <c r="H366" s="51">
        <v>0.89</v>
      </c>
      <c r="I366" s="51">
        <v>2.23</v>
      </c>
      <c r="J366" s="45">
        <f t="shared" ref="J366:J368" si="303">H366*I366+1</f>
        <v>2.9847</v>
      </c>
      <c r="K366" s="52">
        <v>1.125</v>
      </c>
      <c r="L366" s="47">
        <v>0.5</v>
      </c>
      <c r="M366" s="54">
        <f t="shared" ref="M366:M368" si="304">F366*G366*J366*K366*L366</f>
        <v>12848.975460135</v>
      </c>
      <c r="O366" s="56">
        <v>2712</v>
      </c>
      <c r="P366" s="51">
        <v>2.14</v>
      </c>
      <c r="Q366" s="51">
        <v>1</v>
      </c>
      <c r="R366" s="51">
        <v>1</v>
      </c>
      <c r="S366" s="51">
        <v>0</v>
      </c>
      <c r="T366" s="42">
        <f t="shared" ref="T366:T388" si="305">O366*P366*Q366*R366+S366</f>
        <v>5803.68</v>
      </c>
      <c r="U366" s="52">
        <v>1.56</v>
      </c>
      <c r="V366" s="51">
        <v>0.87</v>
      </c>
      <c r="W366" s="51">
        <v>1.87</v>
      </c>
      <c r="X366" s="45">
        <f t="shared" ref="X366:X388" si="306">V366*W366+1</f>
        <v>2.6269</v>
      </c>
      <c r="Y366" s="52">
        <v>1.125</v>
      </c>
      <c r="Z366" s="47">
        <v>0.5</v>
      </c>
      <c r="AA366" s="54">
        <f t="shared" ref="AA366:AA388" si="307">T366*U366*X366*Y366*Z366</f>
        <v>13378.09033548</v>
      </c>
    </row>
    <row r="367" customHeight="1" spans="1:27">
      <c r="A367" s="56">
        <v>3083</v>
      </c>
      <c r="B367" s="51">
        <v>1.74</v>
      </c>
      <c r="C367" s="51">
        <v>1</v>
      </c>
      <c r="D367" s="51">
        <v>1</v>
      </c>
      <c r="E367" s="51">
        <v>0</v>
      </c>
      <c r="F367" s="42">
        <f t="shared" si="302"/>
        <v>5364.42</v>
      </c>
      <c r="G367" s="52">
        <v>1.16</v>
      </c>
      <c r="H367" s="51">
        <v>0.89</v>
      </c>
      <c r="I367" s="51">
        <v>2.23</v>
      </c>
      <c r="J367" s="45">
        <f t="shared" si="303"/>
        <v>2.9847</v>
      </c>
      <c r="K367" s="52">
        <v>1.125</v>
      </c>
      <c r="L367" s="47">
        <v>0.5</v>
      </c>
      <c r="M367" s="54">
        <f t="shared" si="304"/>
        <v>10447.297804035</v>
      </c>
      <c r="O367" s="56">
        <v>2712</v>
      </c>
      <c r="P367" s="51">
        <v>1.74</v>
      </c>
      <c r="Q367" s="51">
        <v>1</v>
      </c>
      <c r="R367" s="51">
        <v>1</v>
      </c>
      <c r="S367" s="51">
        <v>0</v>
      </c>
      <c r="T367" s="42">
        <f t="shared" si="305"/>
        <v>4718.88</v>
      </c>
      <c r="U367" s="52">
        <v>1.56</v>
      </c>
      <c r="V367" s="51">
        <v>0.87</v>
      </c>
      <c r="W367" s="51">
        <v>1.87</v>
      </c>
      <c r="X367" s="45">
        <f t="shared" si="306"/>
        <v>2.6269</v>
      </c>
      <c r="Y367" s="52">
        <v>1.125</v>
      </c>
      <c r="Z367" s="47">
        <v>0.5</v>
      </c>
      <c r="AA367" s="54">
        <f t="shared" si="307"/>
        <v>10877.51270268</v>
      </c>
    </row>
    <row r="368" customHeight="1" spans="1:27">
      <c r="A368" s="56">
        <v>3083</v>
      </c>
      <c r="B368" s="51">
        <v>2.01</v>
      </c>
      <c r="C368" s="51">
        <v>1</v>
      </c>
      <c r="D368" s="51">
        <v>1</v>
      </c>
      <c r="E368" s="51">
        <v>0</v>
      </c>
      <c r="F368" s="42">
        <f t="shared" si="302"/>
        <v>6196.83</v>
      </c>
      <c r="G368" s="52">
        <v>1.16</v>
      </c>
      <c r="H368" s="51">
        <v>0.89</v>
      </c>
      <c r="I368" s="51">
        <v>2.23</v>
      </c>
      <c r="J368" s="45">
        <f t="shared" si="303"/>
        <v>2.9847</v>
      </c>
      <c r="K368" s="52">
        <v>1.125</v>
      </c>
      <c r="L368" s="47">
        <v>0.5</v>
      </c>
      <c r="M368" s="54">
        <f t="shared" si="304"/>
        <v>12068.4302219025</v>
      </c>
      <c r="O368" s="56">
        <v>2712</v>
      </c>
      <c r="P368" s="51">
        <v>2.01</v>
      </c>
      <c r="Q368" s="51">
        <v>1</v>
      </c>
      <c r="R368" s="51">
        <v>1</v>
      </c>
      <c r="S368" s="51">
        <v>0</v>
      </c>
      <c r="T368" s="42">
        <f t="shared" si="305"/>
        <v>5451.12</v>
      </c>
      <c r="U368" s="52">
        <v>1.56</v>
      </c>
      <c r="V368" s="51">
        <v>0.87</v>
      </c>
      <c r="W368" s="51">
        <v>1.87</v>
      </c>
      <c r="X368" s="45">
        <f t="shared" si="306"/>
        <v>2.6269</v>
      </c>
      <c r="Y368" s="52">
        <v>1.125</v>
      </c>
      <c r="Z368" s="47">
        <v>0.5</v>
      </c>
      <c r="AA368" s="54">
        <f t="shared" si="307"/>
        <v>12565.40260482</v>
      </c>
    </row>
    <row r="369" customHeight="1" spans="1:27">
      <c r="A369" s="56">
        <v>3083</v>
      </c>
      <c r="B369" s="51">
        <v>1.7</v>
      </c>
      <c r="C369" s="51">
        <v>1.75</v>
      </c>
      <c r="D369" s="51">
        <v>1</v>
      </c>
      <c r="E369" s="51">
        <v>0</v>
      </c>
      <c r="F369" s="42">
        <f t="shared" ref="F369:F388" si="308">A369*B369*C369*D369+E369</f>
        <v>9171.925</v>
      </c>
      <c r="G369" s="52">
        <v>1.16</v>
      </c>
      <c r="H369" s="51">
        <v>0.97</v>
      </c>
      <c r="I369" s="51">
        <v>2.23</v>
      </c>
      <c r="J369" s="45">
        <f t="shared" ref="J369:J388" si="309">H369*I369+1</f>
        <v>3.1631</v>
      </c>
      <c r="K369" s="52">
        <v>1.125</v>
      </c>
      <c r="L369" s="47">
        <v>0.5</v>
      </c>
      <c r="M369" s="54">
        <f t="shared" ref="M369:M388" si="310">F369*G369*J369*K369*L369</f>
        <v>18930.1446687937</v>
      </c>
      <c r="O369" s="56">
        <v>2712</v>
      </c>
      <c r="P369" s="51">
        <v>1.7</v>
      </c>
      <c r="Q369" s="51">
        <v>1.75</v>
      </c>
      <c r="R369" s="51">
        <v>1</v>
      </c>
      <c r="S369" s="51">
        <v>0</v>
      </c>
      <c r="T369" s="42">
        <f t="shared" si="305"/>
        <v>8068.2</v>
      </c>
      <c r="U369" s="52">
        <v>1.56</v>
      </c>
      <c r="V369" s="51">
        <v>0.95</v>
      </c>
      <c r="W369" s="51">
        <v>1.87</v>
      </c>
      <c r="X369" s="45">
        <f t="shared" si="306"/>
        <v>2.7765</v>
      </c>
      <c r="Y369" s="52">
        <v>1.125</v>
      </c>
      <c r="Z369" s="47">
        <v>0.5</v>
      </c>
      <c r="AA369" s="54">
        <f t="shared" si="307"/>
        <v>19657.19103075</v>
      </c>
    </row>
    <row r="370" customHeight="1" spans="1:27">
      <c r="A370" s="56">
        <v>3083</v>
      </c>
      <c r="B370" s="51">
        <v>1.7</v>
      </c>
      <c r="C370" s="51">
        <v>1.75</v>
      </c>
      <c r="D370" s="51">
        <v>1</v>
      </c>
      <c r="E370" s="51">
        <v>0</v>
      </c>
      <c r="F370" s="42">
        <f t="shared" si="308"/>
        <v>9171.925</v>
      </c>
      <c r="G370" s="52">
        <v>1.16</v>
      </c>
      <c r="H370" s="51">
        <v>0.97</v>
      </c>
      <c r="I370" s="51">
        <v>2.23</v>
      </c>
      <c r="J370" s="45">
        <f t="shared" si="309"/>
        <v>3.1631</v>
      </c>
      <c r="K370" s="52">
        <v>1.325</v>
      </c>
      <c r="L370" s="47">
        <v>0.5</v>
      </c>
      <c r="M370" s="54">
        <f t="shared" si="310"/>
        <v>22295.5037210237</v>
      </c>
      <c r="O370" s="56">
        <v>2712</v>
      </c>
      <c r="P370" s="51">
        <v>1.7</v>
      </c>
      <c r="Q370" s="51">
        <v>1.75</v>
      </c>
      <c r="R370" s="51">
        <v>1</v>
      </c>
      <c r="S370" s="51">
        <v>0</v>
      </c>
      <c r="T370" s="42">
        <f t="shared" si="305"/>
        <v>8068.2</v>
      </c>
      <c r="U370" s="52">
        <v>1.56</v>
      </c>
      <c r="V370" s="51">
        <v>0.95</v>
      </c>
      <c r="W370" s="51">
        <v>1.87</v>
      </c>
      <c r="X370" s="45">
        <f t="shared" si="306"/>
        <v>2.7765</v>
      </c>
      <c r="Y370" s="52">
        <v>1.325</v>
      </c>
      <c r="Z370" s="47">
        <v>0.5</v>
      </c>
      <c r="AA370" s="54">
        <f t="shared" si="307"/>
        <v>23151.80276955</v>
      </c>
    </row>
    <row r="371" customHeight="1" spans="1:27">
      <c r="A371" s="56">
        <v>3083</v>
      </c>
      <c r="B371" s="51">
        <v>1.7</v>
      </c>
      <c r="C371" s="51">
        <v>1.75</v>
      </c>
      <c r="D371" s="51">
        <v>1</v>
      </c>
      <c r="E371" s="51">
        <v>0</v>
      </c>
      <c r="F371" s="42">
        <f t="shared" si="308"/>
        <v>9171.925</v>
      </c>
      <c r="G371" s="52">
        <v>1.16</v>
      </c>
      <c r="H371" s="51">
        <v>0.97</v>
      </c>
      <c r="I371" s="51">
        <v>2.23</v>
      </c>
      <c r="J371" s="45">
        <f t="shared" si="309"/>
        <v>3.1631</v>
      </c>
      <c r="K371" s="52">
        <v>1.325</v>
      </c>
      <c r="L371" s="47">
        <v>0.5</v>
      </c>
      <c r="M371" s="54">
        <f t="shared" si="310"/>
        <v>22295.5037210237</v>
      </c>
      <c r="O371" s="56">
        <v>2712</v>
      </c>
      <c r="P371" s="51">
        <v>1.7</v>
      </c>
      <c r="Q371" s="51">
        <v>1.75</v>
      </c>
      <c r="R371" s="51">
        <v>1</v>
      </c>
      <c r="S371" s="51">
        <v>0</v>
      </c>
      <c r="T371" s="42">
        <f t="shared" si="305"/>
        <v>8068.2</v>
      </c>
      <c r="U371" s="52">
        <v>1.56</v>
      </c>
      <c r="V371" s="51">
        <v>0.95</v>
      </c>
      <c r="W371" s="51">
        <v>1.87</v>
      </c>
      <c r="X371" s="45">
        <f t="shared" si="306"/>
        <v>2.7765</v>
      </c>
      <c r="Y371" s="52">
        <v>1.325</v>
      </c>
      <c r="Z371" s="47">
        <v>0.5</v>
      </c>
      <c r="AA371" s="54">
        <f t="shared" si="307"/>
        <v>23151.80276955</v>
      </c>
    </row>
    <row r="372" customHeight="1" spans="1:27">
      <c r="A372" s="56">
        <v>3083</v>
      </c>
      <c r="B372" s="51">
        <v>1.7</v>
      </c>
      <c r="C372" s="51">
        <v>1.75</v>
      </c>
      <c r="D372" s="51">
        <v>1</v>
      </c>
      <c r="E372" s="51">
        <v>0</v>
      </c>
      <c r="F372" s="42">
        <f t="shared" si="308"/>
        <v>9171.925</v>
      </c>
      <c r="G372" s="52">
        <v>1.16</v>
      </c>
      <c r="H372" s="51">
        <v>0.97</v>
      </c>
      <c r="I372" s="51">
        <v>2.23</v>
      </c>
      <c r="J372" s="45">
        <f t="shared" si="309"/>
        <v>3.1631</v>
      </c>
      <c r="K372" s="52">
        <v>1.325</v>
      </c>
      <c r="L372" s="47">
        <v>0.5</v>
      </c>
      <c r="M372" s="54">
        <f t="shared" si="310"/>
        <v>22295.5037210237</v>
      </c>
      <c r="O372" s="56">
        <v>2712</v>
      </c>
      <c r="P372" s="51">
        <v>1.7</v>
      </c>
      <c r="Q372" s="51">
        <v>1.75</v>
      </c>
      <c r="R372" s="51">
        <v>1</v>
      </c>
      <c r="S372" s="51">
        <v>0</v>
      </c>
      <c r="T372" s="42">
        <f t="shared" si="305"/>
        <v>8068.2</v>
      </c>
      <c r="U372" s="52">
        <v>1.56</v>
      </c>
      <c r="V372" s="51">
        <v>0.95</v>
      </c>
      <c r="W372" s="51">
        <v>1.87</v>
      </c>
      <c r="X372" s="45">
        <f t="shared" si="306"/>
        <v>2.7765</v>
      </c>
      <c r="Y372" s="52">
        <v>1.325</v>
      </c>
      <c r="Z372" s="47">
        <v>0.5</v>
      </c>
      <c r="AA372" s="54">
        <f t="shared" si="307"/>
        <v>23151.80276955</v>
      </c>
    </row>
    <row r="373" customHeight="1" spans="1:27">
      <c r="A373" s="56">
        <v>3083</v>
      </c>
      <c r="B373" s="51">
        <v>1.7</v>
      </c>
      <c r="C373" s="51">
        <v>1.75</v>
      </c>
      <c r="D373" s="51">
        <v>1</v>
      </c>
      <c r="E373" s="51">
        <v>0</v>
      </c>
      <c r="F373" s="42">
        <f t="shared" si="308"/>
        <v>9171.925</v>
      </c>
      <c r="G373" s="52">
        <v>1.16</v>
      </c>
      <c r="H373" s="51">
        <v>0.97</v>
      </c>
      <c r="I373" s="51">
        <v>2.23</v>
      </c>
      <c r="J373" s="45">
        <f t="shared" si="309"/>
        <v>3.1631</v>
      </c>
      <c r="K373" s="52">
        <v>1.325</v>
      </c>
      <c r="L373" s="47">
        <v>0.5</v>
      </c>
      <c r="M373" s="54">
        <f t="shared" si="310"/>
        <v>22295.5037210237</v>
      </c>
      <c r="O373" s="56">
        <v>2712</v>
      </c>
      <c r="P373" s="51">
        <v>1.7</v>
      </c>
      <c r="Q373" s="51">
        <v>1.75</v>
      </c>
      <c r="R373" s="51">
        <v>1</v>
      </c>
      <c r="S373" s="51">
        <v>0</v>
      </c>
      <c r="T373" s="42">
        <f t="shared" si="305"/>
        <v>8068.2</v>
      </c>
      <c r="U373" s="52">
        <v>1.56</v>
      </c>
      <c r="V373" s="51">
        <v>0.95</v>
      </c>
      <c r="W373" s="51">
        <v>1.87</v>
      </c>
      <c r="X373" s="45">
        <f t="shared" si="306"/>
        <v>2.7765</v>
      </c>
      <c r="Y373" s="52">
        <v>1.325</v>
      </c>
      <c r="Z373" s="47">
        <v>0.5</v>
      </c>
      <c r="AA373" s="54">
        <f t="shared" si="307"/>
        <v>23151.80276955</v>
      </c>
    </row>
    <row r="374" customHeight="1" spans="1:27">
      <c r="A374" s="56">
        <v>3083</v>
      </c>
      <c r="B374" s="51">
        <v>1.7</v>
      </c>
      <c r="C374" s="51">
        <v>1.75</v>
      </c>
      <c r="D374" s="51">
        <v>1</v>
      </c>
      <c r="E374" s="51">
        <v>0</v>
      </c>
      <c r="F374" s="42">
        <f t="shared" si="308"/>
        <v>9171.925</v>
      </c>
      <c r="G374" s="52">
        <v>1.16</v>
      </c>
      <c r="H374" s="51">
        <v>0.97</v>
      </c>
      <c r="I374" s="51">
        <v>2.23</v>
      </c>
      <c r="J374" s="45">
        <f t="shared" si="309"/>
        <v>3.1631</v>
      </c>
      <c r="K374" s="52">
        <v>1.325</v>
      </c>
      <c r="L374" s="47">
        <v>0.5</v>
      </c>
      <c r="M374" s="54">
        <f t="shared" si="310"/>
        <v>22295.5037210237</v>
      </c>
      <c r="O374" s="56">
        <v>2712</v>
      </c>
      <c r="P374" s="51">
        <v>1.7</v>
      </c>
      <c r="Q374" s="51">
        <v>1.75</v>
      </c>
      <c r="R374" s="51">
        <v>1</v>
      </c>
      <c r="S374" s="51">
        <v>0</v>
      </c>
      <c r="T374" s="42">
        <f t="shared" si="305"/>
        <v>8068.2</v>
      </c>
      <c r="U374" s="52">
        <v>1.56</v>
      </c>
      <c r="V374" s="51">
        <v>0.95</v>
      </c>
      <c r="W374" s="51">
        <v>1.87</v>
      </c>
      <c r="X374" s="45">
        <f t="shared" si="306"/>
        <v>2.7765</v>
      </c>
      <c r="Y374" s="52">
        <v>1.325</v>
      </c>
      <c r="Z374" s="47">
        <v>0.5</v>
      </c>
      <c r="AA374" s="54">
        <f t="shared" si="307"/>
        <v>23151.80276955</v>
      </c>
    </row>
    <row r="375" customHeight="1" spans="1:27">
      <c r="A375" s="56">
        <v>3083</v>
      </c>
      <c r="B375" s="51">
        <v>1.7</v>
      </c>
      <c r="C375" s="51">
        <v>1.75</v>
      </c>
      <c r="D375" s="51">
        <v>1</v>
      </c>
      <c r="E375" s="51">
        <v>0</v>
      </c>
      <c r="F375" s="42">
        <f t="shared" si="308"/>
        <v>9171.925</v>
      </c>
      <c r="G375" s="52">
        <v>1.16</v>
      </c>
      <c r="H375" s="51">
        <v>0.97</v>
      </c>
      <c r="I375" s="51">
        <v>2.23</v>
      </c>
      <c r="J375" s="45">
        <f t="shared" si="309"/>
        <v>3.1631</v>
      </c>
      <c r="K375" s="52">
        <v>1.325</v>
      </c>
      <c r="L375" s="47">
        <v>0.5</v>
      </c>
      <c r="M375" s="54">
        <f t="shared" si="310"/>
        <v>22295.5037210237</v>
      </c>
      <c r="O375" s="56">
        <v>2712</v>
      </c>
      <c r="P375" s="51">
        <v>1.7</v>
      </c>
      <c r="Q375" s="51">
        <v>1.75</v>
      </c>
      <c r="R375" s="51">
        <v>1</v>
      </c>
      <c r="S375" s="51">
        <v>0</v>
      </c>
      <c r="T375" s="42">
        <f t="shared" si="305"/>
        <v>8068.2</v>
      </c>
      <c r="U375" s="52">
        <v>1.56</v>
      </c>
      <c r="V375" s="51">
        <v>0.95</v>
      </c>
      <c r="W375" s="51">
        <v>1.87</v>
      </c>
      <c r="X375" s="45">
        <f t="shared" si="306"/>
        <v>2.7765</v>
      </c>
      <c r="Y375" s="52">
        <v>1.325</v>
      </c>
      <c r="Z375" s="47">
        <v>0.5</v>
      </c>
      <c r="AA375" s="54">
        <f t="shared" si="307"/>
        <v>23151.80276955</v>
      </c>
    </row>
    <row r="376" customHeight="1" spans="1:27">
      <c r="A376" s="56">
        <v>3083</v>
      </c>
      <c r="B376" s="51">
        <v>1.7</v>
      </c>
      <c r="C376" s="51">
        <v>1.75</v>
      </c>
      <c r="D376" s="51">
        <v>1</v>
      </c>
      <c r="E376" s="51">
        <v>0</v>
      </c>
      <c r="F376" s="42">
        <f t="shared" si="308"/>
        <v>9171.925</v>
      </c>
      <c r="G376" s="52">
        <v>1.16</v>
      </c>
      <c r="H376" s="51">
        <v>0.97</v>
      </c>
      <c r="I376" s="51">
        <v>2.23</v>
      </c>
      <c r="J376" s="45">
        <f t="shared" si="309"/>
        <v>3.1631</v>
      </c>
      <c r="K376" s="52">
        <v>1.325</v>
      </c>
      <c r="L376" s="47">
        <v>0.5</v>
      </c>
      <c r="M376" s="54">
        <f t="shared" si="310"/>
        <v>22295.5037210237</v>
      </c>
      <c r="O376" s="56">
        <v>2712</v>
      </c>
      <c r="P376" s="51">
        <v>1.7</v>
      </c>
      <c r="Q376" s="51">
        <v>1.75</v>
      </c>
      <c r="R376" s="51">
        <v>1</v>
      </c>
      <c r="S376" s="51">
        <v>0</v>
      </c>
      <c r="T376" s="42">
        <f t="shared" si="305"/>
        <v>8068.2</v>
      </c>
      <c r="U376" s="52">
        <v>1.56</v>
      </c>
      <c r="V376" s="51">
        <v>0.95</v>
      </c>
      <c r="W376" s="51">
        <v>1.87</v>
      </c>
      <c r="X376" s="45">
        <f t="shared" si="306"/>
        <v>2.7765</v>
      </c>
      <c r="Y376" s="52">
        <v>1.325</v>
      </c>
      <c r="Z376" s="47">
        <v>0.5</v>
      </c>
      <c r="AA376" s="54">
        <f t="shared" si="307"/>
        <v>23151.80276955</v>
      </c>
    </row>
    <row r="377" customHeight="1" spans="1:27">
      <c r="A377" s="56">
        <v>3083</v>
      </c>
      <c r="B377" s="51">
        <v>1.7</v>
      </c>
      <c r="C377" s="51">
        <v>1.75</v>
      </c>
      <c r="D377" s="51">
        <v>1</v>
      </c>
      <c r="E377" s="51">
        <v>0</v>
      </c>
      <c r="F377" s="42">
        <f t="shared" si="308"/>
        <v>9171.925</v>
      </c>
      <c r="G377" s="52">
        <v>1.16</v>
      </c>
      <c r="H377" s="51">
        <v>0.97</v>
      </c>
      <c r="I377" s="51">
        <v>2.23</v>
      </c>
      <c r="J377" s="45">
        <f t="shared" si="309"/>
        <v>3.1631</v>
      </c>
      <c r="K377" s="52">
        <v>1.325</v>
      </c>
      <c r="L377" s="47">
        <v>0.5</v>
      </c>
      <c r="M377" s="54">
        <f t="shared" si="310"/>
        <v>22295.5037210237</v>
      </c>
      <c r="O377" s="56">
        <v>2712</v>
      </c>
      <c r="P377" s="51">
        <v>1.7</v>
      </c>
      <c r="Q377" s="51">
        <v>1.75</v>
      </c>
      <c r="R377" s="51">
        <v>1</v>
      </c>
      <c r="S377" s="51">
        <v>0</v>
      </c>
      <c r="T377" s="42">
        <f t="shared" si="305"/>
        <v>8068.2</v>
      </c>
      <c r="U377" s="52">
        <v>1.56</v>
      </c>
      <c r="V377" s="51">
        <v>0.95</v>
      </c>
      <c r="W377" s="51">
        <v>1.87</v>
      </c>
      <c r="X377" s="45">
        <f t="shared" si="306"/>
        <v>2.7765</v>
      </c>
      <c r="Y377" s="52">
        <v>1.325</v>
      </c>
      <c r="Z377" s="47">
        <v>0.5</v>
      </c>
      <c r="AA377" s="54">
        <f t="shared" si="307"/>
        <v>23151.80276955</v>
      </c>
    </row>
    <row r="378" customHeight="1" spans="1:27">
      <c r="A378" s="56">
        <v>3083</v>
      </c>
      <c r="B378" s="51">
        <v>1.7</v>
      </c>
      <c r="C378" s="51">
        <v>1.75</v>
      </c>
      <c r="D378" s="51">
        <v>1</v>
      </c>
      <c r="E378" s="51">
        <v>0</v>
      </c>
      <c r="F378" s="42">
        <f t="shared" si="308"/>
        <v>9171.925</v>
      </c>
      <c r="G378" s="52">
        <v>1.16</v>
      </c>
      <c r="H378" s="51">
        <v>0.97</v>
      </c>
      <c r="I378" s="51">
        <v>2.23</v>
      </c>
      <c r="J378" s="45">
        <f t="shared" si="309"/>
        <v>3.1631</v>
      </c>
      <c r="K378" s="52">
        <v>1.325</v>
      </c>
      <c r="L378" s="47">
        <v>0.5</v>
      </c>
      <c r="M378" s="54">
        <f t="shared" si="310"/>
        <v>22295.5037210237</v>
      </c>
      <c r="O378" s="56">
        <v>2712</v>
      </c>
      <c r="P378" s="51">
        <v>1.7</v>
      </c>
      <c r="Q378" s="51">
        <v>1.75</v>
      </c>
      <c r="R378" s="51">
        <v>1</v>
      </c>
      <c r="S378" s="51">
        <v>0</v>
      </c>
      <c r="T378" s="42">
        <f t="shared" si="305"/>
        <v>8068.2</v>
      </c>
      <c r="U378" s="52">
        <v>1.56</v>
      </c>
      <c r="V378" s="51">
        <v>0.95</v>
      </c>
      <c r="W378" s="51">
        <v>1.87</v>
      </c>
      <c r="X378" s="45">
        <f t="shared" si="306"/>
        <v>2.7765</v>
      </c>
      <c r="Y378" s="52">
        <v>1.325</v>
      </c>
      <c r="Z378" s="47">
        <v>0.5</v>
      </c>
      <c r="AA378" s="54">
        <f t="shared" si="307"/>
        <v>23151.80276955</v>
      </c>
    </row>
    <row r="379" customHeight="1" spans="1:27">
      <c r="A379" s="56">
        <v>3083</v>
      </c>
      <c r="B379" s="51">
        <v>1.7</v>
      </c>
      <c r="C379" s="51">
        <v>1</v>
      </c>
      <c r="D379" s="51">
        <v>1</v>
      </c>
      <c r="E379" s="51">
        <v>0</v>
      </c>
      <c r="F379" s="42">
        <f t="shared" si="308"/>
        <v>5241.1</v>
      </c>
      <c r="G379" s="52">
        <v>1.16</v>
      </c>
      <c r="H379" s="51">
        <v>0.89</v>
      </c>
      <c r="I379" s="51">
        <v>2.23</v>
      </c>
      <c r="J379" s="45">
        <f t="shared" si="309"/>
        <v>2.9847</v>
      </c>
      <c r="K379" s="52">
        <v>1.325</v>
      </c>
      <c r="L379" s="47">
        <v>0.5</v>
      </c>
      <c r="M379" s="54">
        <f t="shared" si="310"/>
        <v>12021.730934145</v>
      </c>
      <c r="O379" s="56">
        <v>2712</v>
      </c>
      <c r="P379" s="51">
        <v>1.7</v>
      </c>
      <c r="Q379" s="51">
        <v>1</v>
      </c>
      <c r="R379" s="51">
        <v>1</v>
      </c>
      <c r="S379" s="51">
        <v>0</v>
      </c>
      <c r="T379" s="42">
        <f t="shared" si="305"/>
        <v>4610.4</v>
      </c>
      <c r="U379" s="52">
        <v>1.56</v>
      </c>
      <c r="V379" s="51">
        <v>0.87</v>
      </c>
      <c r="W379" s="51">
        <v>1.87</v>
      </c>
      <c r="X379" s="45">
        <f t="shared" si="306"/>
        <v>2.6269</v>
      </c>
      <c r="Y379" s="52">
        <v>1.325</v>
      </c>
      <c r="Z379" s="47">
        <v>0.5</v>
      </c>
      <c r="AA379" s="54">
        <f t="shared" si="307"/>
        <v>12516.78026196</v>
      </c>
    </row>
    <row r="380" customHeight="1" spans="1:27">
      <c r="A380" s="56">
        <v>3083</v>
      </c>
      <c r="B380" s="51">
        <v>1.7</v>
      </c>
      <c r="C380" s="51">
        <v>1</v>
      </c>
      <c r="D380" s="51">
        <v>1</v>
      </c>
      <c r="E380" s="51">
        <v>0</v>
      </c>
      <c r="F380" s="42">
        <f t="shared" si="308"/>
        <v>5241.1</v>
      </c>
      <c r="G380" s="52">
        <v>1.16</v>
      </c>
      <c r="H380" s="51">
        <v>0.89</v>
      </c>
      <c r="I380" s="51">
        <v>2.23</v>
      </c>
      <c r="J380" s="45">
        <f t="shared" si="309"/>
        <v>2.9847</v>
      </c>
      <c r="K380" s="52">
        <v>1.325</v>
      </c>
      <c r="L380" s="47">
        <v>0.5</v>
      </c>
      <c r="M380" s="54">
        <f t="shared" si="310"/>
        <v>12021.730934145</v>
      </c>
      <c r="O380" s="56">
        <v>2712</v>
      </c>
      <c r="P380" s="51">
        <v>1.7</v>
      </c>
      <c r="Q380" s="51">
        <v>1</v>
      </c>
      <c r="R380" s="51">
        <v>1</v>
      </c>
      <c r="S380" s="51">
        <v>0</v>
      </c>
      <c r="T380" s="42">
        <f t="shared" si="305"/>
        <v>4610.4</v>
      </c>
      <c r="U380" s="52">
        <v>1.56</v>
      </c>
      <c r="V380" s="51">
        <v>0.87</v>
      </c>
      <c r="W380" s="51">
        <v>1.87</v>
      </c>
      <c r="X380" s="45">
        <f t="shared" si="306"/>
        <v>2.6269</v>
      </c>
      <c r="Y380" s="52">
        <v>1.325</v>
      </c>
      <c r="Z380" s="47">
        <v>0.5</v>
      </c>
      <c r="AA380" s="54">
        <f t="shared" si="307"/>
        <v>12516.78026196</v>
      </c>
    </row>
    <row r="381" customHeight="1" spans="1:27">
      <c r="A381" s="56">
        <v>3083</v>
      </c>
      <c r="B381" s="51">
        <v>1.7</v>
      </c>
      <c r="C381" s="51">
        <v>1</v>
      </c>
      <c r="D381" s="51">
        <v>1</v>
      </c>
      <c r="E381" s="51">
        <v>0</v>
      </c>
      <c r="F381" s="42">
        <f t="shared" si="308"/>
        <v>5241.1</v>
      </c>
      <c r="G381" s="52">
        <v>1.16</v>
      </c>
      <c r="H381" s="51">
        <v>0.89</v>
      </c>
      <c r="I381" s="51">
        <v>2.23</v>
      </c>
      <c r="J381" s="45">
        <f t="shared" si="309"/>
        <v>2.9847</v>
      </c>
      <c r="K381" s="52">
        <v>1.325</v>
      </c>
      <c r="L381" s="47">
        <v>0.5</v>
      </c>
      <c r="M381" s="54">
        <f t="shared" si="310"/>
        <v>12021.730934145</v>
      </c>
      <c r="O381" s="56">
        <v>2712</v>
      </c>
      <c r="P381" s="51">
        <v>1.7</v>
      </c>
      <c r="Q381" s="51">
        <v>1</v>
      </c>
      <c r="R381" s="51">
        <v>1</v>
      </c>
      <c r="S381" s="51">
        <v>0</v>
      </c>
      <c r="T381" s="42">
        <f t="shared" si="305"/>
        <v>4610.4</v>
      </c>
      <c r="U381" s="52">
        <v>1.56</v>
      </c>
      <c r="V381" s="51">
        <v>0.87</v>
      </c>
      <c r="W381" s="51">
        <v>1.87</v>
      </c>
      <c r="X381" s="45">
        <f t="shared" si="306"/>
        <v>2.6269</v>
      </c>
      <c r="Y381" s="52">
        <v>1.325</v>
      </c>
      <c r="Z381" s="47">
        <v>0.5</v>
      </c>
      <c r="AA381" s="54">
        <f t="shared" si="307"/>
        <v>12516.78026196</v>
      </c>
    </row>
    <row r="382" customHeight="1" spans="1:27">
      <c r="A382" s="56">
        <v>3083</v>
      </c>
      <c r="B382" s="51">
        <v>1.7</v>
      </c>
      <c r="C382" s="51">
        <v>1</v>
      </c>
      <c r="D382" s="51">
        <v>1</v>
      </c>
      <c r="E382" s="51">
        <v>0</v>
      </c>
      <c r="F382" s="42">
        <f t="shared" si="308"/>
        <v>5241.1</v>
      </c>
      <c r="G382" s="52">
        <v>1.16</v>
      </c>
      <c r="H382" s="51">
        <v>0.89</v>
      </c>
      <c r="I382" s="51">
        <v>2.23</v>
      </c>
      <c r="J382" s="45">
        <f t="shared" si="309"/>
        <v>2.9847</v>
      </c>
      <c r="K382" s="52">
        <v>1.125</v>
      </c>
      <c r="L382" s="47">
        <v>0.5</v>
      </c>
      <c r="M382" s="54">
        <f t="shared" si="310"/>
        <v>10207.130038425</v>
      </c>
      <c r="O382" s="56">
        <v>2712</v>
      </c>
      <c r="P382" s="51">
        <v>1.7</v>
      </c>
      <c r="Q382" s="51">
        <v>1</v>
      </c>
      <c r="R382" s="51">
        <v>1</v>
      </c>
      <c r="S382" s="51">
        <v>0</v>
      </c>
      <c r="T382" s="42">
        <f t="shared" si="305"/>
        <v>4610.4</v>
      </c>
      <c r="U382" s="52">
        <v>1.56</v>
      </c>
      <c r="V382" s="51">
        <v>0.87</v>
      </c>
      <c r="W382" s="51">
        <v>1.87</v>
      </c>
      <c r="X382" s="45">
        <f t="shared" si="306"/>
        <v>2.6269</v>
      </c>
      <c r="Y382" s="52">
        <v>1.125</v>
      </c>
      <c r="Z382" s="47">
        <v>0.5</v>
      </c>
      <c r="AA382" s="54">
        <f t="shared" si="307"/>
        <v>10627.4549394</v>
      </c>
    </row>
    <row r="383" customHeight="1" spans="1:27">
      <c r="A383" s="56">
        <v>3083</v>
      </c>
      <c r="B383" s="51">
        <v>1.7</v>
      </c>
      <c r="C383" s="51">
        <v>1</v>
      </c>
      <c r="D383" s="51">
        <v>1</v>
      </c>
      <c r="E383" s="51">
        <v>0</v>
      </c>
      <c r="F383" s="42">
        <f t="shared" si="308"/>
        <v>5241.1</v>
      </c>
      <c r="G383" s="52">
        <v>1.16</v>
      </c>
      <c r="H383" s="51">
        <v>0.89</v>
      </c>
      <c r="I383" s="51">
        <v>2.23</v>
      </c>
      <c r="J383" s="45">
        <f t="shared" si="309"/>
        <v>2.9847</v>
      </c>
      <c r="K383" s="52">
        <v>1.125</v>
      </c>
      <c r="L383" s="47">
        <v>0.5</v>
      </c>
      <c r="M383" s="54">
        <f t="shared" si="310"/>
        <v>10207.130038425</v>
      </c>
      <c r="O383" s="56">
        <v>2712</v>
      </c>
      <c r="P383" s="51">
        <v>1.7</v>
      </c>
      <c r="Q383" s="51">
        <v>1</v>
      </c>
      <c r="R383" s="51">
        <v>1</v>
      </c>
      <c r="S383" s="51">
        <v>0</v>
      </c>
      <c r="T383" s="42">
        <f t="shared" si="305"/>
        <v>4610.4</v>
      </c>
      <c r="U383" s="52">
        <v>1.56</v>
      </c>
      <c r="V383" s="51">
        <v>0.87</v>
      </c>
      <c r="W383" s="51">
        <v>1.87</v>
      </c>
      <c r="X383" s="45">
        <f t="shared" si="306"/>
        <v>2.6269</v>
      </c>
      <c r="Y383" s="52">
        <v>1.125</v>
      </c>
      <c r="Z383" s="47">
        <v>0.5</v>
      </c>
      <c r="AA383" s="54">
        <f t="shared" si="307"/>
        <v>10627.4549394</v>
      </c>
    </row>
    <row r="384" customHeight="1" spans="1:27">
      <c r="A384" s="56">
        <v>3083</v>
      </c>
      <c r="B384" s="51">
        <v>1.7</v>
      </c>
      <c r="C384" s="51">
        <v>1</v>
      </c>
      <c r="D384" s="51">
        <v>1</v>
      </c>
      <c r="E384" s="51">
        <v>0</v>
      </c>
      <c r="F384" s="42">
        <f t="shared" si="308"/>
        <v>5241.1</v>
      </c>
      <c r="G384" s="52">
        <v>1.16</v>
      </c>
      <c r="H384" s="51">
        <v>0.89</v>
      </c>
      <c r="I384" s="51">
        <v>2.23</v>
      </c>
      <c r="J384" s="45">
        <f t="shared" si="309"/>
        <v>2.9847</v>
      </c>
      <c r="K384" s="52">
        <v>1.125</v>
      </c>
      <c r="L384" s="47">
        <v>0.5</v>
      </c>
      <c r="M384" s="54">
        <f t="shared" si="310"/>
        <v>10207.130038425</v>
      </c>
      <c r="O384" s="56">
        <v>2712</v>
      </c>
      <c r="P384" s="51">
        <v>1.7</v>
      </c>
      <c r="Q384" s="51">
        <v>1</v>
      </c>
      <c r="R384" s="51">
        <v>1</v>
      </c>
      <c r="S384" s="51">
        <v>0</v>
      </c>
      <c r="T384" s="42">
        <f t="shared" si="305"/>
        <v>4610.4</v>
      </c>
      <c r="U384" s="52">
        <v>1.56</v>
      </c>
      <c r="V384" s="51">
        <v>0.87</v>
      </c>
      <c r="W384" s="51">
        <v>1.87</v>
      </c>
      <c r="X384" s="45">
        <f t="shared" si="306"/>
        <v>2.6269</v>
      </c>
      <c r="Y384" s="52">
        <v>1.125</v>
      </c>
      <c r="Z384" s="47">
        <v>0.5</v>
      </c>
      <c r="AA384" s="54">
        <f t="shared" si="307"/>
        <v>10627.4549394</v>
      </c>
    </row>
    <row r="385" customHeight="1" spans="1:27">
      <c r="A385" s="56">
        <v>3083</v>
      </c>
      <c r="B385" s="51">
        <v>1.7</v>
      </c>
      <c r="C385" s="51">
        <v>1</v>
      </c>
      <c r="D385" s="51">
        <v>1</v>
      </c>
      <c r="E385" s="51">
        <v>0</v>
      </c>
      <c r="F385" s="42">
        <f t="shared" si="308"/>
        <v>5241.1</v>
      </c>
      <c r="G385" s="52">
        <v>1.16</v>
      </c>
      <c r="H385" s="51">
        <v>0.89</v>
      </c>
      <c r="I385" s="51">
        <v>2.23</v>
      </c>
      <c r="J385" s="45">
        <f t="shared" si="309"/>
        <v>2.9847</v>
      </c>
      <c r="K385" s="52">
        <v>1.125</v>
      </c>
      <c r="L385" s="47">
        <v>0.5</v>
      </c>
      <c r="M385" s="54">
        <f t="shared" si="310"/>
        <v>10207.130038425</v>
      </c>
      <c r="O385" s="56">
        <v>2712</v>
      </c>
      <c r="P385" s="51">
        <v>1.7</v>
      </c>
      <c r="Q385" s="51">
        <v>1</v>
      </c>
      <c r="R385" s="51">
        <v>1</v>
      </c>
      <c r="S385" s="51">
        <v>0</v>
      </c>
      <c r="T385" s="42">
        <f t="shared" si="305"/>
        <v>4610.4</v>
      </c>
      <c r="U385" s="52">
        <v>1.56</v>
      </c>
      <c r="V385" s="51">
        <v>0.87</v>
      </c>
      <c r="W385" s="51">
        <v>1.87</v>
      </c>
      <c r="X385" s="45">
        <f t="shared" si="306"/>
        <v>2.6269</v>
      </c>
      <c r="Y385" s="52">
        <v>1.125</v>
      </c>
      <c r="Z385" s="47">
        <v>0.5</v>
      </c>
      <c r="AA385" s="54">
        <f t="shared" si="307"/>
        <v>10627.4549394</v>
      </c>
    </row>
    <row r="386" customHeight="1" spans="1:27">
      <c r="A386" s="56">
        <v>3083</v>
      </c>
      <c r="B386" s="51">
        <v>1.7</v>
      </c>
      <c r="C386" s="51">
        <v>1</v>
      </c>
      <c r="D386" s="51">
        <v>1</v>
      </c>
      <c r="E386" s="51">
        <v>0</v>
      </c>
      <c r="F386" s="42">
        <f t="shared" si="308"/>
        <v>5241.1</v>
      </c>
      <c r="G386" s="52">
        <v>1.16</v>
      </c>
      <c r="H386" s="51">
        <v>0.89</v>
      </c>
      <c r="I386" s="51">
        <v>2.23</v>
      </c>
      <c r="J386" s="45">
        <f t="shared" si="309"/>
        <v>2.9847</v>
      </c>
      <c r="K386" s="52">
        <v>1.125</v>
      </c>
      <c r="L386" s="47">
        <v>0.5</v>
      </c>
      <c r="M386" s="54">
        <f t="shared" si="310"/>
        <v>10207.130038425</v>
      </c>
      <c r="O386" s="56">
        <v>2712</v>
      </c>
      <c r="P386" s="51">
        <v>1.7</v>
      </c>
      <c r="Q386" s="51">
        <v>1</v>
      </c>
      <c r="R386" s="51">
        <v>1</v>
      </c>
      <c r="S386" s="51">
        <v>0</v>
      </c>
      <c r="T386" s="42">
        <f t="shared" si="305"/>
        <v>4610.4</v>
      </c>
      <c r="U386" s="52">
        <v>1.56</v>
      </c>
      <c r="V386" s="51">
        <v>0.87</v>
      </c>
      <c r="W386" s="51">
        <v>1.87</v>
      </c>
      <c r="X386" s="45">
        <f t="shared" si="306"/>
        <v>2.6269</v>
      </c>
      <c r="Y386" s="52">
        <v>1.125</v>
      </c>
      <c r="Z386" s="47">
        <v>0.5</v>
      </c>
      <c r="AA386" s="54">
        <f t="shared" si="307"/>
        <v>10627.4549394</v>
      </c>
    </row>
    <row r="387" customHeight="1" spans="1:27">
      <c r="A387" s="56">
        <v>3083</v>
      </c>
      <c r="B387" s="51">
        <v>1.7</v>
      </c>
      <c r="C387" s="51">
        <v>1</v>
      </c>
      <c r="D387" s="51">
        <v>1</v>
      </c>
      <c r="E387" s="51">
        <v>0</v>
      </c>
      <c r="F387" s="42">
        <f t="shared" si="308"/>
        <v>5241.1</v>
      </c>
      <c r="G387" s="52">
        <v>1.16</v>
      </c>
      <c r="H387" s="51">
        <v>0.89</v>
      </c>
      <c r="I387" s="51">
        <v>2.23</v>
      </c>
      <c r="J387" s="45">
        <f t="shared" si="309"/>
        <v>2.9847</v>
      </c>
      <c r="K387" s="52">
        <v>1.125</v>
      </c>
      <c r="L387" s="47">
        <v>0.5</v>
      </c>
      <c r="M387" s="54">
        <f t="shared" si="310"/>
        <v>10207.130038425</v>
      </c>
      <c r="O387" s="56">
        <v>2712</v>
      </c>
      <c r="P387" s="51">
        <v>1.7</v>
      </c>
      <c r="Q387" s="51">
        <v>1</v>
      </c>
      <c r="R387" s="51">
        <v>1</v>
      </c>
      <c r="S387" s="51">
        <v>0</v>
      </c>
      <c r="T387" s="42">
        <f t="shared" si="305"/>
        <v>4610.4</v>
      </c>
      <c r="U387" s="52">
        <v>1.56</v>
      </c>
      <c r="V387" s="51">
        <v>0.87</v>
      </c>
      <c r="W387" s="51">
        <v>1.87</v>
      </c>
      <c r="X387" s="45">
        <f t="shared" si="306"/>
        <v>2.6269</v>
      </c>
      <c r="Y387" s="52">
        <v>1.125</v>
      </c>
      <c r="Z387" s="47">
        <v>0.5</v>
      </c>
      <c r="AA387" s="54">
        <f t="shared" si="307"/>
        <v>10627.4549394</v>
      </c>
    </row>
    <row r="388" customHeight="1" spans="1:27">
      <c r="A388" s="56">
        <v>3083</v>
      </c>
      <c r="B388" s="51">
        <v>1.7</v>
      </c>
      <c r="C388" s="51">
        <v>1</v>
      </c>
      <c r="D388" s="51">
        <v>1</v>
      </c>
      <c r="E388" s="51">
        <v>0</v>
      </c>
      <c r="F388" s="42">
        <f t="shared" si="308"/>
        <v>5241.1</v>
      </c>
      <c r="G388" s="52">
        <v>1.16</v>
      </c>
      <c r="H388" s="51">
        <v>0.89</v>
      </c>
      <c r="I388" s="51">
        <v>2.23</v>
      </c>
      <c r="J388" s="45">
        <f t="shared" si="309"/>
        <v>2.9847</v>
      </c>
      <c r="K388" s="52">
        <v>1.125</v>
      </c>
      <c r="L388" s="47">
        <v>0.5</v>
      </c>
      <c r="M388" s="54">
        <f t="shared" si="310"/>
        <v>10207.130038425</v>
      </c>
      <c r="O388" s="56">
        <v>2712</v>
      </c>
      <c r="P388" s="51">
        <v>1.7</v>
      </c>
      <c r="Q388" s="51">
        <v>1</v>
      </c>
      <c r="R388" s="51">
        <v>1</v>
      </c>
      <c r="S388" s="51">
        <v>0</v>
      </c>
      <c r="T388" s="42">
        <f t="shared" si="305"/>
        <v>4610.4</v>
      </c>
      <c r="U388" s="52">
        <v>1.56</v>
      </c>
      <c r="V388" s="51">
        <v>0.87</v>
      </c>
      <c r="W388" s="51">
        <v>1.87</v>
      </c>
      <c r="X388" s="45">
        <f t="shared" si="306"/>
        <v>2.6269</v>
      </c>
      <c r="Y388" s="52">
        <v>1.125</v>
      </c>
      <c r="Z388" s="47">
        <v>0.5</v>
      </c>
      <c r="AA388" s="54">
        <f t="shared" si="307"/>
        <v>10627.4549394</v>
      </c>
    </row>
    <row r="389" customHeight="1" spans="1:27">
      <c r="A389" s="57">
        <f>SUM(M366:M388)</f>
        <v>362469.48471549</v>
      </c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9"/>
      <c r="O389" s="57">
        <f>SUM(AA366:AA388)</f>
        <v>376786.94696136</v>
      </c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9"/>
    </row>
    <row r="390" customHeight="1" spans="1:27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9"/>
      <c r="O390" s="57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9"/>
    </row>
    <row r="391" customHeight="1" spans="1:27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2"/>
      <c r="O391" s="60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2"/>
    </row>
    <row r="392" customHeight="1" spans="1:27">
      <c r="A392" s="25" t="s">
        <v>42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O392" s="25" t="s">
        <v>42</v>
      </c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7"/>
    </row>
    <row r="393" customHeight="1" spans="1:27">
      <c r="A393" s="2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O393" s="28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30"/>
    </row>
    <row r="394" customHeight="1" spans="1:27">
      <c r="A394" s="31" t="s">
        <v>14</v>
      </c>
      <c r="B394" s="32"/>
      <c r="C394" s="32"/>
      <c r="D394" s="32"/>
      <c r="E394" s="32"/>
      <c r="F394" s="33"/>
      <c r="G394" s="34" t="s">
        <v>15</v>
      </c>
      <c r="H394" s="35"/>
      <c r="I394" s="35"/>
      <c r="J394" s="36"/>
      <c r="K394" s="37" t="s">
        <v>16</v>
      </c>
      <c r="L394" s="38"/>
      <c r="M394" s="39" t="s">
        <v>17</v>
      </c>
      <c r="O394" s="31" t="s">
        <v>14</v>
      </c>
      <c r="P394" s="32"/>
      <c r="Q394" s="32"/>
      <c r="R394" s="32"/>
      <c r="S394" s="32"/>
      <c r="T394" s="33"/>
      <c r="U394" s="34" t="s">
        <v>15</v>
      </c>
      <c r="V394" s="35"/>
      <c r="W394" s="35"/>
      <c r="X394" s="36"/>
      <c r="Y394" s="37" t="s">
        <v>16</v>
      </c>
      <c r="Z394" s="38"/>
      <c r="AA394" s="39" t="s">
        <v>17</v>
      </c>
    </row>
    <row r="395" customHeight="1" spans="1:27">
      <c r="A395" s="40" t="s">
        <v>18</v>
      </c>
      <c r="B395" s="41" t="s">
        <v>19</v>
      </c>
      <c r="C395" s="41" t="s">
        <v>20</v>
      </c>
      <c r="D395" s="41" t="s">
        <v>21</v>
      </c>
      <c r="E395" s="41" t="s">
        <v>22</v>
      </c>
      <c r="F395" s="42" t="s">
        <v>14</v>
      </c>
      <c r="G395" s="43" t="s">
        <v>23</v>
      </c>
      <c r="H395" s="44" t="s">
        <v>24</v>
      </c>
      <c r="I395" s="44" t="s">
        <v>25</v>
      </c>
      <c r="J395" s="45" t="s">
        <v>26</v>
      </c>
      <c r="K395" s="46" t="s">
        <v>27</v>
      </c>
      <c r="L395" s="47" t="s">
        <v>28</v>
      </c>
      <c r="M395" s="48"/>
      <c r="O395" s="40" t="s">
        <v>18</v>
      </c>
      <c r="P395" s="41" t="s">
        <v>19</v>
      </c>
      <c r="Q395" s="41" t="s">
        <v>20</v>
      </c>
      <c r="R395" s="41" t="s">
        <v>21</v>
      </c>
      <c r="S395" s="41" t="s">
        <v>22</v>
      </c>
      <c r="T395" s="42" t="s">
        <v>14</v>
      </c>
      <c r="U395" s="43" t="s">
        <v>23</v>
      </c>
      <c r="V395" s="44" t="s">
        <v>24</v>
      </c>
      <c r="W395" s="44" t="s">
        <v>25</v>
      </c>
      <c r="X395" s="45" t="s">
        <v>26</v>
      </c>
      <c r="Y395" s="46" t="s">
        <v>27</v>
      </c>
      <c r="Z395" s="47" t="s">
        <v>28</v>
      </c>
      <c r="AA395" s="48"/>
    </row>
    <row r="396" customHeight="1" spans="1:27">
      <c r="A396" s="56">
        <v>2556</v>
      </c>
      <c r="B396" s="51">
        <v>4.97</v>
      </c>
      <c r="C396" s="51">
        <v>1</v>
      </c>
      <c r="D396" s="51">
        <v>1</v>
      </c>
      <c r="E396" s="51">
        <v>0</v>
      </c>
      <c r="F396" s="42">
        <f t="shared" ref="F396:F416" si="311">A396*B396*C396*D396+E396</f>
        <v>12703.32</v>
      </c>
      <c r="G396" s="52">
        <v>1.15</v>
      </c>
      <c r="H396" s="51">
        <v>0.76</v>
      </c>
      <c r="I396" s="51">
        <v>1.54</v>
      </c>
      <c r="J396" s="45">
        <f t="shared" ref="J396:J416" si="312">H396*I396+1</f>
        <v>2.1704</v>
      </c>
      <c r="K396" s="52">
        <v>1.125</v>
      </c>
      <c r="L396" s="47">
        <v>0.5</v>
      </c>
      <c r="M396" s="54">
        <f t="shared" ref="M396:M416" si="313">F396*G396*J396*K396*L396</f>
        <v>17835.1754553</v>
      </c>
      <c r="O396" s="56">
        <v>2556</v>
      </c>
      <c r="P396" s="51">
        <v>4.97</v>
      </c>
      <c r="Q396" s="51">
        <v>1</v>
      </c>
      <c r="R396" s="51">
        <v>1</v>
      </c>
      <c r="S396" s="51">
        <v>0</v>
      </c>
      <c r="T396" s="42">
        <f t="shared" ref="T396:T416" si="314">O396*P396*Q396*R396+S396</f>
        <v>12703.32</v>
      </c>
      <c r="U396" s="52">
        <v>1.55</v>
      </c>
      <c r="V396" s="51">
        <v>0.76</v>
      </c>
      <c r="W396" s="51">
        <v>1.54</v>
      </c>
      <c r="X396" s="45">
        <f t="shared" ref="X396:X416" si="315">V396*W396+1</f>
        <v>2.1704</v>
      </c>
      <c r="Y396" s="52">
        <v>1.125</v>
      </c>
      <c r="Z396" s="47">
        <v>0.5</v>
      </c>
      <c r="AA396" s="54">
        <f t="shared" ref="AA396:AA416" si="316">T396*U396*X396*Y396*Z396</f>
        <v>24038.7147441</v>
      </c>
    </row>
    <row r="397" customHeight="1" spans="1:27">
      <c r="A397" s="56">
        <v>2556</v>
      </c>
      <c r="B397" s="51">
        <f t="shared" ref="B397:B416" si="317">0.677+0.338</f>
        <v>1.015</v>
      </c>
      <c r="C397" s="51">
        <v>1.35</v>
      </c>
      <c r="D397" s="51">
        <v>1</v>
      </c>
      <c r="E397" s="51">
        <v>0</v>
      </c>
      <c r="F397" s="42">
        <f t="shared" si="311"/>
        <v>3502.359</v>
      </c>
      <c r="G397" s="52">
        <v>1.15</v>
      </c>
      <c r="H397" s="51">
        <v>0.76</v>
      </c>
      <c r="I397" s="51">
        <v>1.54</v>
      </c>
      <c r="J397" s="45">
        <f t="shared" si="312"/>
        <v>2.1704</v>
      </c>
      <c r="K397" s="52">
        <v>1.125</v>
      </c>
      <c r="L397" s="47">
        <v>0.5</v>
      </c>
      <c r="M397" s="54">
        <f t="shared" si="313"/>
        <v>4917.2332329225</v>
      </c>
      <c r="O397" s="56">
        <v>2556</v>
      </c>
      <c r="P397" s="51">
        <f t="shared" ref="P397:P416" si="318">0.677+0.338</f>
        <v>1.015</v>
      </c>
      <c r="Q397" s="51">
        <v>1.35</v>
      </c>
      <c r="R397" s="51">
        <v>1</v>
      </c>
      <c r="S397" s="51">
        <v>0</v>
      </c>
      <c r="T397" s="42">
        <f t="shared" si="314"/>
        <v>3502.359</v>
      </c>
      <c r="U397" s="52">
        <v>1.55</v>
      </c>
      <c r="V397" s="51">
        <v>0.76</v>
      </c>
      <c r="W397" s="51">
        <v>1.54</v>
      </c>
      <c r="X397" s="45">
        <f t="shared" si="315"/>
        <v>2.1704</v>
      </c>
      <c r="Y397" s="52">
        <v>1.125</v>
      </c>
      <c r="Z397" s="47">
        <v>0.5</v>
      </c>
      <c r="AA397" s="54">
        <f t="shared" si="316"/>
        <v>6627.5752269825</v>
      </c>
    </row>
    <row r="398" customHeight="1" spans="1:27">
      <c r="A398" s="56">
        <v>2556</v>
      </c>
      <c r="B398" s="51">
        <f t="shared" si="317"/>
        <v>1.015</v>
      </c>
      <c r="C398" s="51">
        <v>1.35</v>
      </c>
      <c r="D398" s="51">
        <v>1</v>
      </c>
      <c r="E398" s="51">
        <v>0</v>
      </c>
      <c r="F398" s="42">
        <f t="shared" si="311"/>
        <v>3502.359</v>
      </c>
      <c r="G398" s="52">
        <v>1.15</v>
      </c>
      <c r="H398" s="51">
        <v>0.76</v>
      </c>
      <c r="I398" s="51">
        <v>1.54</v>
      </c>
      <c r="J398" s="45">
        <f t="shared" si="312"/>
        <v>2.1704</v>
      </c>
      <c r="K398" s="52">
        <v>1.125</v>
      </c>
      <c r="L398" s="47">
        <v>0.5</v>
      </c>
      <c r="M398" s="54">
        <f t="shared" si="313"/>
        <v>4917.2332329225</v>
      </c>
      <c r="O398" s="56">
        <v>2556</v>
      </c>
      <c r="P398" s="51">
        <f t="shared" si="318"/>
        <v>1.015</v>
      </c>
      <c r="Q398" s="51">
        <v>1.35</v>
      </c>
      <c r="R398" s="51">
        <v>1</v>
      </c>
      <c r="S398" s="51">
        <v>0</v>
      </c>
      <c r="T398" s="42">
        <f t="shared" si="314"/>
        <v>3502.359</v>
      </c>
      <c r="U398" s="52">
        <v>1.55</v>
      </c>
      <c r="V398" s="51">
        <v>0.76</v>
      </c>
      <c r="W398" s="51">
        <v>1.54</v>
      </c>
      <c r="X398" s="45">
        <f t="shared" si="315"/>
        <v>2.1704</v>
      </c>
      <c r="Y398" s="52">
        <v>1.125</v>
      </c>
      <c r="Z398" s="47">
        <v>0.5</v>
      </c>
      <c r="AA398" s="54">
        <f t="shared" si="316"/>
        <v>6627.5752269825</v>
      </c>
    </row>
    <row r="399" customHeight="1" spans="1:27">
      <c r="A399" s="56">
        <v>2556</v>
      </c>
      <c r="B399" s="51">
        <f t="shared" si="317"/>
        <v>1.015</v>
      </c>
      <c r="C399" s="51">
        <v>1.35</v>
      </c>
      <c r="D399" s="51">
        <v>1</v>
      </c>
      <c r="E399" s="51">
        <v>0</v>
      </c>
      <c r="F399" s="42">
        <f t="shared" si="311"/>
        <v>3502.359</v>
      </c>
      <c r="G399" s="52">
        <v>1.15</v>
      </c>
      <c r="H399" s="51">
        <v>0.76</v>
      </c>
      <c r="I399" s="51">
        <v>1.54</v>
      </c>
      <c r="J399" s="45">
        <f t="shared" si="312"/>
        <v>2.1704</v>
      </c>
      <c r="K399" s="52">
        <v>1.125</v>
      </c>
      <c r="L399" s="47">
        <v>0.5</v>
      </c>
      <c r="M399" s="54">
        <f t="shared" si="313"/>
        <v>4917.2332329225</v>
      </c>
      <c r="O399" s="56">
        <v>2556</v>
      </c>
      <c r="P399" s="51">
        <f t="shared" si="318"/>
        <v>1.015</v>
      </c>
      <c r="Q399" s="51">
        <v>1.35</v>
      </c>
      <c r="R399" s="51">
        <v>1</v>
      </c>
      <c r="S399" s="51">
        <v>0</v>
      </c>
      <c r="T399" s="42">
        <f t="shared" si="314"/>
        <v>3502.359</v>
      </c>
      <c r="U399" s="52">
        <v>1.55</v>
      </c>
      <c r="V399" s="51">
        <v>0.76</v>
      </c>
      <c r="W399" s="51">
        <v>1.54</v>
      </c>
      <c r="X399" s="45">
        <f t="shared" si="315"/>
        <v>2.1704</v>
      </c>
      <c r="Y399" s="52">
        <v>1.125</v>
      </c>
      <c r="Z399" s="47">
        <v>0.5</v>
      </c>
      <c r="AA399" s="54">
        <f t="shared" si="316"/>
        <v>6627.5752269825</v>
      </c>
    </row>
    <row r="400" customHeight="1" spans="1:27">
      <c r="A400" s="56">
        <v>2556</v>
      </c>
      <c r="B400" s="51">
        <f t="shared" si="317"/>
        <v>1.015</v>
      </c>
      <c r="C400" s="51">
        <v>1.35</v>
      </c>
      <c r="D400" s="51">
        <v>1</v>
      </c>
      <c r="E400" s="51">
        <v>0</v>
      </c>
      <c r="F400" s="42">
        <f t="shared" si="311"/>
        <v>3502.359</v>
      </c>
      <c r="G400" s="52">
        <v>1.15</v>
      </c>
      <c r="H400" s="51">
        <v>0.76</v>
      </c>
      <c r="I400" s="51">
        <v>1.54</v>
      </c>
      <c r="J400" s="45">
        <f t="shared" si="312"/>
        <v>2.1704</v>
      </c>
      <c r="K400" s="52">
        <v>1.125</v>
      </c>
      <c r="L400" s="47">
        <v>0.5</v>
      </c>
      <c r="M400" s="54">
        <f t="shared" si="313"/>
        <v>4917.2332329225</v>
      </c>
      <c r="O400" s="56">
        <v>2556</v>
      </c>
      <c r="P400" s="51">
        <f t="shared" si="318"/>
        <v>1.015</v>
      </c>
      <c r="Q400" s="51">
        <v>1.35</v>
      </c>
      <c r="R400" s="51">
        <v>1</v>
      </c>
      <c r="S400" s="51">
        <v>0</v>
      </c>
      <c r="T400" s="42">
        <f t="shared" si="314"/>
        <v>3502.359</v>
      </c>
      <c r="U400" s="52">
        <v>1.55</v>
      </c>
      <c r="V400" s="51">
        <v>0.76</v>
      </c>
      <c r="W400" s="51">
        <v>1.54</v>
      </c>
      <c r="X400" s="45">
        <f t="shared" si="315"/>
        <v>2.1704</v>
      </c>
      <c r="Y400" s="52">
        <v>1.125</v>
      </c>
      <c r="Z400" s="47">
        <v>0.5</v>
      </c>
      <c r="AA400" s="54">
        <f t="shared" si="316"/>
        <v>6627.5752269825</v>
      </c>
    </row>
    <row r="401" customHeight="1" spans="1:27">
      <c r="A401" s="56">
        <v>2556</v>
      </c>
      <c r="B401" s="51">
        <f t="shared" si="317"/>
        <v>1.015</v>
      </c>
      <c r="C401" s="51">
        <v>1.35</v>
      </c>
      <c r="D401" s="51">
        <v>1</v>
      </c>
      <c r="E401" s="51">
        <v>0</v>
      </c>
      <c r="F401" s="42">
        <f t="shared" si="311"/>
        <v>3502.359</v>
      </c>
      <c r="G401" s="52">
        <v>1.15</v>
      </c>
      <c r="H401" s="51">
        <v>0.76</v>
      </c>
      <c r="I401" s="51">
        <v>1.54</v>
      </c>
      <c r="J401" s="45">
        <f t="shared" si="312"/>
        <v>2.1704</v>
      </c>
      <c r="K401" s="52">
        <v>1.125</v>
      </c>
      <c r="L401" s="47">
        <v>0.5</v>
      </c>
      <c r="M401" s="54">
        <f t="shared" si="313"/>
        <v>4917.2332329225</v>
      </c>
      <c r="O401" s="56">
        <v>2556</v>
      </c>
      <c r="P401" s="51">
        <f t="shared" si="318"/>
        <v>1.015</v>
      </c>
      <c r="Q401" s="51">
        <v>1.35</v>
      </c>
      <c r="R401" s="51">
        <v>1</v>
      </c>
      <c r="S401" s="51">
        <v>0</v>
      </c>
      <c r="T401" s="42">
        <f t="shared" si="314"/>
        <v>3502.359</v>
      </c>
      <c r="U401" s="52">
        <v>1.55</v>
      </c>
      <c r="V401" s="51">
        <v>0.76</v>
      </c>
      <c r="W401" s="51">
        <v>1.54</v>
      </c>
      <c r="X401" s="45">
        <f t="shared" si="315"/>
        <v>2.1704</v>
      </c>
      <c r="Y401" s="52">
        <v>1.125</v>
      </c>
      <c r="Z401" s="47">
        <v>0.5</v>
      </c>
      <c r="AA401" s="54">
        <f t="shared" si="316"/>
        <v>6627.5752269825</v>
      </c>
    </row>
    <row r="402" customHeight="1" spans="1:27">
      <c r="A402" s="56">
        <v>2556</v>
      </c>
      <c r="B402" s="51">
        <f t="shared" si="317"/>
        <v>1.015</v>
      </c>
      <c r="C402" s="51">
        <v>1.35</v>
      </c>
      <c r="D402" s="51">
        <v>1</v>
      </c>
      <c r="E402" s="51">
        <v>0</v>
      </c>
      <c r="F402" s="42">
        <f t="shared" si="311"/>
        <v>3502.359</v>
      </c>
      <c r="G402" s="52">
        <v>1.15</v>
      </c>
      <c r="H402" s="51">
        <v>0.76</v>
      </c>
      <c r="I402" s="51">
        <v>1.54</v>
      </c>
      <c r="J402" s="45">
        <f t="shared" si="312"/>
        <v>2.1704</v>
      </c>
      <c r="K402" s="52">
        <v>1.125</v>
      </c>
      <c r="L402" s="47">
        <v>0.5</v>
      </c>
      <c r="M402" s="54">
        <f t="shared" si="313"/>
        <v>4917.2332329225</v>
      </c>
      <c r="O402" s="56">
        <v>2556</v>
      </c>
      <c r="P402" s="51">
        <f t="shared" si="318"/>
        <v>1.015</v>
      </c>
      <c r="Q402" s="51">
        <v>1.35</v>
      </c>
      <c r="R402" s="51">
        <v>1</v>
      </c>
      <c r="S402" s="51">
        <v>0</v>
      </c>
      <c r="T402" s="42">
        <f t="shared" si="314"/>
        <v>3502.359</v>
      </c>
      <c r="U402" s="52">
        <v>1.55</v>
      </c>
      <c r="V402" s="51">
        <v>0.76</v>
      </c>
      <c r="W402" s="51">
        <v>1.54</v>
      </c>
      <c r="X402" s="45">
        <f t="shared" si="315"/>
        <v>2.1704</v>
      </c>
      <c r="Y402" s="52">
        <v>1.125</v>
      </c>
      <c r="Z402" s="47">
        <v>0.5</v>
      </c>
      <c r="AA402" s="54">
        <f t="shared" si="316"/>
        <v>6627.5752269825</v>
      </c>
    </row>
    <row r="403" customHeight="1" spans="1:27">
      <c r="A403" s="56">
        <v>2556</v>
      </c>
      <c r="B403" s="51">
        <f t="shared" si="317"/>
        <v>1.015</v>
      </c>
      <c r="C403" s="51">
        <v>1.35</v>
      </c>
      <c r="D403" s="51">
        <v>1</v>
      </c>
      <c r="E403" s="51">
        <v>0</v>
      </c>
      <c r="F403" s="42">
        <f t="shared" si="311"/>
        <v>3502.359</v>
      </c>
      <c r="G403" s="52">
        <v>1.15</v>
      </c>
      <c r="H403" s="51">
        <v>0.76</v>
      </c>
      <c r="I403" s="51">
        <v>1.54</v>
      </c>
      <c r="J403" s="45">
        <f t="shared" si="312"/>
        <v>2.1704</v>
      </c>
      <c r="K403" s="52">
        <v>1.125</v>
      </c>
      <c r="L403" s="47">
        <v>0.5</v>
      </c>
      <c r="M403" s="54">
        <f t="shared" si="313"/>
        <v>4917.2332329225</v>
      </c>
      <c r="O403" s="56">
        <v>2556</v>
      </c>
      <c r="P403" s="51">
        <f t="shared" si="318"/>
        <v>1.015</v>
      </c>
      <c r="Q403" s="51">
        <v>1.35</v>
      </c>
      <c r="R403" s="51">
        <v>1</v>
      </c>
      <c r="S403" s="51">
        <v>0</v>
      </c>
      <c r="T403" s="42">
        <f t="shared" si="314"/>
        <v>3502.359</v>
      </c>
      <c r="U403" s="52">
        <v>1.55</v>
      </c>
      <c r="V403" s="51">
        <v>0.76</v>
      </c>
      <c r="W403" s="51">
        <v>1.54</v>
      </c>
      <c r="X403" s="45">
        <f t="shared" si="315"/>
        <v>2.1704</v>
      </c>
      <c r="Y403" s="52">
        <v>1.125</v>
      </c>
      <c r="Z403" s="47">
        <v>0.5</v>
      </c>
      <c r="AA403" s="54">
        <f t="shared" si="316"/>
        <v>6627.5752269825</v>
      </c>
    </row>
    <row r="404" customHeight="1" spans="1:27">
      <c r="A404" s="56">
        <v>2556</v>
      </c>
      <c r="B404" s="51">
        <f t="shared" si="317"/>
        <v>1.015</v>
      </c>
      <c r="C404" s="51">
        <v>1.35</v>
      </c>
      <c r="D404" s="51">
        <v>1</v>
      </c>
      <c r="E404" s="51">
        <v>0</v>
      </c>
      <c r="F404" s="42">
        <f t="shared" si="311"/>
        <v>3502.359</v>
      </c>
      <c r="G404" s="52">
        <v>1.15</v>
      </c>
      <c r="H404" s="51">
        <v>0.76</v>
      </c>
      <c r="I404" s="51">
        <v>1.54</v>
      </c>
      <c r="J404" s="45">
        <f t="shared" si="312"/>
        <v>2.1704</v>
      </c>
      <c r="K404" s="52">
        <v>1.125</v>
      </c>
      <c r="L404" s="47">
        <v>0.5</v>
      </c>
      <c r="M404" s="54">
        <f t="shared" si="313"/>
        <v>4917.2332329225</v>
      </c>
      <c r="O404" s="56">
        <v>2556</v>
      </c>
      <c r="P404" s="51">
        <f t="shared" si="318"/>
        <v>1.015</v>
      </c>
      <c r="Q404" s="51">
        <v>1.35</v>
      </c>
      <c r="R404" s="51">
        <v>1</v>
      </c>
      <c r="S404" s="51">
        <v>0</v>
      </c>
      <c r="T404" s="42">
        <f t="shared" si="314"/>
        <v>3502.359</v>
      </c>
      <c r="U404" s="52">
        <v>1.55</v>
      </c>
      <c r="V404" s="51">
        <v>0.76</v>
      </c>
      <c r="W404" s="51">
        <v>1.54</v>
      </c>
      <c r="X404" s="45">
        <f t="shared" si="315"/>
        <v>2.1704</v>
      </c>
      <c r="Y404" s="52">
        <v>1.125</v>
      </c>
      <c r="Z404" s="47">
        <v>0.5</v>
      </c>
      <c r="AA404" s="54">
        <f t="shared" si="316"/>
        <v>6627.5752269825</v>
      </c>
    </row>
    <row r="405" customHeight="1" spans="1:27">
      <c r="A405" s="56">
        <v>2556</v>
      </c>
      <c r="B405" s="51">
        <f t="shared" si="317"/>
        <v>1.015</v>
      </c>
      <c r="C405" s="51">
        <v>1.35</v>
      </c>
      <c r="D405" s="51">
        <v>1</v>
      </c>
      <c r="E405" s="51">
        <v>0</v>
      </c>
      <c r="F405" s="42">
        <f t="shared" si="311"/>
        <v>3502.359</v>
      </c>
      <c r="G405" s="52">
        <v>1.15</v>
      </c>
      <c r="H405" s="51">
        <v>0.76</v>
      </c>
      <c r="I405" s="51">
        <v>1.54</v>
      </c>
      <c r="J405" s="45">
        <f t="shared" si="312"/>
        <v>2.1704</v>
      </c>
      <c r="K405" s="52">
        <v>1.125</v>
      </c>
      <c r="L405" s="47">
        <v>0.5</v>
      </c>
      <c r="M405" s="54">
        <f t="shared" si="313"/>
        <v>4917.2332329225</v>
      </c>
      <c r="O405" s="56">
        <v>2556</v>
      </c>
      <c r="P405" s="51">
        <f t="shared" si="318"/>
        <v>1.015</v>
      </c>
      <c r="Q405" s="51">
        <v>1.35</v>
      </c>
      <c r="R405" s="51">
        <v>1</v>
      </c>
      <c r="S405" s="51">
        <v>0</v>
      </c>
      <c r="T405" s="42">
        <f t="shared" si="314"/>
        <v>3502.359</v>
      </c>
      <c r="U405" s="52">
        <v>1.55</v>
      </c>
      <c r="V405" s="51">
        <v>0.76</v>
      </c>
      <c r="W405" s="51">
        <v>1.54</v>
      </c>
      <c r="X405" s="45">
        <f t="shared" si="315"/>
        <v>2.1704</v>
      </c>
      <c r="Y405" s="52">
        <v>1.125</v>
      </c>
      <c r="Z405" s="47">
        <v>0.5</v>
      </c>
      <c r="AA405" s="54">
        <f t="shared" si="316"/>
        <v>6627.5752269825</v>
      </c>
    </row>
    <row r="406" customHeight="1" spans="1:27">
      <c r="A406" s="56">
        <v>2556</v>
      </c>
      <c r="B406" s="51">
        <f t="shared" si="317"/>
        <v>1.015</v>
      </c>
      <c r="C406" s="51">
        <v>1.35</v>
      </c>
      <c r="D406" s="51">
        <v>1</v>
      </c>
      <c r="E406" s="51">
        <v>0</v>
      </c>
      <c r="F406" s="42">
        <f t="shared" si="311"/>
        <v>3502.359</v>
      </c>
      <c r="G406" s="52">
        <v>1.15</v>
      </c>
      <c r="H406" s="51">
        <v>0.76</v>
      </c>
      <c r="I406" s="51">
        <v>1.54</v>
      </c>
      <c r="J406" s="45">
        <f t="shared" si="312"/>
        <v>2.1704</v>
      </c>
      <c r="K406" s="52">
        <v>1.125</v>
      </c>
      <c r="L406" s="47">
        <v>0.5</v>
      </c>
      <c r="M406" s="54">
        <f t="shared" si="313"/>
        <v>4917.2332329225</v>
      </c>
      <c r="O406" s="56">
        <v>2556</v>
      </c>
      <c r="P406" s="51">
        <f t="shared" si="318"/>
        <v>1.015</v>
      </c>
      <c r="Q406" s="51">
        <v>1.35</v>
      </c>
      <c r="R406" s="51">
        <v>1</v>
      </c>
      <c r="S406" s="51">
        <v>0</v>
      </c>
      <c r="T406" s="42">
        <f t="shared" si="314"/>
        <v>3502.359</v>
      </c>
      <c r="U406" s="52">
        <v>1.55</v>
      </c>
      <c r="V406" s="51">
        <v>0.76</v>
      </c>
      <c r="W406" s="51">
        <v>1.54</v>
      </c>
      <c r="X406" s="45">
        <f t="shared" si="315"/>
        <v>2.1704</v>
      </c>
      <c r="Y406" s="52">
        <v>1.125</v>
      </c>
      <c r="Z406" s="47">
        <v>0.5</v>
      </c>
      <c r="AA406" s="54">
        <f t="shared" si="316"/>
        <v>6627.5752269825</v>
      </c>
    </row>
    <row r="407" customHeight="1" spans="1:27">
      <c r="A407" s="56">
        <v>2556</v>
      </c>
      <c r="B407" s="51">
        <f t="shared" si="317"/>
        <v>1.015</v>
      </c>
      <c r="C407" s="51">
        <v>1.35</v>
      </c>
      <c r="D407" s="51">
        <v>1</v>
      </c>
      <c r="E407" s="51">
        <v>0</v>
      </c>
      <c r="F407" s="42">
        <f t="shared" si="311"/>
        <v>3502.359</v>
      </c>
      <c r="G407" s="52">
        <v>1.15</v>
      </c>
      <c r="H407" s="51">
        <v>0.76</v>
      </c>
      <c r="I407" s="51">
        <v>1.54</v>
      </c>
      <c r="J407" s="45">
        <f t="shared" si="312"/>
        <v>2.1704</v>
      </c>
      <c r="K407" s="52">
        <v>1.125</v>
      </c>
      <c r="L407" s="47">
        <v>0.5</v>
      </c>
      <c r="M407" s="54">
        <f t="shared" si="313"/>
        <v>4917.2332329225</v>
      </c>
      <c r="O407" s="56">
        <v>2556</v>
      </c>
      <c r="P407" s="51">
        <f t="shared" si="318"/>
        <v>1.015</v>
      </c>
      <c r="Q407" s="51">
        <v>1.35</v>
      </c>
      <c r="R407" s="51">
        <v>1</v>
      </c>
      <c r="S407" s="51">
        <v>0</v>
      </c>
      <c r="T407" s="42">
        <f t="shared" si="314"/>
        <v>3502.359</v>
      </c>
      <c r="U407" s="52">
        <v>1.55</v>
      </c>
      <c r="V407" s="51">
        <v>0.76</v>
      </c>
      <c r="W407" s="51">
        <v>1.54</v>
      </c>
      <c r="X407" s="45">
        <f t="shared" si="315"/>
        <v>2.1704</v>
      </c>
      <c r="Y407" s="52">
        <v>1.125</v>
      </c>
      <c r="Z407" s="47">
        <v>0.5</v>
      </c>
      <c r="AA407" s="54">
        <f t="shared" si="316"/>
        <v>6627.5752269825</v>
      </c>
    </row>
    <row r="408" customHeight="1" spans="1:27">
      <c r="A408" s="56">
        <v>2556</v>
      </c>
      <c r="B408" s="51">
        <f t="shared" si="317"/>
        <v>1.015</v>
      </c>
      <c r="C408" s="51">
        <v>1.35</v>
      </c>
      <c r="D408" s="51">
        <v>1</v>
      </c>
      <c r="E408" s="51">
        <v>0</v>
      </c>
      <c r="F408" s="42">
        <f t="shared" si="311"/>
        <v>3502.359</v>
      </c>
      <c r="G408" s="52">
        <v>1.15</v>
      </c>
      <c r="H408" s="51">
        <v>0.76</v>
      </c>
      <c r="I408" s="51">
        <v>1.54</v>
      </c>
      <c r="J408" s="45">
        <f t="shared" si="312"/>
        <v>2.1704</v>
      </c>
      <c r="K408" s="52">
        <v>1.125</v>
      </c>
      <c r="L408" s="47">
        <v>0.5</v>
      </c>
      <c r="M408" s="54">
        <f t="shared" si="313"/>
        <v>4917.2332329225</v>
      </c>
      <c r="O408" s="56">
        <v>2556</v>
      </c>
      <c r="P408" s="51">
        <f t="shared" si="318"/>
        <v>1.015</v>
      </c>
      <c r="Q408" s="51">
        <v>1.35</v>
      </c>
      <c r="R408" s="51">
        <v>1</v>
      </c>
      <c r="S408" s="51">
        <v>0</v>
      </c>
      <c r="T408" s="42">
        <f t="shared" si="314"/>
        <v>3502.359</v>
      </c>
      <c r="U408" s="52">
        <v>1.55</v>
      </c>
      <c r="V408" s="51">
        <v>0.76</v>
      </c>
      <c r="W408" s="51">
        <v>1.54</v>
      </c>
      <c r="X408" s="45">
        <f t="shared" si="315"/>
        <v>2.1704</v>
      </c>
      <c r="Y408" s="52">
        <v>1.125</v>
      </c>
      <c r="Z408" s="47">
        <v>0.5</v>
      </c>
      <c r="AA408" s="54">
        <f t="shared" si="316"/>
        <v>6627.5752269825</v>
      </c>
    </row>
    <row r="409" customHeight="1" spans="1:27">
      <c r="A409" s="56">
        <v>2556</v>
      </c>
      <c r="B409" s="51">
        <f t="shared" si="317"/>
        <v>1.015</v>
      </c>
      <c r="C409" s="51">
        <v>1.35</v>
      </c>
      <c r="D409" s="51">
        <v>1</v>
      </c>
      <c r="E409" s="51">
        <v>0</v>
      </c>
      <c r="F409" s="42">
        <f t="shared" si="311"/>
        <v>3502.359</v>
      </c>
      <c r="G409" s="52">
        <v>1.15</v>
      </c>
      <c r="H409" s="51">
        <v>0.76</v>
      </c>
      <c r="I409" s="51">
        <v>1.54</v>
      </c>
      <c r="J409" s="45">
        <f t="shared" si="312"/>
        <v>2.1704</v>
      </c>
      <c r="K409" s="52">
        <v>1.125</v>
      </c>
      <c r="L409" s="47">
        <v>0.5</v>
      </c>
      <c r="M409" s="54">
        <f t="shared" si="313"/>
        <v>4917.2332329225</v>
      </c>
      <c r="O409" s="56">
        <v>2556</v>
      </c>
      <c r="P409" s="51">
        <f t="shared" si="318"/>
        <v>1.015</v>
      </c>
      <c r="Q409" s="51">
        <v>1.35</v>
      </c>
      <c r="R409" s="51">
        <v>1</v>
      </c>
      <c r="S409" s="51">
        <v>0</v>
      </c>
      <c r="T409" s="42">
        <f t="shared" si="314"/>
        <v>3502.359</v>
      </c>
      <c r="U409" s="52">
        <v>1.55</v>
      </c>
      <c r="V409" s="51">
        <v>0.76</v>
      </c>
      <c r="W409" s="51">
        <v>1.54</v>
      </c>
      <c r="X409" s="45">
        <f t="shared" si="315"/>
        <v>2.1704</v>
      </c>
      <c r="Y409" s="52">
        <v>1.125</v>
      </c>
      <c r="Z409" s="47">
        <v>0.5</v>
      </c>
      <c r="AA409" s="54">
        <f t="shared" si="316"/>
        <v>6627.5752269825</v>
      </c>
    </row>
    <row r="410" customHeight="1" spans="1:27">
      <c r="A410" s="56">
        <v>2556</v>
      </c>
      <c r="B410" s="51">
        <f t="shared" si="317"/>
        <v>1.015</v>
      </c>
      <c r="C410" s="51">
        <v>1.35</v>
      </c>
      <c r="D410" s="51">
        <v>1</v>
      </c>
      <c r="E410" s="51">
        <v>0</v>
      </c>
      <c r="F410" s="42">
        <f t="shared" si="311"/>
        <v>3502.359</v>
      </c>
      <c r="G410" s="52">
        <v>1.15</v>
      </c>
      <c r="H410" s="51">
        <v>0.76</v>
      </c>
      <c r="I410" s="51">
        <v>1.54</v>
      </c>
      <c r="J410" s="45">
        <f t="shared" si="312"/>
        <v>2.1704</v>
      </c>
      <c r="K410" s="52">
        <v>1.125</v>
      </c>
      <c r="L410" s="47">
        <v>0.5</v>
      </c>
      <c r="M410" s="54">
        <f t="shared" si="313"/>
        <v>4917.2332329225</v>
      </c>
      <c r="O410" s="56">
        <v>2556</v>
      </c>
      <c r="P410" s="51">
        <f t="shared" si="318"/>
        <v>1.015</v>
      </c>
      <c r="Q410" s="51">
        <v>1.35</v>
      </c>
      <c r="R410" s="51">
        <v>1</v>
      </c>
      <c r="S410" s="51">
        <v>0</v>
      </c>
      <c r="T410" s="42">
        <f t="shared" si="314"/>
        <v>3502.359</v>
      </c>
      <c r="U410" s="52">
        <v>1.55</v>
      </c>
      <c r="V410" s="51">
        <v>0.76</v>
      </c>
      <c r="W410" s="51">
        <v>1.54</v>
      </c>
      <c r="X410" s="45">
        <f t="shared" si="315"/>
        <v>2.1704</v>
      </c>
      <c r="Y410" s="52">
        <v>1.125</v>
      </c>
      <c r="Z410" s="47">
        <v>0.5</v>
      </c>
      <c r="AA410" s="54">
        <f t="shared" si="316"/>
        <v>6627.5752269825</v>
      </c>
    </row>
    <row r="411" customHeight="1" spans="1:27">
      <c r="A411" s="56">
        <v>2556</v>
      </c>
      <c r="B411" s="51">
        <f t="shared" si="317"/>
        <v>1.015</v>
      </c>
      <c r="C411" s="51">
        <v>1.35</v>
      </c>
      <c r="D411" s="51">
        <v>1</v>
      </c>
      <c r="E411" s="51">
        <v>0</v>
      </c>
      <c r="F411" s="42">
        <f t="shared" si="311"/>
        <v>3502.359</v>
      </c>
      <c r="G411" s="52">
        <v>1.15</v>
      </c>
      <c r="H411" s="51">
        <v>0.76</v>
      </c>
      <c r="I411" s="51">
        <v>1.54</v>
      </c>
      <c r="J411" s="45">
        <f t="shared" si="312"/>
        <v>2.1704</v>
      </c>
      <c r="K411" s="52">
        <v>1.125</v>
      </c>
      <c r="L411" s="47">
        <v>0.5</v>
      </c>
      <c r="M411" s="54">
        <f t="shared" si="313"/>
        <v>4917.2332329225</v>
      </c>
      <c r="O411" s="56">
        <v>2556</v>
      </c>
      <c r="P411" s="51">
        <f t="shared" si="318"/>
        <v>1.015</v>
      </c>
      <c r="Q411" s="51">
        <v>1.35</v>
      </c>
      <c r="R411" s="51">
        <v>1</v>
      </c>
      <c r="S411" s="51">
        <v>0</v>
      </c>
      <c r="T411" s="42">
        <f t="shared" si="314"/>
        <v>3502.359</v>
      </c>
      <c r="U411" s="52">
        <v>1.55</v>
      </c>
      <c r="V411" s="51">
        <v>0.76</v>
      </c>
      <c r="W411" s="51">
        <v>1.54</v>
      </c>
      <c r="X411" s="45">
        <f t="shared" si="315"/>
        <v>2.1704</v>
      </c>
      <c r="Y411" s="52">
        <v>1.125</v>
      </c>
      <c r="Z411" s="47">
        <v>0.5</v>
      </c>
      <c r="AA411" s="54">
        <f t="shared" si="316"/>
        <v>6627.5752269825</v>
      </c>
    </row>
    <row r="412" customHeight="1" spans="1:27">
      <c r="A412" s="56">
        <v>2556</v>
      </c>
      <c r="B412" s="51">
        <f t="shared" si="317"/>
        <v>1.015</v>
      </c>
      <c r="C412" s="51">
        <v>1.35</v>
      </c>
      <c r="D412" s="51">
        <v>1</v>
      </c>
      <c r="E412" s="51">
        <v>0</v>
      </c>
      <c r="F412" s="42">
        <f t="shared" si="311"/>
        <v>3502.359</v>
      </c>
      <c r="G412" s="52">
        <v>1.15</v>
      </c>
      <c r="H412" s="51">
        <v>0.76</v>
      </c>
      <c r="I412" s="51">
        <v>1.54</v>
      </c>
      <c r="J412" s="45">
        <f t="shared" si="312"/>
        <v>2.1704</v>
      </c>
      <c r="K412" s="52">
        <v>1.125</v>
      </c>
      <c r="L412" s="47">
        <v>0.5</v>
      </c>
      <c r="M412" s="54">
        <f t="shared" si="313"/>
        <v>4917.2332329225</v>
      </c>
      <c r="O412" s="56">
        <v>2556</v>
      </c>
      <c r="P412" s="51">
        <f t="shared" si="318"/>
        <v>1.015</v>
      </c>
      <c r="Q412" s="51">
        <v>1.35</v>
      </c>
      <c r="R412" s="51">
        <v>1</v>
      </c>
      <c r="S412" s="51">
        <v>0</v>
      </c>
      <c r="T412" s="42">
        <f t="shared" si="314"/>
        <v>3502.359</v>
      </c>
      <c r="U412" s="52">
        <v>1.55</v>
      </c>
      <c r="V412" s="51">
        <v>0.76</v>
      </c>
      <c r="W412" s="51">
        <v>1.54</v>
      </c>
      <c r="X412" s="45">
        <f t="shared" si="315"/>
        <v>2.1704</v>
      </c>
      <c r="Y412" s="52">
        <v>1.125</v>
      </c>
      <c r="Z412" s="47">
        <v>0.5</v>
      </c>
      <c r="AA412" s="54">
        <f t="shared" si="316"/>
        <v>6627.5752269825</v>
      </c>
    </row>
    <row r="413" customHeight="1" spans="1:27">
      <c r="A413" s="56">
        <v>2556</v>
      </c>
      <c r="B413" s="51">
        <f t="shared" si="317"/>
        <v>1.015</v>
      </c>
      <c r="C413" s="51">
        <v>1.35</v>
      </c>
      <c r="D413" s="51">
        <v>1</v>
      </c>
      <c r="E413" s="51">
        <v>0</v>
      </c>
      <c r="F413" s="42">
        <f t="shared" si="311"/>
        <v>3502.359</v>
      </c>
      <c r="G413" s="52">
        <v>1.15</v>
      </c>
      <c r="H413" s="51">
        <v>0.76</v>
      </c>
      <c r="I413" s="51">
        <v>1.54</v>
      </c>
      <c r="J413" s="45">
        <f t="shared" si="312"/>
        <v>2.1704</v>
      </c>
      <c r="K413" s="52">
        <v>1.125</v>
      </c>
      <c r="L413" s="47">
        <v>0.5</v>
      </c>
      <c r="M413" s="54">
        <f t="shared" si="313"/>
        <v>4917.2332329225</v>
      </c>
      <c r="O413" s="56">
        <v>2556</v>
      </c>
      <c r="P413" s="51">
        <f t="shared" si="318"/>
        <v>1.015</v>
      </c>
      <c r="Q413" s="51">
        <v>1.35</v>
      </c>
      <c r="R413" s="51">
        <v>1</v>
      </c>
      <c r="S413" s="51">
        <v>0</v>
      </c>
      <c r="T413" s="42">
        <f t="shared" si="314"/>
        <v>3502.359</v>
      </c>
      <c r="U413" s="52">
        <v>1.55</v>
      </c>
      <c r="V413" s="51">
        <v>0.76</v>
      </c>
      <c r="W413" s="51">
        <v>1.54</v>
      </c>
      <c r="X413" s="45">
        <f t="shared" si="315"/>
        <v>2.1704</v>
      </c>
      <c r="Y413" s="52">
        <v>1.125</v>
      </c>
      <c r="Z413" s="47">
        <v>0.5</v>
      </c>
      <c r="AA413" s="54">
        <f t="shared" si="316"/>
        <v>6627.5752269825</v>
      </c>
    </row>
    <row r="414" customHeight="1" spans="1:27">
      <c r="A414" s="56">
        <v>2556</v>
      </c>
      <c r="B414" s="51">
        <f t="shared" si="317"/>
        <v>1.015</v>
      </c>
      <c r="C414" s="51">
        <v>1.35</v>
      </c>
      <c r="D414" s="51">
        <v>1</v>
      </c>
      <c r="E414" s="51">
        <v>0</v>
      </c>
      <c r="F414" s="42">
        <f t="shared" si="311"/>
        <v>3502.359</v>
      </c>
      <c r="G414" s="52">
        <v>1.15</v>
      </c>
      <c r="H414" s="51">
        <v>0.76</v>
      </c>
      <c r="I414" s="51">
        <v>1.54</v>
      </c>
      <c r="J414" s="45">
        <f t="shared" si="312"/>
        <v>2.1704</v>
      </c>
      <c r="K414" s="52">
        <v>1.125</v>
      </c>
      <c r="L414" s="47">
        <v>0.5</v>
      </c>
      <c r="M414" s="54">
        <f t="shared" si="313"/>
        <v>4917.2332329225</v>
      </c>
      <c r="O414" s="56">
        <v>2556</v>
      </c>
      <c r="P414" s="51">
        <f t="shared" si="318"/>
        <v>1.015</v>
      </c>
      <c r="Q414" s="51">
        <v>1.35</v>
      </c>
      <c r="R414" s="51">
        <v>1</v>
      </c>
      <c r="S414" s="51">
        <v>0</v>
      </c>
      <c r="T414" s="42">
        <f t="shared" si="314"/>
        <v>3502.359</v>
      </c>
      <c r="U414" s="52">
        <v>1.55</v>
      </c>
      <c r="V414" s="51">
        <v>0.76</v>
      </c>
      <c r="W414" s="51">
        <v>1.54</v>
      </c>
      <c r="X414" s="45">
        <f t="shared" si="315"/>
        <v>2.1704</v>
      </c>
      <c r="Y414" s="52">
        <v>1.125</v>
      </c>
      <c r="Z414" s="47">
        <v>0.5</v>
      </c>
      <c r="AA414" s="54">
        <f t="shared" si="316"/>
        <v>6627.5752269825</v>
      </c>
    </row>
    <row r="415" customHeight="1" spans="1:27">
      <c r="A415" s="56">
        <v>2556</v>
      </c>
      <c r="B415" s="51">
        <f t="shared" si="317"/>
        <v>1.015</v>
      </c>
      <c r="C415" s="51">
        <v>1.35</v>
      </c>
      <c r="D415" s="51">
        <v>1</v>
      </c>
      <c r="E415" s="51">
        <v>0</v>
      </c>
      <c r="F415" s="42">
        <f t="shared" si="311"/>
        <v>3502.359</v>
      </c>
      <c r="G415" s="52">
        <v>1.15</v>
      </c>
      <c r="H415" s="51">
        <v>0.76</v>
      </c>
      <c r="I415" s="51">
        <v>1.54</v>
      </c>
      <c r="J415" s="45">
        <f t="shared" si="312"/>
        <v>2.1704</v>
      </c>
      <c r="K415" s="52">
        <v>1.125</v>
      </c>
      <c r="L415" s="47">
        <v>0.5</v>
      </c>
      <c r="M415" s="54">
        <f t="shared" si="313"/>
        <v>4917.2332329225</v>
      </c>
      <c r="O415" s="56">
        <v>2556</v>
      </c>
      <c r="P415" s="51">
        <f t="shared" si="318"/>
        <v>1.015</v>
      </c>
      <c r="Q415" s="51">
        <v>1.35</v>
      </c>
      <c r="R415" s="51">
        <v>1</v>
      </c>
      <c r="S415" s="51">
        <v>0</v>
      </c>
      <c r="T415" s="42">
        <f t="shared" si="314"/>
        <v>3502.359</v>
      </c>
      <c r="U415" s="52">
        <v>1.55</v>
      </c>
      <c r="V415" s="51">
        <v>0.76</v>
      </c>
      <c r="W415" s="51">
        <v>1.54</v>
      </c>
      <c r="X415" s="45">
        <f t="shared" si="315"/>
        <v>2.1704</v>
      </c>
      <c r="Y415" s="52">
        <v>1.125</v>
      </c>
      <c r="Z415" s="47">
        <v>0.5</v>
      </c>
      <c r="AA415" s="54">
        <f t="shared" si="316"/>
        <v>6627.5752269825</v>
      </c>
    </row>
    <row r="416" customHeight="1" spans="1:27">
      <c r="A416" s="56">
        <v>2556</v>
      </c>
      <c r="B416" s="51">
        <f t="shared" si="317"/>
        <v>1.015</v>
      </c>
      <c r="C416" s="51">
        <v>1.35</v>
      </c>
      <c r="D416" s="51">
        <v>1</v>
      </c>
      <c r="E416" s="51">
        <v>0</v>
      </c>
      <c r="F416" s="42">
        <f t="shared" si="311"/>
        <v>3502.359</v>
      </c>
      <c r="G416" s="52">
        <v>1.15</v>
      </c>
      <c r="H416" s="51">
        <v>0.76</v>
      </c>
      <c r="I416" s="51">
        <v>1.54</v>
      </c>
      <c r="J416" s="45">
        <f t="shared" si="312"/>
        <v>2.1704</v>
      </c>
      <c r="K416" s="52">
        <v>1.125</v>
      </c>
      <c r="L416" s="47">
        <v>0.5</v>
      </c>
      <c r="M416" s="54">
        <f t="shared" si="313"/>
        <v>4917.2332329225</v>
      </c>
      <c r="O416" s="56">
        <v>2556</v>
      </c>
      <c r="P416" s="51">
        <f t="shared" si="318"/>
        <v>1.015</v>
      </c>
      <c r="Q416" s="51">
        <v>1.35</v>
      </c>
      <c r="R416" s="51">
        <v>1</v>
      </c>
      <c r="S416" s="51">
        <v>0</v>
      </c>
      <c r="T416" s="42">
        <f t="shared" si="314"/>
        <v>3502.359</v>
      </c>
      <c r="U416" s="52">
        <v>1.55</v>
      </c>
      <c r="V416" s="51">
        <v>0.76</v>
      </c>
      <c r="W416" s="51">
        <v>1.54</v>
      </c>
      <c r="X416" s="45">
        <f t="shared" si="315"/>
        <v>2.1704</v>
      </c>
      <c r="Y416" s="52">
        <v>1.125</v>
      </c>
      <c r="Z416" s="47">
        <v>0.5</v>
      </c>
      <c r="AA416" s="54">
        <f t="shared" si="316"/>
        <v>6627.5752269825</v>
      </c>
    </row>
    <row r="417" customHeight="1" spans="1:27">
      <c r="A417" s="57">
        <f>SUM(M396:M416)</f>
        <v>116179.84011375</v>
      </c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9"/>
      <c r="O417" s="57">
        <f>SUM(AA396:AA416)</f>
        <v>156590.21928375</v>
      </c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9"/>
    </row>
    <row r="418" customHeight="1" spans="1:27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9"/>
      <c r="O418" s="57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9"/>
    </row>
    <row r="419" customHeight="1" spans="1:27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2"/>
      <c r="O419" s="60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2"/>
    </row>
    <row r="422" customHeight="1" spans="1:27">
      <c r="A422" s="2" t="s">
        <v>0</v>
      </c>
      <c r="B422" s="3"/>
      <c r="C422" s="3"/>
      <c r="D422" s="3"/>
      <c r="E422" s="4"/>
      <c r="F422" s="2" t="s">
        <v>81</v>
      </c>
      <c r="G422" s="3"/>
      <c r="H422" s="3"/>
      <c r="I422" s="3"/>
      <c r="J422" s="3"/>
      <c r="K422" s="3"/>
      <c r="L422" s="3"/>
      <c r="M422" s="4"/>
      <c r="O422" s="2" t="s">
        <v>0</v>
      </c>
      <c r="P422" s="3"/>
      <c r="Q422" s="3"/>
      <c r="R422" s="3"/>
      <c r="S422" s="4"/>
      <c r="T422" s="2" t="s">
        <v>81</v>
      </c>
      <c r="U422" s="3"/>
      <c r="V422" s="3"/>
      <c r="W422" s="3"/>
      <c r="X422" s="3"/>
      <c r="Y422" s="3"/>
      <c r="Z422" s="3"/>
      <c r="AA422" s="4"/>
    </row>
    <row r="423" customHeight="1" spans="1:27">
      <c r="A423" s="5"/>
      <c r="B423" s="6"/>
      <c r="C423" s="6"/>
      <c r="D423" s="6"/>
      <c r="E423" s="7"/>
      <c r="F423" s="5"/>
      <c r="G423" s="6"/>
      <c r="H423" s="6"/>
      <c r="I423" s="6"/>
      <c r="J423" s="6"/>
      <c r="K423" s="6"/>
      <c r="L423" s="6"/>
      <c r="M423" s="7"/>
      <c r="O423" s="5"/>
      <c r="P423" s="6"/>
      <c r="Q423" s="6"/>
      <c r="R423" s="6"/>
      <c r="S423" s="7"/>
      <c r="T423" s="5"/>
      <c r="U423" s="6"/>
      <c r="V423" s="6"/>
      <c r="W423" s="6"/>
      <c r="X423" s="6"/>
      <c r="Y423" s="6"/>
      <c r="Z423" s="6"/>
      <c r="AA423" s="7"/>
    </row>
    <row r="424" customHeight="1" spans="1:27">
      <c r="A424" s="8"/>
      <c r="B424" s="9"/>
      <c r="C424" s="9"/>
      <c r="D424" s="9"/>
      <c r="E424" s="10"/>
      <c r="F424" s="8"/>
      <c r="G424" s="9"/>
      <c r="H424" s="9"/>
      <c r="I424" s="9"/>
      <c r="J424" s="9"/>
      <c r="K424" s="9"/>
      <c r="L424" s="9"/>
      <c r="M424" s="10"/>
      <c r="O424" s="8"/>
      <c r="P424" s="9"/>
      <c r="Q424" s="9"/>
      <c r="R424" s="9"/>
      <c r="S424" s="10"/>
      <c r="T424" s="8"/>
      <c r="U424" s="9"/>
      <c r="V424" s="9"/>
      <c r="W424" s="9"/>
      <c r="X424" s="9"/>
      <c r="Y424" s="9"/>
      <c r="Z424" s="9"/>
      <c r="AA424" s="10"/>
    </row>
    <row r="425" customHeight="1" spans="1:27">
      <c r="A425" s="11" t="s">
        <v>6</v>
      </c>
      <c r="B425" s="11"/>
      <c r="C425" s="12">
        <f>H425+H427</f>
        <v>3421704.0200222</v>
      </c>
      <c r="D425" s="12"/>
      <c r="E425" s="12"/>
      <c r="F425" s="13" t="s">
        <v>7</v>
      </c>
      <c r="G425" s="13"/>
      <c r="H425" s="14">
        <f>A453+A479</f>
        <v>3059234.53530671</v>
      </c>
      <c r="I425" s="14"/>
      <c r="J425" s="15">
        <f>H425/C425</f>
        <v>0.894067551549027</v>
      </c>
      <c r="K425" s="15"/>
      <c r="L425" s="16" t="s">
        <v>8</v>
      </c>
      <c r="M425" s="16"/>
      <c r="O425" s="11" t="s">
        <v>6</v>
      </c>
      <c r="P425" s="11"/>
      <c r="Q425" s="12">
        <f>V425+V427</f>
        <v>3938469.36025742</v>
      </c>
      <c r="R425" s="12"/>
      <c r="S425" s="12"/>
      <c r="T425" s="13" t="s">
        <v>7</v>
      </c>
      <c r="U425" s="13"/>
      <c r="V425" s="14">
        <f>O453+O479</f>
        <v>3561682.41329606</v>
      </c>
      <c r="W425" s="14"/>
      <c r="X425" s="15">
        <f>V425/Q425</f>
        <v>0.90433162924575</v>
      </c>
      <c r="Y425" s="15"/>
      <c r="Z425" s="16" t="s">
        <v>8</v>
      </c>
      <c r="AA425" s="16"/>
    </row>
    <row r="426" customHeight="1" spans="1:27">
      <c r="A426" s="11"/>
      <c r="B426" s="11"/>
      <c r="C426" s="12"/>
      <c r="D426" s="12"/>
      <c r="E426" s="12"/>
      <c r="F426" s="13"/>
      <c r="G426" s="13"/>
      <c r="H426" s="14"/>
      <c r="I426" s="14"/>
      <c r="J426" s="15"/>
      <c r="K426" s="15"/>
      <c r="L426" s="16"/>
      <c r="M426" s="16"/>
      <c r="O426" s="11"/>
      <c r="P426" s="11"/>
      <c r="Q426" s="12"/>
      <c r="R426" s="12"/>
      <c r="S426" s="12"/>
      <c r="T426" s="13"/>
      <c r="U426" s="13"/>
      <c r="V426" s="14"/>
      <c r="W426" s="14"/>
      <c r="X426" s="15"/>
      <c r="Y426" s="15"/>
      <c r="Z426" s="16"/>
      <c r="AA426" s="16"/>
    </row>
    <row r="427" customHeight="1" spans="1:27">
      <c r="A427" s="11"/>
      <c r="B427" s="11"/>
      <c r="C427" s="12"/>
      <c r="D427" s="12"/>
      <c r="E427" s="12"/>
      <c r="F427" s="13" t="s">
        <v>9</v>
      </c>
      <c r="G427" s="13"/>
      <c r="H427" s="14">
        <f>A509</f>
        <v>362469.48471549</v>
      </c>
      <c r="I427" s="14"/>
      <c r="J427" s="15">
        <f>H427/C425</f>
        <v>0.105932448450973</v>
      </c>
      <c r="K427" s="15"/>
      <c r="L427" s="16">
        <v>21</v>
      </c>
      <c r="M427" s="16"/>
      <c r="O427" s="11"/>
      <c r="P427" s="11"/>
      <c r="Q427" s="12"/>
      <c r="R427" s="12"/>
      <c r="S427" s="12"/>
      <c r="T427" s="13" t="s">
        <v>9</v>
      </c>
      <c r="U427" s="13"/>
      <c r="V427" s="14">
        <f>O509</f>
        <v>376786.94696136</v>
      </c>
      <c r="W427" s="14"/>
      <c r="X427" s="15">
        <f>V427/Q425</f>
        <v>0.0956683707542499</v>
      </c>
      <c r="Y427" s="15"/>
      <c r="Z427" s="16">
        <v>21</v>
      </c>
      <c r="AA427" s="16"/>
    </row>
    <row r="428" customHeight="1" spans="1:27">
      <c r="A428" s="17" t="s">
        <v>10</v>
      </c>
      <c r="B428" s="17"/>
      <c r="C428" s="18">
        <f>C425/L427</f>
        <v>162938.286667724</v>
      </c>
      <c r="D428" s="18"/>
      <c r="E428" s="18"/>
      <c r="F428" s="13"/>
      <c r="G428" s="13"/>
      <c r="H428" s="14"/>
      <c r="I428" s="14"/>
      <c r="J428" s="15"/>
      <c r="K428" s="15"/>
      <c r="L428" s="16"/>
      <c r="M428" s="16"/>
      <c r="O428" s="17" t="s">
        <v>10</v>
      </c>
      <c r="P428" s="17"/>
      <c r="Q428" s="18">
        <f>Q425/Z427</f>
        <v>187546.160012258</v>
      </c>
      <c r="R428" s="18"/>
      <c r="S428" s="18"/>
      <c r="T428" s="13"/>
      <c r="U428" s="13"/>
      <c r="V428" s="14"/>
      <c r="W428" s="14"/>
      <c r="X428" s="15"/>
      <c r="Y428" s="15"/>
      <c r="Z428" s="16"/>
      <c r="AA428" s="16"/>
    </row>
    <row r="429" customHeight="1" spans="1:27">
      <c r="A429" s="17"/>
      <c r="B429" s="17"/>
      <c r="C429" s="18"/>
      <c r="D429" s="18"/>
      <c r="E429" s="18"/>
      <c r="F429" s="13" t="s">
        <v>42</v>
      </c>
      <c r="G429" s="13"/>
      <c r="H429" s="14">
        <f>A537</f>
        <v>116179.84011375</v>
      </c>
      <c r="I429" s="14"/>
      <c r="J429" s="15">
        <f>H429/C425</f>
        <v>0.0339537959548577</v>
      </c>
      <c r="K429" s="15"/>
      <c r="L429" s="16"/>
      <c r="M429" s="16"/>
      <c r="O429" s="17"/>
      <c r="P429" s="17"/>
      <c r="Q429" s="18"/>
      <c r="R429" s="18"/>
      <c r="S429" s="18"/>
      <c r="T429" s="13" t="s">
        <v>42</v>
      </c>
      <c r="U429" s="13"/>
      <c r="V429" s="14">
        <f>O537</f>
        <v>156590.21928375</v>
      </c>
      <c r="W429" s="14"/>
      <c r="X429" s="15">
        <f>V429/Q425</f>
        <v>0.0397591564032163</v>
      </c>
      <c r="Y429" s="15"/>
      <c r="Z429" s="16"/>
      <c r="AA429" s="16"/>
    </row>
    <row r="430" customHeight="1" spans="1:27">
      <c r="A430" s="19"/>
      <c r="B430" s="19"/>
      <c r="C430" s="20"/>
      <c r="D430" s="20"/>
      <c r="E430" s="20"/>
      <c r="F430" s="21"/>
      <c r="G430" s="21"/>
      <c r="H430" s="22"/>
      <c r="I430" s="22"/>
      <c r="J430" s="15"/>
      <c r="K430" s="15"/>
      <c r="L430" s="24"/>
      <c r="M430" s="24"/>
      <c r="O430" s="19"/>
      <c r="P430" s="19"/>
      <c r="Q430" s="20"/>
      <c r="R430" s="20"/>
      <c r="S430" s="20"/>
      <c r="T430" s="21"/>
      <c r="U430" s="21"/>
      <c r="V430" s="22"/>
      <c r="W430" s="22"/>
      <c r="X430" s="15"/>
      <c r="Y430" s="15"/>
      <c r="Z430" s="24"/>
      <c r="AA430" s="24"/>
    </row>
    <row r="431" customHeight="1" spans="1:27">
      <c r="A431" s="25" t="s">
        <v>13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O431" s="25" t="s">
        <v>13</v>
      </c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7"/>
    </row>
    <row r="432" customHeight="1" spans="1:27">
      <c r="A432" s="2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O432" s="28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30"/>
    </row>
    <row r="433" customHeight="1" spans="1:27">
      <c r="A433" s="31" t="s">
        <v>14</v>
      </c>
      <c r="B433" s="32"/>
      <c r="C433" s="32"/>
      <c r="D433" s="32"/>
      <c r="E433" s="32"/>
      <c r="F433" s="33"/>
      <c r="G433" s="34" t="s">
        <v>15</v>
      </c>
      <c r="H433" s="35"/>
      <c r="I433" s="35"/>
      <c r="J433" s="36"/>
      <c r="K433" s="37" t="s">
        <v>16</v>
      </c>
      <c r="L433" s="38"/>
      <c r="M433" s="39" t="s">
        <v>17</v>
      </c>
      <c r="O433" s="31" t="s">
        <v>14</v>
      </c>
      <c r="P433" s="32"/>
      <c r="Q433" s="32"/>
      <c r="R433" s="32"/>
      <c r="S433" s="32"/>
      <c r="T433" s="33"/>
      <c r="U433" s="34" t="s">
        <v>15</v>
      </c>
      <c r="V433" s="35"/>
      <c r="W433" s="35"/>
      <c r="X433" s="36"/>
      <c r="Y433" s="37" t="s">
        <v>16</v>
      </c>
      <c r="Z433" s="38"/>
      <c r="AA433" s="39" t="s">
        <v>17</v>
      </c>
    </row>
    <row r="434" customHeight="1" spans="1:27">
      <c r="A434" s="40" t="s">
        <v>18</v>
      </c>
      <c r="B434" s="41" t="s">
        <v>19</v>
      </c>
      <c r="C434" s="41" t="s">
        <v>20</v>
      </c>
      <c r="D434" s="41" t="s">
        <v>21</v>
      </c>
      <c r="E434" s="41" t="s">
        <v>22</v>
      </c>
      <c r="F434" s="42" t="s">
        <v>14</v>
      </c>
      <c r="G434" s="43" t="s">
        <v>23</v>
      </c>
      <c r="H434" s="44" t="s">
        <v>24</v>
      </c>
      <c r="I434" s="44" t="s">
        <v>25</v>
      </c>
      <c r="J434" s="45" t="s">
        <v>26</v>
      </c>
      <c r="K434" s="46" t="s">
        <v>27</v>
      </c>
      <c r="L434" s="47" t="s">
        <v>28</v>
      </c>
      <c r="M434" s="48"/>
      <c r="O434" s="40" t="s">
        <v>18</v>
      </c>
      <c r="P434" s="41" t="s">
        <v>19</v>
      </c>
      <c r="Q434" s="41" t="s">
        <v>20</v>
      </c>
      <c r="R434" s="41" t="s">
        <v>21</v>
      </c>
      <c r="S434" s="41" t="s">
        <v>22</v>
      </c>
      <c r="T434" s="42" t="s">
        <v>14</v>
      </c>
      <c r="U434" s="43" t="s">
        <v>23</v>
      </c>
      <c r="V434" s="44" t="s">
        <v>24</v>
      </c>
      <c r="W434" s="44" t="s">
        <v>25</v>
      </c>
      <c r="X434" s="45" t="s">
        <v>26</v>
      </c>
      <c r="Y434" s="46" t="s">
        <v>27</v>
      </c>
      <c r="Z434" s="47" t="s">
        <v>28</v>
      </c>
      <c r="AA434" s="48"/>
    </row>
    <row r="435" customHeight="1" spans="1:27">
      <c r="A435" s="49">
        <v>4497</v>
      </c>
      <c r="B435" s="55">
        <v>3.16</v>
      </c>
      <c r="C435" s="51">
        <v>2.2</v>
      </c>
      <c r="D435" s="51">
        <v>2</v>
      </c>
      <c r="E435" s="51">
        <v>0</v>
      </c>
      <c r="F435" s="42">
        <f t="shared" ref="F435:F452" si="319">A435*B435*C435*D435+E435</f>
        <v>62526.288</v>
      </c>
      <c r="G435" s="52">
        <v>2.5</v>
      </c>
      <c r="H435" s="51">
        <v>0.98</v>
      </c>
      <c r="I435" s="51">
        <v>2.47</v>
      </c>
      <c r="J435" s="45">
        <f t="shared" ref="J435:J452" si="320">H435*I435+1</f>
        <v>3.4206</v>
      </c>
      <c r="K435" s="53">
        <v>1.325</v>
      </c>
      <c r="L435" s="47">
        <v>0.5</v>
      </c>
      <c r="M435" s="54">
        <f t="shared" ref="M435:M452" si="321">F435*G435*J435*K435*L435</f>
        <v>354234.4780887</v>
      </c>
      <c r="O435" s="49">
        <v>4497</v>
      </c>
      <c r="P435" s="55">
        <v>3.16</v>
      </c>
      <c r="Q435" s="51">
        <v>2.2</v>
      </c>
      <c r="R435" s="51">
        <v>2</v>
      </c>
      <c r="S435" s="51">
        <v>0</v>
      </c>
      <c r="T435" s="42">
        <f t="shared" ref="T435:T452" si="322">O435*P435*Q435*R435+S435</f>
        <v>62526.288</v>
      </c>
      <c r="U435" s="52">
        <v>2.9</v>
      </c>
      <c r="V435" s="51">
        <v>0.98</v>
      </c>
      <c r="W435" s="51">
        <v>2.47</v>
      </c>
      <c r="X435" s="45">
        <f t="shared" ref="X435:X452" si="323">V435*W435+1</f>
        <v>3.4206</v>
      </c>
      <c r="Y435" s="53">
        <v>1.325</v>
      </c>
      <c r="Z435" s="47">
        <v>0.5</v>
      </c>
      <c r="AA435" s="54">
        <f t="shared" ref="AA435:AA452" si="324">T435*U435*X435*Y435*Z435</f>
        <v>410911.994582892</v>
      </c>
    </row>
    <row r="436" customHeight="1" spans="1:27">
      <c r="A436" s="49">
        <v>4497</v>
      </c>
      <c r="B436" s="50">
        <v>1.62</v>
      </c>
      <c r="C436" s="51">
        <v>2.2</v>
      </c>
      <c r="D436" s="51">
        <v>1</v>
      </c>
      <c r="E436" s="51">
        <v>0</v>
      </c>
      <c r="F436" s="42">
        <f t="shared" si="319"/>
        <v>16027.308</v>
      </c>
      <c r="G436" s="52">
        <v>2.5</v>
      </c>
      <c r="H436" s="51">
        <v>0.98</v>
      </c>
      <c r="I436" s="51">
        <v>2.47</v>
      </c>
      <c r="J436" s="45">
        <f t="shared" si="320"/>
        <v>3.4206</v>
      </c>
      <c r="K436" s="53">
        <v>1.325</v>
      </c>
      <c r="L436" s="47">
        <v>0.5</v>
      </c>
      <c r="M436" s="54">
        <f t="shared" si="321"/>
        <v>90800.609889825</v>
      </c>
      <c r="O436" s="49">
        <v>4497</v>
      </c>
      <c r="P436" s="50">
        <v>1.62</v>
      </c>
      <c r="Q436" s="51">
        <v>2.2</v>
      </c>
      <c r="R436" s="51">
        <v>1</v>
      </c>
      <c r="S436" s="51">
        <v>0</v>
      </c>
      <c r="T436" s="42">
        <f t="shared" si="322"/>
        <v>16027.308</v>
      </c>
      <c r="U436" s="52">
        <v>2.9</v>
      </c>
      <c r="V436" s="51">
        <v>0.98</v>
      </c>
      <c r="W436" s="51">
        <v>2.47</v>
      </c>
      <c r="X436" s="45">
        <f t="shared" si="323"/>
        <v>3.4206</v>
      </c>
      <c r="Y436" s="53">
        <v>1.325</v>
      </c>
      <c r="Z436" s="47">
        <v>0.5</v>
      </c>
      <c r="AA436" s="54">
        <f t="shared" si="324"/>
        <v>105328.707472197</v>
      </c>
    </row>
    <row r="437" customHeight="1" spans="1:27">
      <c r="A437" s="49">
        <v>4497</v>
      </c>
      <c r="B437" s="50">
        <v>1.1</v>
      </c>
      <c r="C437" s="51">
        <v>2.2</v>
      </c>
      <c r="D437" s="51">
        <v>1</v>
      </c>
      <c r="E437" s="51">
        <v>0</v>
      </c>
      <c r="F437" s="42">
        <f t="shared" si="319"/>
        <v>10882.74</v>
      </c>
      <c r="G437" s="52">
        <v>2.5</v>
      </c>
      <c r="H437" s="51">
        <v>0.98</v>
      </c>
      <c r="I437" s="51">
        <v>2.47</v>
      </c>
      <c r="J437" s="45">
        <f t="shared" si="320"/>
        <v>3.4206</v>
      </c>
      <c r="K437" s="53">
        <v>1.325</v>
      </c>
      <c r="L437" s="47">
        <v>0.5</v>
      </c>
      <c r="M437" s="54">
        <f t="shared" si="321"/>
        <v>61654.735110375</v>
      </c>
      <c r="O437" s="49">
        <v>4497</v>
      </c>
      <c r="P437" s="50">
        <v>1.1</v>
      </c>
      <c r="Q437" s="51">
        <v>2.2</v>
      </c>
      <c r="R437" s="51">
        <v>1</v>
      </c>
      <c r="S437" s="51">
        <v>0</v>
      </c>
      <c r="T437" s="42">
        <f t="shared" si="322"/>
        <v>10882.74</v>
      </c>
      <c r="U437" s="52">
        <v>2.9</v>
      </c>
      <c r="V437" s="51">
        <v>0.98</v>
      </c>
      <c r="W437" s="51">
        <v>2.47</v>
      </c>
      <c r="X437" s="45">
        <f t="shared" si="323"/>
        <v>3.4206</v>
      </c>
      <c r="Y437" s="53">
        <v>1.325</v>
      </c>
      <c r="Z437" s="47">
        <v>0.5</v>
      </c>
      <c r="AA437" s="54">
        <f t="shared" si="324"/>
        <v>71519.492728035</v>
      </c>
    </row>
    <row r="438" customHeight="1" spans="1:27">
      <c r="A438" s="49">
        <v>4497</v>
      </c>
      <c r="B438" s="50">
        <v>1.49</v>
      </c>
      <c r="C438" s="51">
        <v>2.2</v>
      </c>
      <c r="D438" s="51">
        <v>1</v>
      </c>
      <c r="E438" s="51">
        <v>0</v>
      </c>
      <c r="F438" s="42">
        <f t="shared" si="319"/>
        <v>14741.166</v>
      </c>
      <c r="G438" s="52">
        <v>2.5</v>
      </c>
      <c r="H438" s="51">
        <v>0.98</v>
      </c>
      <c r="I438" s="51">
        <v>2.47</v>
      </c>
      <c r="J438" s="45">
        <f t="shared" si="320"/>
        <v>3.4206</v>
      </c>
      <c r="K438" s="53">
        <v>1.325</v>
      </c>
      <c r="L438" s="47">
        <v>0.5</v>
      </c>
      <c r="M438" s="54">
        <f t="shared" si="321"/>
        <v>83514.1411949625</v>
      </c>
      <c r="O438" s="49">
        <v>4497</v>
      </c>
      <c r="P438" s="50">
        <v>1.49</v>
      </c>
      <c r="Q438" s="51">
        <v>2.2</v>
      </c>
      <c r="R438" s="51">
        <v>1</v>
      </c>
      <c r="S438" s="51">
        <v>0</v>
      </c>
      <c r="T438" s="42">
        <f t="shared" si="322"/>
        <v>14741.166</v>
      </c>
      <c r="U438" s="52">
        <v>2.9</v>
      </c>
      <c r="V438" s="51">
        <v>0.98</v>
      </c>
      <c r="W438" s="51">
        <v>2.47</v>
      </c>
      <c r="X438" s="45">
        <f t="shared" si="323"/>
        <v>3.4206</v>
      </c>
      <c r="Y438" s="53">
        <v>1.325</v>
      </c>
      <c r="Z438" s="47">
        <v>0.5</v>
      </c>
      <c r="AA438" s="54">
        <f t="shared" si="324"/>
        <v>96876.4037861565</v>
      </c>
    </row>
    <row r="439" customHeight="1" spans="1:27">
      <c r="A439" s="49">
        <v>4497</v>
      </c>
      <c r="B439" s="50">
        <v>1.37</v>
      </c>
      <c r="C439" s="51">
        <v>2.2</v>
      </c>
      <c r="D439" s="51">
        <v>1</v>
      </c>
      <c r="E439" s="51">
        <v>0</v>
      </c>
      <c r="F439" s="42">
        <f t="shared" si="319"/>
        <v>13553.958</v>
      </c>
      <c r="G439" s="52">
        <v>2.5</v>
      </c>
      <c r="H439" s="51">
        <v>0.98</v>
      </c>
      <c r="I439" s="51">
        <v>2.47</v>
      </c>
      <c r="J439" s="45">
        <f t="shared" si="320"/>
        <v>3.4206</v>
      </c>
      <c r="K439" s="53">
        <v>1.325</v>
      </c>
      <c r="L439" s="47">
        <v>0.5</v>
      </c>
      <c r="M439" s="54">
        <f t="shared" si="321"/>
        <v>76788.1700920125</v>
      </c>
      <c r="O439" s="49">
        <v>4497</v>
      </c>
      <c r="P439" s="50">
        <v>1.37</v>
      </c>
      <c r="Q439" s="51">
        <v>2.2</v>
      </c>
      <c r="R439" s="51">
        <v>1</v>
      </c>
      <c r="S439" s="51">
        <v>0</v>
      </c>
      <c r="T439" s="42">
        <f t="shared" si="322"/>
        <v>13553.958</v>
      </c>
      <c r="U439" s="52">
        <v>2.9</v>
      </c>
      <c r="V439" s="51">
        <v>0.98</v>
      </c>
      <c r="W439" s="51">
        <v>2.47</v>
      </c>
      <c r="X439" s="45">
        <f t="shared" si="323"/>
        <v>3.4206</v>
      </c>
      <c r="Y439" s="53">
        <v>1.325</v>
      </c>
      <c r="Z439" s="47">
        <v>0.5</v>
      </c>
      <c r="AA439" s="54">
        <f t="shared" si="324"/>
        <v>89074.2773067345</v>
      </c>
    </row>
    <row r="440" customHeight="1" spans="1:27">
      <c r="A440" s="49">
        <v>4497</v>
      </c>
      <c r="B440" s="50">
        <v>1.72</v>
      </c>
      <c r="C440" s="51">
        <v>2.2</v>
      </c>
      <c r="D440" s="51">
        <v>1</v>
      </c>
      <c r="E440" s="51">
        <v>0</v>
      </c>
      <c r="F440" s="42">
        <f t="shared" si="319"/>
        <v>17016.648</v>
      </c>
      <c r="G440" s="52">
        <v>2.5</v>
      </c>
      <c r="H440" s="51">
        <v>0.98</v>
      </c>
      <c r="I440" s="51">
        <v>2.47</v>
      </c>
      <c r="J440" s="45">
        <f t="shared" si="320"/>
        <v>3.4206</v>
      </c>
      <c r="K440" s="53">
        <v>1.325</v>
      </c>
      <c r="L440" s="47">
        <v>0.5</v>
      </c>
      <c r="M440" s="54">
        <f t="shared" si="321"/>
        <v>96405.58580895</v>
      </c>
      <c r="O440" s="49">
        <v>4497</v>
      </c>
      <c r="P440" s="50">
        <v>1.72</v>
      </c>
      <c r="Q440" s="51">
        <v>2.2</v>
      </c>
      <c r="R440" s="51">
        <v>1</v>
      </c>
      <c r="S440" s="51">
        <v>0</v>
      </c>
      <c r="T440" s="42">
        <f t="shared" si="322"/>
        <v>17016.648</v>
      </c>
      <c r="U440" s="52">
        <v>2.9</v>
      </c>
      <c r="V440" s="51">
        <v>0.98</v>
      </c>
      <c r="W440" s="51">
        <v>2.47</v>
      </c>
      <c r="X440" s="45">
        <f t="shared" si="323"/>
        <v>3.4206</v>
      </c>
      <c r="Y440" s="53">
        <v>1.325</v>
      </c>
      <c r="Z440" s="47">
        <v>0.5</v>
      </c>
      <c r="AA440" s="54">
        <f t="shared" si="324"/>
        <v>111830.479538382</v>
      </c>
    </row>
    <row r="441" customHeight="1" spans="1:27">
      <c r="A441" s="49">
        <v>4497</v>
      </c>
      <c r="B441" s="55">
        <v>3.16</v>
      </c>
      <c r="C441" s="51">
        <v>2.2</v>
      </c>
      <c r="D441" s="51">
        <v>1</v>
      </c>
      <c r="E441" s="51">
        <v>0</v>
      </c>
      <c r="F441" s="42">
        <f t="shared" si="319"/>
        <v>31263.144</v>
      </c>
      <c r="G441" s="52">
        <v>2.5</v>
      </c>
      <c r="H441" s="51">
        <v>0.98</v>
      </c>
      <c r="I441" s="51">
        <v>2.47</v>
      </c>
      <c r="J441" s="45">
        <f t="shared" si="320"/>
        <v>3.4206</v>
      </c>
      <c r="K441" s="53">
        <v>1.325</v>
      </c>
      <c r="L441" s="47">
        <v>0.5</v>
      </c>
      <c r="M441" s="54">
        <f t="shared" si="321"/>
        <v>177117.23904435</v>
      </c>
      <c r="O441" s="49">
        <v>4497</v>
      </c>
      <c r="P441" s="55">
        <v>3.16</v>
      </c>
      <c r="Q441" s="51">
        <v>2.2</v>
      </c>
      <c r="R441" s="51">
        <v>1</v>
      </c>
      <c r="S441" s="51">
        <v>0</v>
      </c>
      <c r="T441" s="42">
        <f t="shared" si="322"/>
        <v>31263.144</v>
      </c>
      <c r="U441" s="52">
        <v>2.9</v>
      </c>
      <c r="V441" s="51">
        <v>0.98</v>
      </c>
      <c r="W441" s="51">
        <v>2.47</v>
      </c>
      <c r="X441" s="45">
        <f t="shared" si="323"/>
        <v>3.4206</v>
      </c>
      <c r="Y441" s="53">
        <v>1.325</v>
      </c>
      <c r="Z441" s="47">
        <v>0.5</v>
      </c>
      <c r="AA441" s="54">
        <f t="shared" si="324"/>
        <v>205455.997291446</v>
      </c>
    </row>
    <row r="442" customHeight="1" spans="1:27">
      <c r="A442" s="49">
        <v>4497</v>
      </c>
      <c r="B442" s="50">
        <v>1.62</v>
      </c>
      <c r="C442" s="51">
        <v>2.2</v>
      </c>
      <c r="D442" s="51">
        <v>1</v>
      </c>
      <c r="E442" s="51">
        <v>0</v>
      </c>
      <c r="F442" s="42">
        <f t="shared" si="319"/>
        <v>16027.308</v>
      </c>
      <c r="G442" s="52">
        <v>2.5</v>
      </c>
      <c r="H442" s="51">
        <v>0.98</v>
      </c>
      <c r="I442" s="51">
        <v>2.47</v>
      </c>
      <c r="J442" s="45">
        <f t="shared" si="320"/>
        <v>3.4206</v>
      </c>
      <c r="K442" s="53">
        <v>1.325</v>
      </c>
      <c r="L442" s="47">
        <v>0.5</v>
      </c>
      <c r="M442" s="54">
        <f t="shared" si="321"/>
        <v>90800.609889825</v>
      </c>
      <c r="O442" s="49">
        <v>4497</v>
      </c>
      <c r="P442" s="50">
        <v>1.62</v>
      </c>
      <c r="Q442" s="51">
        <v>2.2</v>
      </c>
      <c r="R442" s="51">
        <v>1</v>
      </c>
      <c r="S442" s="51">
        <v>0</v>
      </c>
      <c r="T442" s="42">
        <f t="shared" si="322"/>
        <v>16027.308</v>
      </c>
      <c r="U442" s="52">
        <v>2.9</v>
      </c>
      <c r="V442" s="51">
        <v>0.98</v>
      </c>
      <c r="W442" s="51">
        <v>2.47</v>
      </c>
      <c r="X442" s="45">
        <f t="shared" si="323"/>
        <v>3.4206</v>
      </c>
      <c r="Y442" s="53">
        <v>1.325</v>
      </c>
      <c r="Z442" s="47">
        <v>0.5</v>
      </c>
      <c r="AA442" s="54">
        <f t="shared" si="324"/>
        <v>105328.707472197</v>
      </c>
    </row>
    <row r="443" customHeight="1" spans="1:27">
      <c r="A443" s="49">
        <v>4497</v>
      </c>
      <c r="B443" s="50">
        <v>1.1</v>
      </c>
      <c r="C443" s="51">
        <v>2.2</v>
      </c>
      <c r="D443" s="51">
        <v>1</v>
      </c>
      <c r="E443" s="51">
        <v>0</v>
      </c>
      <c r="F443" s="42">
        <f t="shared" si="319"/>
        <v>10882.74</v>
      </c>
      <c r="G443" s="52">
        <v>2.5</v>
      </c>
      <c r="H443" s="51">
        <v>0.98</v>
      </c>
      <c r="I443" s="51">
        <v>2.47</v>
      </c>
      <c r="J443" s="45">
        <f t="shared" si="320"/>
        <v>3.4206</v>
      </c>
      <c r="K443" s="53">
        <v>1.325</v>
      </c>
      <c r="L443" s="47">
        <v>0.5</v>
      </c>
      <c r="M443" s="54">
        <f t="shared" si="321"/>
        <v>61654.735110375</v>
      </c>
      <c r="O443" s="49">
        <v>4497</v>
      </c>
      <c r="P443" s="50">
        <v>1.1</v>
      </c>
      <c r="Q443" s="51">
        <v>2.2</v>
      </c>
      <c r="R443" s="51">
        <v>1</v>
      </c>
      <c r="S443" s="51">
        <v>0</v>
      </c>
      <c r="T443" s="42">
        <f t="shared" si="322"/>
        <v>10882.74</v>
      </c>
      <c r="U443" s="52">
        <v>2.9</v>
      </c>
      <c r="V443" s="51">
        <v>0.98</v>
      </c>
      <c r="W443" s="51">
        <v>2.47</v>
      </c>
      <c r="X443" s="45">
        <f t="shared" si="323"/>
        <v>3.4206</v>
      </c>
      <c r="Y443" s="53">
        <v>1.325</v>
      </c>
      <c r="Z443" s="47">
        <v>0.5</v>
      </c>
      <c r="AA443" s="54">
        <f t="shared" si="324"/>
        <v>71519.492728035</v>
      </c>
    </row>
    <row r="444" customHeight="1" spans="1:27">
      <c r="A444" s="49">
        <v>4497</v>
      </c>
      <c r="B444" s="50">
        <v>1.49</v>
      </c>
      <c r="C444" s="51">
        <v>2.2</v>
      </c>
      <c r="D444" s="51">
        <v>1</v>
      </c>
      <c r="E444" s="51">
        <v>0</v>
      </c>
      <c r="F444" s="42">
        <f t="shared" si="319"/>
        <v>14741.166</v>
      </c>
      <c r="G444" s="52">
        <v>2.5</v>
      </c>
      <c r="H444" s="51">
        <v>0.98</v>
      </c>
      <c r="I444" s="51">
        <v>2.47</v>
      </c>
      <c r="J444" s="45">
        <f t="shared" si="320"/>
        <v>3.4206</v>
      </c>
      <c r="K444" s="53">
        <v>1.325</v>
      </c>
      <c r="L444" s="47">
        <v>0.5</v>
      </c>
      <c r="M444" s="54">
        <f t="shared" si="321"/>
        <v>83514.1411949625</v>
      </c>
      <c r="O444" s="49">
        <v>4497</v>
      </c>
      <c r="P444" s="50">
        <v>1.49</v>
      </c>
      <c r="Q444" s="51">
        <v>2.2</v>
      </c>
      <c r="R444" s="51">
        <v>1</v>
      </c>
      <c r="S444" s="51">
        <v>0</v>
      </c>
      <c r="T444" s="42">
        <f t="shared" si="322"/>
        <v>14741.166</v>
      </c>
      <c r="U444" s="52">
        <v>2.9</v>
      </c>
      <c r="V444" s="51">
        <v>0.98</v>
      </c>
      <c r="W444" s="51">
        <v>2.47</v>
      </c>
      <c r="X444" s="45">
        <f t="shared" si="323"/>
        <v>3.4206</v>
      </c>
      <c r="Y444" s="53">
        <v>1.325</v>
      </c>
      <c r="Z444" s="47">
        <v>0.5</v>
      </c>
      <c r="AA444" s="54">
        <f t="shared" si="324"/>
        <v>96876.4037861565</v>
      </c>
    </row>
    <row r="445" customHeight="1" spans="1:27">
      <c r="A445" s="49">
        <v>4497</v>
      </c>
      <c r="B445" s="50">
        <v>1.37</v>
      </c>
      <c r="C445" s="51">
        <v>2.2</v>
      </c>
      <c r="D445" s="51">
        <v>1</v>
      </c>
      <c r="E445" s="51">
        <v>0</v>
      </c>
      <c r="F445" s="42">
        <f t="shared" si="319"/>
        <v>13553.958</v>
      </c>
      <c r="G445" s="52">
        <v>2.5</v>
      </c>
      <c r="H445" s="51">
        <v>0.98</v>
      </c>
      <c r="I445" s="51">
        <v>2.47</v>
      </c>
      <c r="J445" s="45">
        <f t="shared" si="320"/>
        <v>3.4206</v>
      </c>
      <c r="K445" s="53">
        <v>1.325</v>
      </c>
      <c r="L445" s="47">
        <v>0.5</v>
      </c>
      <c r="M445" s="54">
        <f t="shared" si="321"/>
        <v>76788.1700920125</v>
      </c>
      <c r="O445" s="49">
        <v>4497</v>
      </c>
      <c r="P445" s="50">
        <v>1.37</v>
      </c>
      <c r="Q445" s="51">
        <v>2.2</v>
      </c>
      <c r="R445" s="51">
        <v>1</v>
      </c>
      <c r="S445" s="51">
        <v>0</v>
      </c>
      <c r="T445" s="42">
        <f t="shared" si="322"/>
        <v>13553.958</v>
      </c>
      <c r="U445" s="52">
        <v>2.9</v>
      </c>
      <c r="V445" s="51">
        <v>0.98</v>
      </c>
      <c r="W445" s="51">
        <v>2.47</v>
      </c>
      <c r="X445" s="45">
        <f t="shared" si="323"/>
        <v>3.4206</v>
      </c>
      <c r="Y445" s="53">
        <v>1.325</v>
      </c>
      <c r="Z445" s="47">
        <v>0.5</v>
      </c>
      <c r="AA445" s="54">
        <f t="shared" si="324"/>
        <v>89074.2773067345</v>
      </c>
    </row>
    <row r="446" customHeight="1" spans="1:27">
      <c r="A446" s="49">
        <v>4497</v>
      </c>
      <c r="B446" s="50">
        <v>1.72</v>
      </c>
      <c r="C446" s="51">
        <v>2.2</v>
      </c>
      <c r="D446" s="51">
        <v>1</v>
      </c>
      <c r="E446" s="51">
        <v>0</v>
      </c>
      <c r="F446" s="42">
        <f t="shared" si="319"/>
        <v>17016.648</v>
      </c>
      <c r="G446" s="52">
        <v>2.5</v>
      </c>
      <c r="H446" s="51">
        <v>0.98</v>
      </c>
      <c r="I446" s="51">
        <v>2.47</v>
      </c>
      <c r="J446" s="45">
        <f t="shared" si="320"/>
        <v>3.4206</v>
      </c>
      <c r="K446" s="53">
        <v>1.325</v>
      </c>
      <c r="L446" s="47">
        <v>0.5</v>
      </c>
      <c r="M446" s="54">
        <f t="shared" si="321"/>
        <v>96405.58580895</v>
      </c>
      <c r="O446" s="49">
        <v>4497</v>
      </c>
      <c r="P446" s="50">
        <v>1.72</v>
      </c>
      <c r="Q446" s="51">
        <v>2.2</v>
      </c>
      <c r="R446" s="51">
        <v>1</v>
      </c>
      <c r="S446" s="51">
        <v>0</v>
      </c>
      <c r="T446" s="42">
        <f t="shared" si="322"/>
        <v>17016.648</v>
      </c>
      <c r="U446" s="52">
        <v>2.9</v>
      </c>
      <c r="V446" s="51">
        <v>0.98</v>
      </c>
      <c r="W446" s="51">
        <v>2.47</v>
      </c>
      <c r="X446" s="45">
        <f t="shared" si="323"/>
        <v>3.4206</v>
      </c>
      <c r="Y446" s="53">
        <v>1.325</v>
      </c>
      <c r="Z446" s="47">
        <v>0.5</v>
      </c>
      <c r="AA446" s="54">
        <f t="shared" si="324"/>
        <v>111830.479538382</v>
      </c>
    </row>
    <row r="447" customHeight="1" spans="1:27">
      <c r="A447" s="49">
        <v>4497</v>
      </c>
      <c r="B447" s="55">
        <v>3.16</v>
      </c>
      <c r="C447" s="51">
        <v>2.2</v>
      </c>
      <c r="D447" s="51">
        <v>1</v>
      </c>
      <c r="E447" s="51">
        <v>0</v>
      </c>
      <c r="F447" s="42">
        <f t="shared" si="319"/>
        <v>31263.144</v>
      </c>
      <c r="G447" s="52">
        <v>2.5</v>
      </c>
      <c r="H447" s="51">
        <v>0.98</v>
      </c>
      <c r="I447" s="51">
        <v>2.47</v>
      </c>
      <c r="J447" s="45">
        <f t="shared" si="320"/>
        <v>3.4206</v>
      </c>
      <c r="K447" s="53">
        <v>1.325</v>
      </c>
      <c r="L447" s="47">
        <v>0.5</v>
      </c>
      <c r="M447" s="54">
        <f t="shared" si="321"/>
        <v>177117.23904435</v>
      </c>
      <c r="O447" s="49">
        <v>4497</v>
      </c>
      <c r="P447" s="55">
        <v>3.16</v>
      </c>
      <c r="Q447" s="51">
        <v>2.2</v>
      </c>
      <c r="R447" s="51">
        <v>1</v>
      </c>
      <c r="S447" s="51">
        <v>0</v>
      </c>
      <c r="T447" s="42">
        <f t="shared" si="322"/>
        <v>31263.144</v>
      </c>
      <c r="U447" s="52">
        <v>2.9</v>
      </c>
      <c r="V447" s="51">
        <v>0.98</v>
      </c>
      <c r="W447" s="51">
        <v>2.47</v>
      </c>
      <c r="X447" s="45">
        <f t="shared" si="323"/>
        <v>3.4206</v>
      </c>
      <c r="Y447" s="53">
        <v>1.325</v>
      </c>
      <c r="Z447" s="47">
        <v>0.5</v>
      </c>
      <c r="AA447" s="54">
        <f t="shared" si="324"/>
        <v>205455.997291446</v>
      </c>
    </row>
    <row r="448" customHeight="1" spans="1:27">
      <c r="A448" s="56">
        <v>3397</v>
      </c>
      <c r="B448" s="50">
        <v>1.62</v>
      </c>
      <c r="C448" s="51">
        <v>2.2</v>
      </c>
      <c r="D448" s="51">
        <v>1</v>
      </c>
      <c r="E448" s="51">
        <v>0</v>
      </c>
      <c r="F448" s="42">
        <f t="shared" si="319"/>
        <v>12106.908</v>
      </c>
      <c r="G448" s="52">
        <v>2.5</v>
      </c>
      <c r="H448" s="51">
        <v>0.98</v>
      </c>
      <c r="I448" s="51">
        <v>2.47</v>
      </c>
      <c r="J448" s="45">
        <f t="shared" si="320"/>
        <v>3.4206</v>
      </c>
      <c r="K448" s="52">
        <v>1.125</v>
      </c>
      <c r="L448" s="47">
        <v>0.5</v>
      </c>
      <c r="M448" s="54">
        <f t="shared" si="321"/>
        <v>58236.875866125</v>
      </c>
      <c r="O448" s="56">
        <v>3397</v>
      </c>
      <c r="P448" s="50">
        <v>1.62</v>
      </c>
      <c r="Q448" s="51">
        <v>2.2</v>
      </c>
      <c r="R448" s="51">
        <v>1</v>
      </c>
      <c r="S448" s="51">
        <v>0</v>
      </c>
      <c r="T448" s="42">
        <f t="shared" si="322"/>
        <v>12106.908</v>
      </c>
      <c r="U448" s="52">
        <v>2.9</v>
      </c>
      <c r="V448" s="51">
        <v>0.98</v>
      </c>
      <c r="W448" s="51">
        <v>2.47</v>
      </c>
      <c r="X448" s="45">
        <f t="shared" si="323"/>
        <v>3.4206</v>
      </c>
      <c r="Y448" s="52">
        <v>1.125</v>
      </c>
      <c r="Z448" s="47">
        <v>0.5</v>
      </c>
      <c r="AA448" s="54">
        <f t="shared" si="324"/>
        <v>67554.776004705</v>
      </c>
    </row>
    <row r="449" customHeight="1" spans="1:27">
      <c r="A449" s="56">
        <v>3397</v>
      </c>
      <c r="B449" s="50">
        <v>1.1</v>
      </c>
      <c r="C449" s="51">
        <v>2.2</v>
      </c>
      <c r="D449" s="51">
        <v>1</v>
      </c>
      <c r="E449" s="51">
        <v>0</v>
      </c>
      <c r="F449" s="42">
        <f t="shared" si="319"/>
        <v>8220.74</v>
      </c>
      <c r="G449" s="52">
        <v>2.5</v>
      </c>
      <c r="H449" s="51">
        <v>0.98</v>
      </c>
      <c r="I449" s="51">
        <v>2.47</v>
      </c>
      <c r="J449" s="45">
        <f t="shared" si="320"/>
        <v>3.4206</v>
      </c>
      <c r="K449" s="52">
        <v>1.125</v>
      </c>
      <c r="L449" s="47">
        <v>0.5</v>
      </c>
      <c r="M449" s="54">
        <f t="shared" si="321"/>
        <v>39543.557686875</v>
      </c>
      <c r="O449" s="56">
        <v>3397</v>
      </c>
      <c r="P449" s="50">
        <v>1.1</v>
      </c>
      <c r="Q449" s="51">
        <v>2.2</v>
      </c>
      <c r="R449" s="51">
        <v>1</v>
      </c>
      <c r="S449" s="51">
        <v>0</v>
      </c>
      <c r="T449" s="42">
        <f t="shared" si="322"/>
        <v>8220.74</v>
      </c>
      <c r="U449" s="52">
        <v>2.9</v>
      </c>
      <c r="V449" s="51">
        <v>0.98</v>
      </c>
      <c r="W449" s="51">
        <v>2.47</v>
      </c>
      <c r="X449" s="45">
        <f t="shared" si="323"/>
        <v>3.4206</v>
      </c>
      <c r="Y449" s="52">
        <v>1.125</v>
      </c>
      <c r="Z449" s="47">
        <v>0.5</v>
      </c>
      <c r="AA449" s="54">
        <f t="shared" si="324"/>
        <v>45870.526916775</v>
      </c>
    </row>
    <row r="450" customHeight="1" spans="1:27">
      <c r="A450" s="56">
        <v>3397</v>
      </c>
      <c r="B450" s="50">
        <v>1.49</v>
      </c>
      <c r="C450" s="51">
        <v>2.2</v>
      </c>
      <c r="D450" s="51">
        <v>1</v>
      </c>
      <c r="E450" s="51">
        <v>0</v>
      </c>
      <c r="F450" s="42">
        <f t="shared" si="319"/>
        <v>11135.366</v>
      </c>
      <c r="G450" s="52">
        <v>2.5</v>
      </c>
      <c r="H450" s="51">
        <v>0.98</v>
      </c>
      <c r="I450" s="51">
        <v>2.47</v>
      </c>
      <c r="J450" s="45">
        <f t="shared" si="320"/>
        <v>3.4206</v>
      </c>
      <c r="K450" s="52">
        <v>1.125</v>
      </c>
      <c r="L450" s="47">
        <v>0.5</v>
      </c>
      <c r="M450" s="54">
        <f t="shared" si="321"/>
        <v>53563.5463213125</v>
      </c>
      <c r="O450" s="56">
        <v>3397</v>
      </c>
      <c r="P450" s="50">
        <v>1.49</v>
      </c>
      <c r="Q450" s="51">
        <v>2.2</v>
      </c>
      <c r="R450" s="51">
        <v>1</v>
      </c>
      <c r="S450" s="51">
        <v>0</v>
      </c>
      <c r="T450" s="42">
        <f t="shared" si="322"/>
        <v>11135.366</v>
      </c>
      <c r="U450" s="52">
        <v>2.9</v>
      </c>
      <c r="V450" s="51">
        <v>0.98</v>
      </c>
      <c r="W450" s="51">
        <v>2.47</v>
      </c>
      <c r="X450" s="45">
        <f t="shared" si="323"/>
        <v>3.4206</v>
      </c>
      <c r="Y450" s="52">
        <v>1.125</v>
      </c>
      <c r="Z450" s="47">
        <v>0.5</v>
      </c>
      <c r="AA450" s="54">
        <f t="shared" si="324"/>
        <v>62133.7137327225</v>
      </c>
    </row>
    <row r="451" customHeight="1" spans="1:27">
      <c r="A451" s="56">
        <v>3397</v>
      </c>
      <c r="B451" s="50">
        <v>1.37</v>
      </c>
      <c r="C451" s="51">
        <v>2.2</v>
      </c>
      <c r="D451" s="51">
        <v>1</v>
      </c>
      <c r="E451" s="51">
        <v>0</v>
      </c>
      <c r="F451" s="42">
        <f t="shared" si="319"/>
        <v>10238.558</v>
      </c>
      <c r="G451" s="52">
        <v>2.5</v>
      </c>
      <c r="H451" s="51">
        <v>0.98</v>
      </c>
      <c r="I451" s="51">
        <v>2.47</v>
      </c>
      <c r="J451" s="45">
        <f t="shared" si="320"/>
        <v>3.4206</v>
      </c>
      <c r="K451" s="52">
        <v>1.125</v>
      </c>
      <c r="L451" s="47">
        <v>0.5</v>
      </c>
      <c r="M451" s="54">
        <f t="shared" si="321"/>
        <v>49249.7036645625</v>
      </c>
      <c r="O451" s="56">
        <v>3397</v>
      </c>
      <c r="P451" s="50">
        <v>1.37</v>
      </c>
      <c r="Q451" s="51">
        <v>2.2</v>
      </c>
      <c r="R451" s="51">
        <v>1</v>
      </c>
      <c r="S451" s="51">
        <v>0</v>
      </c>
      <c r="T451" s="42">
        <f t="shared" si="322"/>
        <v>10238.558</v>
      </c>
      <c r="U451" s="52">
        <v>2.9</v>
      </c>
      <c r="V451" s="51">
        <v>0.98</v>
      </c>
      <c r="W451" s="51">
        <v>2.47</v>
      </c>
      <c r="X451" s="45">
        <f t="shared" si="323"/>
        <v>3.4206</v>
      </c>
      <c r="Y451" s="52">
        <v>1.125</v>
      </c>
      <c r="Z451" s="47">
        <v>0.5</v>
      </c>
      <c r="AA451" s="54">
        <f t="shared" si="324"/>
        <v>57129.6562508925</v>
      </c>
    </row>
    <row r="452" customHeight="1" spans="1:27">
      <c r="A452" s="56">
        <v>3397</v>
      </c>
      <c r="B452" s="50">
        <v>1.72</v>
      </c>
      <c r="C452" s="51">
        <v>2.2</v>
      </c>
      <c r="D452" s="51">
        <v>1</v>
      </c>
      <c r="E452" s="51">
        <v>0</v>
      </c>
      <c r="F452" s="42">
        <f t="shared" si="319"/>
        <v>12854.248</v>
      </c>
      <c r="G452" s="52">
        <v>2.5</v>
      </c>
      <c r="H452" s="51">
        <v>0.98</v>
      </c>
      <c r="I452" s="51">
        <v>2.47</v>
      </c>
      <c r="J452" s="45">
        <f t="shared" si="320"/>
        <v>3.4206</v>
      </c>
      <c r="K452" s="52">
        <v>1.125</v>
      </c>
      <c r="L452" s="47">
        <v>0.5</v>
      </c>
      <c r="M452" s="54">
        <f t="shared" si="321"/>
        <v>61831.74474675</v>
      </c>
      <c r="O452" s="56">
        <v>3397</v>
      </c>
      <c r="P452" s="50">
        <v>1.72</v>
      </c>
      <c r="Q452" s="51">
        <v>2.2</v>
      </c>
      <c r="R452" s="51">
        <v>1</v>
      </c>
      <c r="S452" s="51">
        <v>0</v>
      </c>
      <c r="T452" s="42">
        <f t="shared" si="322"/>
        <v>12854.248</v>
      </c>
      <c r="U452" s="52">
        <v>2.9</v>
      </c>
      <c r="V452" s="51">
        <v>0.98</v>
      </c>
      <c r="W452" s="51">
        <v>2.47</v>
      </c>
      <c r="X452" s="45">
        <f t="shared" si="323"/>
        <v>3.4206</v>
      </c>
      <c r="Y452" s="52">
        <v>1.125</v>
      </c>
      <c r="Z452" s="47">
        <v>0.5</v>
      </c>
      <c r="AA452" s="54">
        <f t="shared" si="324"/>
        <v>71724.82390623</v>
      </c>
    </row>
    <row r="453" customHeight="1" spans="1:27">
      <c r="A453" s="57">
        <f>SUM(M435:M452)</f>
        <v>1789220.86865528</v>
      </c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9"/>
      <c r="O453" s="57">
        <f>SUM(AA435:AA452)</f>
        <v>2075496.20764012</v>
      </c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9"/>
    </row>
    <row r="454" customHeight="1" spans="1:27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9"/>
      <c r="O454" s="57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9"/>
    </row>
    <row r="455" customHeight="1" spans="1:27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2"/>
      <c r="O455" s="60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2"/>
    </row>
    <row r="456" customHeight="1" spans="1:27">
      <c r="A456" s="25" t="s">
        <v>29</v>
      </c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O456" s="25" t="s">
        <v>29</v>
      </c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7"/>
    </row>
    <row r="457" customHeight="1" spans="1:27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O457" s="28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30"/>
    </row>
    <row r="458" customHeight="1" spans="1:27">
      <c r="A458" s="31" t="s">
        <v>14</v>
      </c>
      <c r="B458" s="32"/>
      <c r="C458" s="32"/>
      <c r="D458" s="32"/>
      <c r="E458" s="32"/>
      <c r="F458" s="33"/>
      <c r="G458" s="34" t="s">
        <v>15</v>
      </c>
      <c r="H458" s="35"/>
      <c r="I458" s="35"/>
      <c r="J458" s="36"/>
      <c r="K458" s="37" t="s">
        <v>16</v>
      </c>
      <c r="L458" s="38"/>
      <c r="M458" s="39" t="s">
        <v>17</v>
      </c>
      <c r="O458" s="31" t="s">
        <v>14</v>
      </c>
      <c r="P458" s="32"/>
      <c r="Q458" s="32"/>
      <c r="R458" s="32"/>
      <c r="S458" s="32"/>
      <c r="T458" s="33"/>
      <c r="U458" s="34" t="s">
        <v>15</v>
      </c>
      <c r="V458" s="35"/>
      <c r="W458" s="35"/>
      <c r="X458" s="36"/>
      <c r="Y458" s="37" t="s">
        <v>16</v>
      </c>
      <c r="Z458" s="38"/>
      <c r="AA458" s="39" t="s">
        <v>17</v>
      </c>
    </row>
    <row r="459" customHeight="1" spans="1:27">
      <c r="A459" s="40" t="s">
        <v>18</v>
      </c>
      <c r="B459" s="41" t="s">
        <v>19</v>
      </c>
      <c r="C459" s="41" t="s">
        <v>20</v>
      </c>
      <c r="D459" s="41" t="s">
        <v>21</v>
      </c>
      <c r="E459" s="41" t="s">
        <v>22</v>
      </c>
      <c r="F459" s="42" t="s">
        <v>14</v>
      </c>
      <c r="G459" s="43" t="s">
        <v>23</v>
      </c>
      <c r="H459" s="44" t="s">
        <v>24</v>
      </c>
      <c r="I459" s="44" t="s">
        <v>25</v>
      </c>
      <c r="J459" s="45" t="s">
        <v>26</v>
      </c>
      <c r="K459" s="46" t="s">
        <v>27</v>
      </c>
      <c r="L459" s="47" t="s">
        <v>28</v>
      </c>
      <c r="M459" s="48"/>
      <c r="O459" s="40" t="s">
        <v>18</v>
      </c>
      <c r="P459" s="41" t="s">
        <v>19</v>
      </c>
      <c r="Q459" s="41" t="s">
        <v>20</v>
      </c>
      <c r="R459" s="41" t="s">
        <v>21</v>
      </c>
      <c r="S459" s="41" t="s">
        <v>22</v>
      </c>
      <c r="T459" s="42" t="s">
        <v>14</v>
      </c>
      <c r="U459" s="43" t="s">
        <v>23</v>
      </c>
      <c r="V459" s="44" t="s">
        <v>24</v>
      </c>
      <c r="W459" s="44" t="s">
        <v>25</v>
      </c>
      <c r="X459" s="45" t="s">
        <v>26</v>
      </c>
      <c r="Y459" s="46" t="s">
        <v>27</v>
      </c>
      <c r="Z459" s="47" t="s">
        <v>28</v>
      </c>
      <c r="AA459" s="48"/>
    </row>
    <row r="460" customHeight="1" spans="1:27">
      <c r="A460" s="49">
        <v>4497</v>
      </c>
      <c r="B460" s="44">
        <v>5.01</v>
      </c>
      <c r="C460" s="51">
        <v>1</v>
      </c>
      <c r="D460" s="51">
        <v>1</v>
      </c>
      <c r="E460" s="51">
        <v>0</v>
      </c>
      <c r="F460" s="42">
        <f t="shared" ref="F460:F478" si="325">A460*B460*C460*D460+E460</f>
        <v>22529.97</v>
      </c>
      <c r="G460" s="52">
        <v>2.35</v>
      </c>
      <c r="H460" s="51">
        <v>0.98</v>
      </c>
      <c r="I460" s="51">
        <v>2.47</v>
      </c>
      <c r="J460" s="45">
        <f t="shared" ref="J460:J478" si="326">H460*I460+1</f>
        <v>3.4206</v>
      </c>
      <c r="K460" s="52">
        <v>1.125</v>
      </c>
      <c r="L460" s="47">
        <v>0.5</v>
      </c>
      <c r="M460" s="54">
        <f t="shared" ref="M460:M478" si="327">F460*G460*J460*K460*L460</f>
        <v>101871.639083081</v>
      </c>
      <c r="O460" s="49">
        <v>4497</v>
      </c>
      <c r="P460" s="44">
        <v>5.01</v>
      </c>
      <c r="Q460" s="51">
        <v>1</v>
      </c>
      <c r="R460" s="51">
        <v>1</v>
      </c>
      <c r="S460" s="51">
        <v>0</v>
      </c>
      <c r="T460" s="42">
        <f t="shared" ref="T460:T478" si="328">O460*P460*Q460*R460+S460</f>
        <v>22529.97</v>
      </c>
      <c r="U460" s="52">
        <v>2.75</v>
      </c>
      <c r="V460" s="51">
        <v>0.98</v>
      </c>
      <c r="W460" s="51">
        <v>2.47</v>
      </c>
      <c r="X460" s="45">
        <f t="shared" ref="X460:X478" si="329">V460*W460+1</f>
        <v>3.4206</v>
      </c>
      <c r="Y460" s="52">
        <v>1.125</v>
      </c>
      <c r="Z460" s="47">
        <v>0.5</v>
      </c>
      <c r="AA460" s="54">
        <f t="shared" ref="AA460:AA478" si="330">T460*U460*X460*Y460*Z460</f>
        <v>119211.492544031</v>
      </c>
    </row>
    <row r="461" customHeight="1" spans="1:27">
      <c r="A461" s="49">
        <v>4497</v>
      </c>
      <c r="B461" s="55">
        <v>1.7</v>
      </c>
      <c r="C461" s="51">
        <v>2.2</v>
      </c>
      <c r="D461" s="51">
        <v>2</v>
      </c>
      <c r="E461" s="51">
        <v>0</v>
      </c>
      <c r="F461" s="42">
        <f t="shared" si="325"/>
        <v>33637.56</v>
      </c>
      <c r="G461" s="52">
        <v>2.35</v>
      </c>
      <c r="H461" s="51">
        <v>0.98</v>
      </c>
      <c r="I461" s="51">
        <v>2.47</v>
      </c>
      <c r="J461" s="45">
        <f t="shared" si="326"/>
        <v>3.4206</v>
      </c>
      <c r="K461" s="52">
        <v>1.125</v>
      </c>
      <c r="L461" s="47">
        <v>0.5</v>
      </c>
      <c r="M461" s="54">
        <f t="shared" si="327"/>
        <v>152095.780507275</v>
      </c>
      <c r="O461" s="49">
        <v>4497</v>
      </c>
      <c r="P461" s="55">
        <v>1.7</v>
      </c>
      <c r="Q461" s="51">
        <v>2.2</v>
      </c>
      <c r="R461" s="51">
        <v>2</v>
      </c>
      <c r="S461" s="51">
        <v>0</v>
      </c>
      <c r="T461" s="42">
        <f t="shared" si="328"/>
        <v>33637.56</v>
      </c>
      <c r="U461" s="52">
        <v>2.75</v>
      </c>
      <c r="V461" s="51">
        <v>0.98</v>
      </c>
      <c r="W461" s="51">
        <v>2.47</v>
      </c>
      <c r="X461" s="45">
        <f t="shared" si="329"/>
        <v>3.4206</v>
      </c>
      <c r="Y461" s="52">
        <v>1.125</v>
      </c>
      <c r="Z461" s="47">
        <v>0.5</v>
      </c>
      <c r="AA461" s="54">
        <f t="shared" si="330"/>
        <v>177984.423997875</v>
      </c>
    </row>
    <row r="462" customHeight="1" spans="1:27">
      <c r="A462" s="49">
        <v>4497</v>
      </c>
      <c r="B462" s="55">
        <v>8</v>
      </c>
      <c r="C462" s="51">
        <v>1</v>
      </c>
      <c r="D462" s="51">
        <v>1</v>
      </c>
      <c r="E462" s="51">
        <v>0</v>
      </c>
      <c r="F462" s="42">
        <f t="shared" si="325"/>
        <v>35976</v>
      </c>
      <c r="G462" s="52">
        <v>2.35</v>
      </c>
      <c r="H462" s="51">
        <v>0.98</v>
      </c>
      <c r="I462" s="51">
        <v>2.47</v>
      </c>
      <c r="J462" s="45">
        <f t="shared" si="326"/>
        <v>3.4206</v>
      </c>
      <c r="K462" s="52">
        <v>1.125</v>
      </c>
      <c r="L462" s="47">
        <v>0.5</v>
      </c>
      <c r="M462" s="54">
        <f t="shared" si="327"/>
        <v>162669.283965</v>
      </c>
      <c r="O462" s="49">
        <v>4497</v>
      </c>
      <c r="P462" s="55">
        <v>8</v>
      </c>
      <c r="Q462" s="51">
        <v>1</v>
      </c>
      <c r="R462" s="51">
        <v>1</v>
      </c>
      <c r="S462" s="51">
        <v>0</v>
      </c>
      <c r="T462" s="42">
        <f t="shared" si="328"/>
        <v>35976</v>
      </c>
      <c r="U462" s="52">
        <v>2.75</v>
      </c>
      <c r="V462" s="51">
        <v>0.98</v>
      </c>
      <c r="W462" s="51">
        <v>2.47</v>
      </c>
      <c r="X462" s="45">
        <f t="shared" si="329"/>
        <v>3.4206</v>
      </c>
      <c r="Y462" s="52">
        <v>1.125</v>
      </c>
      <c r="Z462" s="47">
        <v>0.5</v>
      </c>
      <c r="AA462" s="54">
        <f t="shared" si="330"/>
        <v>190357.672725</v>
      </c>
    </row>
    <row r="463" customHeight="1" spans="1:27">
      <c r="A463" s="49">
        <v>4497</v>
      </c>
      <c r="B463" s="50">
        <v>0.59</v>
      </c>
      <c r="C463" s="51">
        <v>2.2</v>
      </c>
      <c r="D463" s="51">
        <v>1</v>
      </c>
      <c r="E463" s="51">
        <v>0</v>
      </c>
      <c r="F463" s="42">
        <f t="shared" si="325"/>
        <v>5837.106</v>
      </c>
      <c r="G463" s="52">
        <v>2.35</v>
      </c>
      <c r="H463" s="51">
        <v>0.98</v>
      </c>
      <c r="I463" s="51">
        <v>2.47</v>
      </c>
      <c r="J463" s="45">
        <f t="shared" si="326"/>
        <v>3.4206</v>
      </c>
      <c r="K463" s="52">
        <v>1.125</v>
      </c>
      <c r="L463" s="47">
        <v>0.5</v>
      </c>
      <c r="M463" s="54">
        <f t="shared" si="327"/>
        <v>26393.0913233213</v>
      </c>
      <c r="O463" s="49">
        <v>4497</v>
      </c>
      <c r="P463" s="50">
        <v>0.59</v>
      </c>
      <c r="Q463" s="51">
        <v>2.2</v>
      </c>
      <c r="R463" s="51">
        <v>1</v>
      </c>
      <c r="S463" s="51">
        <v>0</v>
      </c>
      <c r="T463" s="42">
        <f t="shared" si="328"/>
        <v>5837.106</v>
      </c>
      <c r="U463" s="52">
        <v>2.75</v>
      </c>
      <c r="V463" s="51">
        <v>0.98</v>
      </c>
      <c r="W463" s="51">
        <v>2.47</v>
      </c>
      <c r="X463" s="45">
        <f t="shared" si="329"/>
        <v>3.4206</v>
      </c>
      <c r="Y463" s="52">
        <v>1.125</v>
      </c>
      <c r="Z463" s="47">
        <v>0.5</v>
      </c>
      <c r="AA463" s="54">
        <f t="shared" si="330"/>
        <v>30885.5323996313</v>
      </c>
    </row>
    <row r="464" customHeight="1" spans="1:27">
      <c r="A464" s="49">
        <v>4497</v>
      </c>
      <c r="B464" s="50">
        <v>0.8</v>
      </c>
      <c r="C464" s="51">
        <v>2.2</v>
      </c>
      <c r="D464" s="51">
        <v>1</v>
      </c>
      <c r="E464" s="51">
        <v>0</v>
      </c>
      <c r="F464" s="42">
        <f t="shared" si="325"/>
        <v>7914.72</v>
      </c>
      <c r="G464" s="52">
        <v>2.35</v>
      </c>
      <c r="H464" s="51">
        <v>0.98</v>
      </c>
      <c r="I464" s="51">
        <v>2.47</v>
      </c>
      <c r="J464" s="45">
        <f t="shared" si="326"/>
        <v>3.4206</v>
      </c>
      <c r="K464" s="52">
        <v>1.125</v>
      </c>
      <c r="L464" s="47">
        <v>0.5</v>
      </c>
      <c r="M464" s="54">
        <f t="shared" si="327"/>
        <v>35787.2424723</v>
      </c>
      <c r="O464" s="49">
        <v>4497</v>
      </c>
      <c r="P464" s="50">
        <v>0.8</v>
      </c>
      <c r="Q464" s="51">
        <v>2.2</v>
      </c>
      <c r="R464" s="51">
        <v>1</v>
      </c>
      <c r="S464" s="51">
        <v>0</v>
      </c>
      <c r="T464" s="42">
        <f t="shared" si="328"/>
        <v>7914.72</v>
      </c>
      <c r="U464" s="52">
        <v>2.75</v>
      </c>
      <c r="V464" s="51">
        <v>0.98</v>
      </c>
      <c r="W464" s="51">
        <v>2.47</v>
      </c>
      <c r="X464" s="45">
        <f t="shared" si="329"/>
        <v>3.4206</v>
      </c>
      <c r="Y464" s="52">
        <v>1.125</v>
      </c>
      <c r="Z464" s="47">
        <v>0.5</v>
      </c>
      <c r="AA464" s="54">
        <f t="shared" si="330"/>
        <v>41878.6879995</v>
      </c>
    </row>
    <row r="465" customHeight="1" spans="1:27">
      <c r="A465" s="49">
        <v>4497</v>
      </c>
      <c r="B465" s="50">
        <v>0.74</v>
      </c>
      <c r="C465" s="51">
        <v>2.2</v>
      </c>
      <c r="D465" s="51">
        <v>1</v>
      </c>
      <c r="E465" s="51">
        <v>0</v>
      </c>
      <c r="F465" s="42">
        <f t="shared" si="325"/>
        <v>7321.116</v>
      </c>
      <c r="G465" s="52">
        <v>2.35</v>
      </c>
      <c r="H465" s="51">
        <v>0.98</v>
      </c>
      <c r="I465" s="51">
        <v>2.47</v>
      </c>
      <c r="J465" s="45">
        <f t="shared" si="326"/>
        <v>3.4206</v>
      </c>
      <c r="K465" s="52">
        <v>1.125</v>
      </c>
      <c r="L465" s="47">
        <v>0.5</v>
      </c>
      <c r="M465" s="54">
        <f t="shared" si="327"/>
        <v>33103.1992868775</v>
      </c>
      <c r="O465" s="49">
        <v>4497</v>
      </c>
      <c r="P465" s="50">
        <v>0.74</v>
      </c>
      <c r="Q465" s="51">
        <v>2.2</v>
      </c>
      <c r="R465" s="51">
        <v>1</v>
      </c>
      <c r="S465" s="51">
        <v>0</v>
      </c>
      <c r="T465" s="42">
        <f t="shared" si="328"/>
        <v>7321.116</v>
      </c>
      <c r="U465" s="52">
        <v>2.75</v>
      </c>
      <c r="V465" s="51">
        <v>0.98</v>
      </c>
      <c r="W465" s="51">
        <v>2.47</v>
      </c>
      <c r="X465" s="45">
        <f t="shared" si="329"/>
        <v>3.4206</v>
      </c>
      <c r="Y465" s="52">
        <v>1.125</v>
      </c>
      <c r="Z465" s="47">
        <v>0.5</v>
      </c>
      <c r="AA465" s="54">
        <f t="shared" si="330"/>
        <v>38737.7863995375</v>
      </c>
    </row>
    <row r="466" customHeight="1" spans="1:27">
      <c r="A466" s="49">
        <v>4497</v>
      </c>
      <c r="B466" s="50">
        <v>0.92</v>
      </c>
      <c r="C466" s="51">
        <v>2.2</v>
      </c>
      <c r="D466" s="51">
        <v>1</v>
      </c>
      <c r="E466" s="51">
        <v>0</v>
      </c>
      <c r="F466" s="42">
        <f t="shared" si="325"/>
        <v>9101.928</v>
      </c>
      <c r="G466" s="52">
        <v>2.35</v>
      </c>
      <c r="H466" s="51">
        <v>0.98</v>
      </c>
      <c r="I466" s="51">
        <v>2.47</v>
      </c>
      <c r="J466" s="45">
        <f t="shared" si="326"/>
        <v>3.4206</v>
      </c>
      <c r="K466" s="52">
        <v>1.125</v>
      </c>
      <c r="L466" s="47">
        <v>0.5</v>
      </c>
      <c r="M466" s="54">
        <f t="shared" si="327"/>
        <v>41155.328843145</v>
      </c>
      <c r="O466" s="49">
        <v>4497</v>
      </c>
      <c r="P466" s="50">
        <v>0.92</v>
      </c>
      <c r="Q466" s="51">
        <v>2.2</v>
      </c>
      <c r="R466" s="51">
        <v>1</v>
      </c>
      <c r="S466" s="51">
        <v>0</v>
      </c>
      <c r="T466" s="42">
        <f t="shared" si="328"/>
        <v>9101.928</v>
      </c>
      <c r="U466" s="52">
        <v>2.75</v>
      </c>
      <c r="V466" s="51">
        <v>0.98</v>
      </c>
      <c r="W466" s="51">
        <v>2.47</v>
      </c>
      <c r="X466" s="45">
        <f t="shared" si="329"/>
        <v>3.4206</v>
      </c>
      <c r="Y466" s="52">
        <v>1.125</v>
      </c>
      <c r="Z466" s="47">
        <v>0.5</v>
      </c>
      <c r="AA466" s="54">
        <f t="shared" si="330"/>
        <v>48160.491199425</v>
      </c>
    </row>
    <row r="467" customHeight="1" spans="1:27">
      <c r="A467" s="49">
        <v>4497</v>
      </c>
      <c r="B467" s="55">
        <v>1.7</v>
      </c>
      <c r="C467" s="51">
        <v>2.2</v>
      </c>
      <c r="D467" s="51">
        <v>1</v>
      </c>
      <c r="E467" s="51">
        <v>0</v>
      </c>
      <c r="F467" s="42">
        <f t="shared" si="325"/>
        <v>16818.78</v>
      </c>
      <c r="G467" s="52">
        <v>2.35</v>
      </c>
      <c r="H467" s="51">
        <v>0.98</v>
      </c>
      <c r="I467" s="51">
        <v>2.47</v>
      </c>
      <c r="J467" s="45">
        <f t="shared" si="326"/>
        <v>3.4206</v>
      </c>
      <c r="K467" s="52">
        <v>1.125</v>
      </c>
      <c r="L467" s="47">
        <v>0.5</v>
      </c>
      <c r="M467" s="54">
        <f t="shared" si="327"/>
        <v>76047.8902536375</v>
      </c>
      <c r="O467" s="49">
        <v>4497</v>
      </c>
      <c r="P467" s="55">
        <v>1.7</v>
      </c>
      <c r="Q467" s="51">
        <v>2.2</v>
      </c>
      <c r="R467" s="51">
        <v>1</v>
      </c>
      <c r="S467" s="51">
        <v>0</v>
      </c>
      <c r="T467" s="42">
        <f t="shared" si="328"/>
        <v>16818.78</v>
      </c>
      <c r="U467" s="52">
        <v>2.75</v>
      </c>
      <c r="V467" s="51">
        <v>0.98</v>
      </c>
      <c r="W467" s="51">
        <v>2.47</v>
      </c>
      <c r="X467" s="45">
        <f t="shared" si="329"/>
        <v>3.4206</v>
      </c>
      <c r="Y467" s="52">
        <v>1.125</v>
      </c>
      <c r="Z467" s="47">
        <v>0.5</v>
      </c>
      <c r="AA467" s="54">
        <f t="shared" si="330"/>
        <v>88992.2119989375</v>
      </c>
    </row>
    <row r="468" customHeight="1" spans="1:27">
      <c r="A468" s="49">
        <v>4497</v>
      </c>
      <c r="B468" s="55">
        <v>8</v>
      </c>
      <c r="C468" s="51">
        <v>1</v>
      </c>
      <c r="D468" s="51">
        <v>1</v>
      </c>
      <c r="E468" s="51">
        <v>0</v>
      </c>
      <c r="F468" s="42">
        <f t="shared" si="325"/>
        <v>35976</v>
      </c>
      <c r="G468" s="52">
        <v>2.35</v>
      </c>
      <c r="H468" s="51">
        <v>0.98</v>
      </c>
      <c r="I468" s="51">
        <v>2.47</v>
      </c>
      <c r="J468" s="45">
        <f t="shared" si="326"/>
        <v>3.4206</v>
      </c>
      <c r="K468" s="52">
        <v>1.125</v>
      </c>
      <c r="L468" s="47">
        <v>0.5</v>
      </c>
      <c r="M468" s="54">
        <f t="shared" si="327"/>
        <v>162669.283965</v>
      </c>
      <c r="O468" s="49">
        <v>4497</v>
      </c>
      <c r="P468" s="55">
        <v>8</v>
      </c>
      <c r="Q468" s="51">
        <v>1</v>
      </c>
      <c r="R468" s="51">
        <v>1</v>
      </c>
      <c r="S468" s="51">
        <v>0</v>
      </c>
      <c r="T468" s="42">
        <f t="shared" si="328"/>
        <v>35976</v>
      </c>
      <c r="U468" s="52">
        <v>2.75</v>
      </c>
      <c r="V468" s="51">
        <v>0.98</v>
      </c>
      <c r="W468" s="51">
        <v>2.47</v>
      </c>
      <c r="X468" s="45">
        <f t="shared" si="329"/>
        <v>3.4206</v>
      </c>
      <c r="Y468" s="52">
        <v>1.125</v>
      </c>
      <c r="Z468" s="47">
        <v>0.5</v>
      </c>
      <c r="AA468" s="54">
        <f t="shared" si="330"/>
        <v>190357.672725</v>
      </c>
    </row>
    <row r="469" customHeight="1" spans="1:27">
      <c r="A469" s="49">
        <v>4497</v>
      </c>
      <c r="B469" s="50">
        <v>0.59</v>
      </c>
      <c r="C469" s="51">
        <v>2.2</v>
      </c>
      <c r="D469" s="51">
        <v>1</v>
      </c>
      <c r="E469" s="51">
        <v>0</v>
      </c>
      <c r="F469" s="42">
        <f t="shared" si="325"/>
        <v>5837.106</v>
      </c>
      <c r="G469" s="52">
        <v>2.35</v>
      </c>
      <c r="H469" s="51">
        <v>0.98</v>
      </c>
      <c r="I469" s="51">
        <v>2.47</v>
      </c>
      <c r="J469" s="45">
        <f t="shared" si="326"/>
        <v>3.4206</v>
      </c>
      <c r="K469" s="52">
        <v>1.125</v>
      </c>
      <c r="L469" s="47">
        <v>0.5</v>
      </c>
      <c r="M469" s="54">
        <f t="shared" si="327"/>
        <v>26393.0913233213</v>
      </c>
      <c r="O469" s="49">
        <v>4497</v>
      </c>
      <c r="P469" s="50">
        <v>0.59</v>
      </c>
      <c r="Q469" s="51">
        <v>2.2</v>
      </c>
      <c r="R469" s="51">
        <v>1</v>
      </c>
      <c r="S469" s="51">
        <v>0</v>
      </c>
      <c r="T469" s="42">
        <f t="shared" si="328"/>
        <v>5837.106</v>
      </c>
      <c r="U469" s="52">
        <v>2.75</v>
      </c>
      <c r="V469" s="51">
        <v>0.98</v>
      </c>
      <c r="W469" s="51">
        <v>2.47</v>
      </c>
      <c r="X469" s="45">
        <f t="shared" si="329"/>
        <v>3.4206</v>
      </c>
      <c r="Y469" s="52">
        <v>1.125</v>
      </c>
      <c r="Z469" s="47">
        <v>0.5</v>
      </c>
      <c r="AA469" s="54">
        <f t="shared" si="330"/>
        <v>30885.5323996313</v>
      </c>
    </row>
    <row r="470" customHeight="1" spans="1:27">
      <c r="A470" s="49">
        <v>4497</v>
      </c>
      <c r="B470" s="50">
        <v>0.8</v>
      </c>
      <c r="C470" s="51">
        <v>2.2</v>
      </c>
      <c r="D470" s="51">
        <v>1</v>
      </c>
      <c r="E470" s="51">
        <v>0</v>
      </c>
      <c r="F470" s="42">
        <f t="shared" si="325"/>
        <v>7914.72</v>
      </c>
      <c r="G470" s="52">
        <v>2.35</v>
      </c>
      <c r="H470" s="51">
        <v>0.98</v>
      </c>
      <c r="I470" s="51">
        <v>2.47</v>
      </c>
      <c r="J470" s="45">
        <f t="shared" si="326"/>
        <v>3.4206</v>
      </c>
      <c r="K470" s="52">
        <v>1.125</v>
      </c>
      <c r="L470" s="47">
        <v>0.5</v>
      </c>
      <c r="M470" s="54">
        <f t="shared" si="327"/>
        <v>35787.2424723</v>
      </c>
      <c r="O470" s="49">
        <v>4497</v>
      </c>
      <c r="P470" s="50">
        <v>0.8</v>
      </c>
      <c r="Q470" s="51">
        <v>2.2</v>
      </c>
      <c r="R470" s="51">
        <v>1</v>
      </c>
      <c r="S470" s="51">
        <v>0</v>
      </c>
      <c r="T470" s="42">
        <f t="shared" si="328"/>
        <v>7914.72</v>
      </c>
      <c r="U470" s="52">
        <v>2.75</v>
      </c>
      <c r="V470" s="51">
        <v>0.98</v>
      </c>
      <c r="W470" s="51">
        <v>2.47</v>
      </c>
      <c r="X470" s="45">
        <f t="shared" si="329"/>
        <v>3.4206</v>
      </c>
      <c r="Y470" s="52">
        <v>1.125</v>
      </c>
      <c r="Z470" s="47">
        <v>0.5</v>
      </c>
      <c r="AA470" s="54">
        <f t="shared" si="330"/>
        <v>41878.6879995</v>
      </c>
    </row>
    <row r="471" customHeight="1" spans="1:27">
      <c r="A471" s="49">
        <v>4497</v>
      </c>
      <c r="B471" s="50">
        <v>0.74</v>
      </c>
      <c r="C471" s="51">
        <v>2.2</v>
      </c>
      <c r="D471" s="51">
        <v>1</v>
      </c>
      <c r="E471" s="51">
        <v>0</v>
      </c>
      <c r="F471" s="42">
        <f t="shared" si="325"/>
        <v>7321.116</v>
      </c>
      <c r="G471" s="52">
        <v>2.35</v>
      </c>
      <c r="H471" s="51">
        <v>0.98</v>
      </c>
      <c r="I471" s="51">
        <v>2.47</v>
      </c>
      <c r="J471" s="45">
        <f t="shared" si="326"/>
        <v>3.4206</v>
      </c>
      <c r="K471" s="52">
        <v>1.125</v>
      </c>
      <c r="L471" s="47">
        <v>0.5</v>
      </c>
      <c r="M471" s="54">
        <f t="shared" si="327"/>
        <v>33103.1992868775</v>
      </c>
      <c r="O471" s="49">
        <v>4497</v>
      </c>
      <c r="P471" s="50">
        <v>0.74</v>
      </c>
      <c r="Q471" s="51">
        <v>2.2</v>
      </c>
      <c r="R471" s="51">
        <v>1</v>
      </c>
      <c r="S471" s="51">
        <v>0</v>
      </c>
      <c r="T471" s="42">
        <f t="shared" si="328"/>
        <v>7321.116</v>
      </c>
      <c r="U471" s="52">
        <v>2.75</v>
      </c>
      <c r="V471" s="51">
        <v>0.98</v>
      </c>
      <c r="W471" s="51">
        <v>2.47</v>
      </c>
      <c r="X471" s="45">
        <f t="shared" si="329"/>
        <v>3.4206</v>
      </c>
      <c r="Y471" s="52">
        <v>1.125</v>
      </c>
      <c r="Z471" s="47">
        <v>0.5</v>
      </c>
      <c r="AA471" s="54">
        <f t="shared" si="330"/>
        <v>38737.7863995375</v>
      </c>
    </row>
    <row r="472" customHeight="1" spans="1:27">
      <c r="A472" s="49">
        <v>4497</v>
      </c>
      <c r="B472" s="50">
        <v>0.92</v>
      </c>
      <c r="C472" s="51">
        <v>2.2</v>
      </c>
      <c r="D472" s="51">
        <v>1</v>
      </c>
      <c r="E472" s="51">
        <v>0</v>
      </c>
      <c r="F472" s="42">
        <f t="shared" si="325"/>
        <v>9101.928</v>
      </c>
      <c r="G472" s="52">
        <v>2.35</v>
      </c>
      <c r="H472" s="51">
        <v>0.98</v>
      </c>
      <c r="I472" s="51">
        <v>2.47</v>
      </c>
      <c r="J472" s="45">
        <f t="shared" si="326"/>
        <v>3.4206</v>
      </c>
      <c r="K472" s="52">
        <v>1.125</v>
      </c>
      <c r="L472" s="47">
        <v>0.5</v>
      </c>
      <c r="M472" s="54">
        <f t="shared" si="327"/>
        <v>41155.328843145</v>
      </c>
      <c r="O472" s="49">
        <v>4497</v>
      </c>
      <c r="P472" s="50">
        <v>0.92</v>
      </c>
      <c r="Q472" s="51">
        <v>2.2</v>
      </c>
      <c r="R472" s="51">
        <v>1</v>
      </c>
      <c r="S472" s="51">
        <v>0</v>
      </c>
      <c r="T472" s="42">
        <f t="shared" si="328"/>
        <v>9101.928</v>
      </c>
      <c r="U472" s="52">
        <v>2.75</v>
      </c>
      <c r="V472" s="51">
        <v>0.98</v>
      </c>
      <c r="W472" s="51">
        <v>2.47</v>
      </c>
      <c r="X472" s="45">
        <f t="shared" si="329"/>
        <v>3.4206</v>
      </c>
      <c r="Y472" s="52">
        <v>1.125</v>
      </c>
      <c r="Z472" s="47">
        <v>0.5</v>
      </c>
      <c r="AA472" s="54">
        <f t="shared" si="330"/>
        <v>48160.491199425</v>
      </c>
    </row>
    <row r="473" customHeight="1" spans="1:27">
      <c r="A473" s="49">
        <v>4497</v>
      </c>
      <c r="B473" s="55">
        <v>1.7</v>
      </c>
      <c r="C473" s="51">
        <v>2.2</v>
      </c>
      <c r="D473" s="51">
        <v>1</v>
      </c>
      <c r="E473" s="51">
        <v>0</v>
      </c>
      <c r="F473" s="42">
        <f t="shared" si="325"/>
        <v>16818.78</v>
      </c>
      <c r="G473" s="52">
        <v>2.35</v>
      </c>
      <c r="H473" s="51">
        <v>0.98</v>
      </c>
      <c r="I473" s="51">
        <v>2.47</v>
      </c>
      <c r="J473" s="45">
        <f t="shared" si="326"/>
        <v>3.4206</v>
      </c>
      <c r="K473" s="52">
        <v>1.125</v>
      </c>
      <c r="L473" s="47">
        <v>0.5</v>
      </c>
      <c r="M473" s="54">
        <f t="shared" si="327"/>
        <v>76047.8902536375</v>
      </c>
      <c r="O473" s="49">
        <v>4497</v>
      </c>
      <c r="P473" s="55">
        <v>1.7</v>
      </c>
      <c r="Q473" s="51">
        <v>2.2</v>
      </c>
      <c r="R473" s="51">
        <v>1</v>
      </c>
      <c r="S473" s="51">
        <v>0</v>
      </c>
      <c r="T473" s="42">
        <f t="shared" si="328"/>
        <v>16818.78</v>
      </c>
      <c r="U473" s="52">
        <v>2.75</v>
      </c>
      <c r="V473" s="51">
        <v>0.98</v>
      </c>
      <c r="W473" s="51">
        <v>2.47</v>
      </c>
      <c r="X473" s="45">
        <f t="shared" si="329"/>
        <v>3.4206</v>
      </c>
      <c r="Y473" s="52">
        <v>1.125</v>
      </c>
      <c r="Z473" s="47">
        <v>0.5</v>
      </c>
      <c r="AA473" s="54">
        <f t="shared" si="330"/>
        <v>88992.2119989375</v>
      </c>
    </row>
    <row r="474" customHeight="1" spans="1:27">
      <c r="A474" s="49">
        <v>4497</v>
      </c>
      <c r="B474" s="55">
        <v>8</v>
      </c>
      <c r="C474" s="51">
        <v>1</v>
      </c>
      <c r="D474" s="51">
        <v>1</v>
      </c>
      <c r="E474" s="51">
        <v>0</v>
      </c>
      <c r="F474" s="42">
        <f t="shared" si="325"/>
        <v>35976</v>
      </c>
      <c r="G474" s="52">
        <v>2.35</v>
      </c>
      <c r="H474" s="51">
        <v>0.98</v>
      </c>
      <c r="I474" s="51">
        <v>2.47</v>
      </c>
      <c r="J474" s="45">
        <f t="shared" si="326"/>
        <v>3.4206</v>
      </c>
      <c r="K474" s="52">
        <v>1.125</v>
      </c>
      <c r="L474" s="47">
        <v>0.5</v>
      </c>
      <c r="M474" s="54">
        <f t="shared" si="327"/>
        <v>162669.283965</v>
      </c>
      <c r="O474" s="49">
        <v>4497</v>
      </c>
      <c r="P474" s="55">
        <v>8</v>
      </c>
      <c r="Q474" s="51">
        <v>1</v>
      </c>
      <c r="R474" s="51">
        <v>1</v>
      </c>
      <c r="S474" s="51">
        <v>0</v>
      </c>
      <c r="T474" s="42">
        <f t="shared" si="328"/>
        <v>35976</v>
      </c>
      <c r="U474" s="52">
        <v>2.75</v>
      </c>
      <c r="V474" s="51">
        <v>0.98</v>
      </c>
      <c r="W474" s="51">
        <v>2.47</v>
      </c>
      <c r="X474" s="45">
        <f t="shared" si="329"/>
        <v>3.4206</v>
      </c>
      <c r="Y474" s="52">
        <v>1.125</v>
      </c>
      <c r="Z474" s="47">
        <v>0.5</v>
      </c>
      <c r="AA474" s="54">
        <f t="shared" si="330"/>
        <v>190357.672725</v>
      </c>
    </row>
    <row r="475" customHeight="1" spans="1:27">
      <c r="A475" s="56">
        <v>3397</v>
      </c>
      <c r="B475" s="50">
        <v>0.59</v>
      </c>
      <c r="C475" s="51">
        <v>2.2</v>
      </c>
      <c r="D475" s="51">
        <v>1</v>
      </c>
      <c r="E475" s="51">
        <v>0</v>
      </c>
      <c r="F475" s="42">
        <f t="shared" si="325"/>
        <v>4409.306</v>
      </c>
      <c r="G475" s="52">
        <v>2.35</v>
      </c>
      <c r="H475" s="51">
        <v>0.98</v>
      </c>
      <c r="I475" s="51">
        <v>2.47</v>
      </c>
      <c r="J475" s="45">
        <f t="shared" si="326"/>
        <v>3.4206</v>
      </c>
      <c r="K475" s="52">
        <v>1.125</v>
      </c>
      <c r="L475" s="47">
        <v>0.5</v>
      </c>
      <c r="M475" s="54">
        <f t="shared" si="327"/>
        <v>19937.1428119463</v>
      </c>
      <c r="O475" s="56">
        <v>3397</v>
      </c>
      <c r="P475" s="50">
        <v>0.59</v>
      </c>
      <c r="Q475" s="51">
        <v>2.2</v>
      </c>
      <c r="R475" s="51">
        <v>1</v>
      </c>
      <c r="S475" s="51">
        <v>0</v>
      </c>
      <c r="T475" s="42">
        <f t="shared" si="328"/>
        <v>4409.306</v>
      </c>
      <c r="U475" s="52">
        <v>2.75</v>
      </c>
      <c r="V475" s="51">
        <v>0.98</v>
      </c>
      <c r="W475" s="51">
        <v>2.47</v>
      </c>
      <c r="X475" s="45">
        <f t="shared" si="329"/>
        <v>3.4206</v>
      </c>
      <c r="Y475" s="52">
        <v>1.125</v>
      </c>
      <c r="Z475" s="47">
        <v>0.5</v>
      </c>
      <c r="AA475" s="54">
        <f t="shared" si="330"/>
        <v>23330.6990352562</v>
      </c>
    </row>
    <row r="476" customHeight="1" spans="1:27">
      <c r="A476" s="56">
        <v>3397</v>
      </c>
      <c r="B476" s="50">
        <v>0.8</v>
      </c>
      <c r="C476" s="51">
        <v>2.2</v>
      </c>
      <c r="D476" s="51">
        <v>1</v>
      </c>
      <c r="E476" s="51">
        <v>0</v>
      </c>
      <c r="F476" s="42">
        <f t="shared" si="325"/>
        <v>5978.72</v>
      </c>
      <c r="G476" s="52">
        <v>2.35</v>
      </c>
      <c r="H476" s="51">
        <v>0.98</v>
      </c>
      <c r="I476" s="51">
        <v>2.47</v>
      </c>
      <c r="J476" s="45">
        <f t="shared" si="326"/>
        <v>3.4206</v>
      </c>
      <c r="K476" s="52">
        <v>1.125</v>
      </c>
      <c r="L476" s="47">
        <v>0.5</v>
      </c>
      <c r="M476" s="54">
        <f t="shared" si="327"/>
        <v>27033.4139823</v>
      </c>
      <c r="O476" s="56">
        <v>3397</v>
      </c>
      <c r="P476" s="50">
        <v>0.8</v>
      </c>
      <c r="Q476" s="51">
        <v>2.2</v>
      </c>
      <c r="R476" s="51">
        <v>1</v>
      </c>
      <c r="S476" s="51">
        <v>0</v>
      </c>
      <c r="T476" s="42">
        <f t="shared" si="328"/>
        <v>5978.72</v>
      </c>
      <c r="U476" s="52">
        <v>2.75</v>
      </c>
      <c r="V476" s="51">
        <v>0.98</v>
      </c>
      <c r="W476" s="51">
        <v>2.47</v>
      </c>
      <c r="X476" s="45">
        <f t="shared" si="329"/>
        <v>3.4206</v>
      </c>
      <c r="Y476" s="52">
        <v>1.125</v>
      </c>
      <c r="Z476" s="47">
        <v>0.5</v>
      </c>
      <c r="AA476" s="54">
        <f t="shared" si="330"/>
        <v>31634.8461495</v>
      </c>
    </row>
    <row r="477" customHeight="1" spans="1:27">
      <c r="A477" s="56">
        <v>3397</v>
      </c>
      <c r="B477" s="50">
        <v>0.74</v>
      </c>
      <c r="C477" s="51">
        <v>2.2</v>
      </c>
      <c r="D477" s="51">
        <v>1</v>
      </c>
      <c r="E477" s="51">
        <v>0</v>
      </c>
      <c r="F477" s="42">
        <f t="shared" si="325"/>
        <v>5530.316</v>
      </c>
      <c r="G477" s="52">
        <v>2.35</v>
      </c>
      <c r="H477" s="51">
        <v>0.98</v>
      </c>
      <c r="I477" s="51">
        <v>2.47</v>
      </c>
      <c r="J477" s="45">
        <f t="shared" si="326"/>
        <v>3.4206</v>
      </c>
      <c r="K477" s="52">
        <v>1.125</v>
      </c>
      <c r="L477" s="47">
        <v>0.5</v>
      </c>
      <c r="M477" s="54">
        <f t="shared" si="327"/>
        <v>25005.9079336275</v>
      </c>
      <c r="O477" s="56">
        <v>3397</v>
      </c>
      <c r="P477" s="50">
        <v>0.74</v>
      </c>
      <c r="Q477" s="51">
        <v>2.2</v>
      </c>
      <c r="R477" s="51">
        <v>1</v>
      </c>
      <c r="S477" s="51">
        <v>0</v>
      </c>
      <c r="T477" s="42">
        <f t="shared" si="328"/>
        <v>5530.316</v>
      </c>
      <c r="U477" s="52">
        <v>2.75</v>
      </c>
      <c r="V477" s="51">
        <v>0.98</v>
      </c>
      <c r="W477" s="51">
        <v>2.47</v>
      </c>
      <c r="X477" s="45">
        <f t="shared" si="329"/>
        <v>3.4206</v>
      </c>
      <c r="Y477" s="52">
        <v>1.125</v>
      </c>
      <c r="Z477" s="47">
        <v>0.5</v>
      </c>
      <c r="AA477" s="54">
        <f t="shared" si="330"/>
        <v>29262.2326882875</v>
      </c>
    </row>
    <row r="478" customHeight="1" spans="1:27">
      <c r="A478" s="56">
        <v>3397</v>
      </c>
      <c r="B478" s="50">
        <v>0.92</v>
      </c>
      <c r="C478" s="51">
        <v>2.2</v>
      </c>
      <c r="D478" s="51">
        <v>1</v>
      </c>
      <c r="E478" s="51">
        <v>0</v>
      </c>
      <c r="F478" s="42">
        <f t="shared" si="325"/>
        <v>6875.528</v>
      </c>
      <c r="G478" s="52">
        <v>2.35</v>
      </c>
      <c r="H478" s="51">
        <v>0.98</v>
      </c>
      <c r="I478" s="51">
        <v>2.47</v>
      </c>
      <c r="J478" s="45">
        <f t="shared" si="326"/>
        <v>3.4206</v>
      </c>
      <c r="K478" s="52">
        <v>1.125</v>
      </c>
      <c r="L478" s="47">
        <v>0.5</v>
      </c>
      <c r="M478" s="54">
        <f t="shared" si="327"/>
        <v>31088.426079645</v>
      </c>
      <c r="O478" s="56">
        <v>3397</v>
      </c>
      <c r="P478" s="50">
        <v>0.92</v>
      </c>
      <c r="Q478" s="51">
        <v>2.2</v>
      </c>
      <c r="R478" s="51">
        <v>1</v>
      </c>
      <c r="S478" s="51">
        <v>0</v>
      </c>
      <c r="T478" s="42">
        <f t="shared" si="328"/>
        <v>6875.528</v>
      </c>
      <c r="U478" s="52">
        <v>2.75</v>
      </c>
      <c r="V478" s="51">
        <v>0.98</v>
      </c>
      <c r="W478" s="51">
        <v>2.47</v>
      </c>
      <c r="X478" s="45">
        <f t="shared" si="329"/>
        <v>3.4206</v>
      </c>
      <c r="Y478" s="52">
        <v>1.125</v>
      </c>
      <c r="Z478" s="47">
        <v>0.5</v>
      </c>
      <c r="AA478" s="54">
        <f t="shared" si="330"/>
        <v>36380.073071925</v>
      </c>
    </row>
    <row r="479" customHeight="1" spans="1:27">
      <c r="A479" s="57">
        <f>SUM(M460:M478)</f>
        <v>1270013.66665144</v>
      </c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9"/>
      <c r="O479" s="57">
        <f>SUM(AA460:AA478)</f>
        <v>1486186.20565594</v>
      </c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9"/>
    </row>
    <row r="480" customHeight="1" spans="1:27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9"/>
      <c r="O480" s="5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9"/>
    </row>
    <row r="481" customHeight="1" spans="1:27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2"/>
      <c r="O481" s="60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2"/>
    </row>
    <row r="482" customHeight="1" spans="1:27">
      <c r="A482" s="25" t="s">
        <v>9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O482" s="25" t="s">
        <v>9</v>
      </c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7"/>
    </row>
    <row r="483" customHeight="1" spans="1:27">
      <c r="A483" s="2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O483" s="28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30"/>
    </row>
    <row r="484" customHeight="1" spans="1:27">
      <c r="A484" s="31" t="s">
        <v>14</v>
      </c>
      <c r="B484" s="32"/>
      <c r="C484" s="32"/>
      <c r="D484" s="32"/>
      <c r="E484" s="32"/>
      <c r="F484" s="33"/>
      <c r="G484" s="34" t="s">
        <v>15</v>
      </c>
      <c r="H484" s="35"/>
      <c r="I484" s="35"/>
      <c r="J484" s="36"/>
      <c r="K484" s="37" t="s">
        <v>16</v>
      </c>
      <c r="L484" s="38"/>
      <c r="M484" s="39" t="s">
        <v>17</v>
      </c>
      <c r="O484" s="31" t="s">
        <v>14</v>
      </c>
      <c r="P484" s="32"/>
      <c r="Q484" s="32"/>
      <c r="R484" s="32"/>
      <c r="S484" s="32"/>
      <c r="T484" s="33"/>
      <c r="U484" s="34" t="s">
        <v>15</v>
      </c>
      <c r="V484" s="35"/>
      <c r="W484" s="35"/>
      <c r="X484" s="36"/>
      <c r="Y484" s="37" t="s">
        <v>16</v>
      </c>
      <c r="Z484" s="38"/>
      <c r="AA484" s="39" t="s">
        <v>17</v>
      </c>
    </row>
    <row r="485" customHeight="1" spans="1:27">
      <c r="A485" s="40" t="s">
        <v>18</v>
      </c>
      <c r="B485" s="41" t="s">
        <v>19</v>
      </c>
      <c r="C485" s="41" t="s">
        <v>20</v>
      </c>
      <c r="D485" s="41" t="s">
        <v>21</v>
      </c>
      <c r="E485" s="41" t="s">
        <v>22</v>
      </c>
      <c r="F485" s="42" t="s">
        <v>14</v>
      </c>
      <c r="G485" s="43" t="s">
        <v>23</v>
      </c>
      <c r="H485" s="44" t="s">
        <v>24</v>
      </c>
      <c r="I485" s="44" t="s">
        <v>25</v>
      </c>
      <c r="J485" s="45" t="s">
        <v>26</v>
      </c>
      <c r="K485" s="46" t="s">
        <v>27</v>
      </c>
      <c r="L485" s="47" t="s">
        <v>28</v>
      </c>
      <c r="M485" s="48"/>
      <c r="O485" s="40" t="s">
        <v>18</v>
      </c>
      <c r="P485" s="41" t="s">
        <v>19</v>
      </c>
      <c r="Q485" s="41" t="s">
        <v>20</v>
      </c>
      <c r="R485" s="41" t="s">
        <v>21</v>
      </c>
      <c r="S485" s="41" t="s">
        <v>22</v>
      </c>
      <c r="T485" s="42" t="s">
        <v>14</v>
      </c>
      <c r="U485" s="43" t="s">
        <v>23</v>
      </c>
      <c r="V485" s="44" t="s">
        <v>24</v>
      </c>
      <c r="W485" s="44" t="s">
        <v>25</v>
      </c>
      <c r="X485" s="45" t="s">
        <v>26</v>
      </c>
      <c r="Y485" s="46" t="s">
        <v>27</v>
      </c>
      <c r="Z485" s="47" t="s">
        <v>28</v>
      </c>
      <c r="AA485" s="48"/>
    </row>
    <row r="486" customHeight="1" spans="1:27">
      <c r="A486" s="56">
        <v>3083</v>
      </c>
      <c r="B486" s="51">
        <v>2.14</v>
      </c>
      <c r="C486" s="51">
        <v>1</v>
      </c>
      <c r="D486" s="51">
        <v>1</v>
      </c>
      <c r="E486" s="51">
        <v>0</v>
      </c>
      <c r="F486" s="42">
        <f t="shared" ref="F486:F488" si="331">A486*B486*C486*D486+E486</f>
        <v>6597.62</v>
      </c>
      <c r="G486" s="52">
        <v>1.16</v>
      </c>
      <c r="H486" s="51">
        <v>0.89</v>
      </c>
      <c r="I486" s="51">
        <v>2.23</v>
      </c>
      <c r="J486" s="45">
        <f t="shared" ref="J486:J488" si="332">H486*I486+1</f>
        <v>2.9847</v>
      </c>
      <c r="K486" s="52">
        <v>1.125</v>
      </c>
      <c r="L486" s="47">
        <v>0.5</v>
      </c>
      <c r="M486" s="54">
        <f t="shared" ref="M486:M488" si="333">F486*G486*J486*K486*L486</f>
        <v>12848.975460135</v>
      </c>
      <c r="O486" s="56">
        <v>2712</v>
      </c>
      <c r="P486" s="51">
        <v>2.14</v>
      </c>
      <c r="Q486" s="51">
        <v>1</v>
      </c>
      <c r="R486" s="51">
        <v>1</v>
      </c>
      <c r="S486" s="51">
        <v>0</v>
      </c>
      <c r="T486" s="42">
        <f t="shared" ref="T486:T508" si="334">O486*P486*Q486*R486+S486</f>
        <v>5803.68</v>
      </c>
      <c r="U486" s="52">
        <v>1.56</v>
      </c>
      <c r="V486" s="51">
        <v>0.87</v>
      </c>
      <c r="W486" s="51">
        <v>1.87</v>
      </c>
      <c r="X486" s="45">
        <f t="shared" ref="X486:X508" si="335">V486*W486+1</f>
        <v>2.6269</v>
      </c>
      <c r="Y486" s="52">
        <v>1.125</v>
      </c>
      <c r="Z486" s="47">
        <v>0.5</v>
      </c>
      <c r="AA486" s="54">
        <f t="shared" ref="AA486:AA508" si="336">T486*U486*X486*Y486*Z486</f>
        <v>13378.09033548</v>
      </c>
    </row>
    <row r="487" customHeight="1" spans="1:27">
      <c r="A487" s="56">
        <v>3083</v>
      </c>
      <c r="B487" s="51">
        <v>1.74</v>
      </c>
      <c r="C487" s="51">
        <v>1</v>
      </c>
      <c r="D487" s="51">
        <v>1</v>
      </c>
      <c r="E487" s="51">
        <v>0</v>
      </c>
      <c r="F487" s="42">
        <f t="shared" si="331"/>
        <v>5364.42</v>
      </c>
      <c r="G487" s="52">
        <v>1.16</v>
      </c>
      <c r="H487" s="51">
        <v>0.89</v>
      </c>
      <c r="I487" s="51">
        <v>2.23</v>
      </c>
      <c r="J487" s="45">
        <f t="shared" si="332"/>
        <v>2.9847</v>
      </c>
      <c r="K487" s="52">
        <v>1.125</v>
      </c>
      <c r="L487" s="47">
        <v>0.5</v>
      </c>
      <c r="M487" s="54">
        <f t="shared" si="333"/>
        <v>10447.297804035</v>
      </c>
      <c r="O487" s="56">
        <v>2712</v>
      </c>
      <c r="P487" s="51">
        <v>1.74</v>
      </c>
      <c r="Q487" s="51">
        <v>1</v>
      </c>
      <c r="R487" s="51">
        <v>1</v>
      </c>
      <c r="S487" s="51">
        <v>0</v>
      </c>
      <c r="T487" s="42">
        <f t="shared" si="334"/>
        <v>4718.88</v>
      </c>
      <c r="U487" s="52">
        <v>1.56</v>
      </c>
      <c r="V487" s="51">
        <v>0.87</v>
      </c>
      <c r="W487" s="51">
        <v>1.87</v>
      </c>
      <c r="X487" s="45">
        <f t="shared" si="335"/>
        <v>2.6269</v>
      </c>
      <c r="Y487" s="52">
        <v>1.125</v>
      </c>
      <c r="Z487" s="47">
        <v>0.5</v>
      </c>
      <c r="AA487" s="54">
        <f t="shared" si="336"/>
        <v>10877.51270268</v>
      </c>
    </row>
    <row r="488" customHeight="1" spans="1:27">
      <c r="A488" s="56">
        <v>3083</v>
      </c>
      <c r="B488" s="51">
        <v>2.01</v>
      </c>
      <c r="C488" s="51">
        <v>1</v>
      </c>
      <c r="D488" s="51">
        <v>1</v>
      </c>
      <c r="E488" s="51">
        <v>0</v>
      </c>
      <c r="F488" s="42">
        <f t="shared" si="331"/>
        <v>6196.83</v>
      </c>
      <c r="G488" s="52">
        <v>1.16</v>
      </c>
      <c r="H488" s="51">
        <v>0.89</v>
      </c>
      <c r="I488" s="51">
        <v>2.23</v>
      </c>
      <c r="J488" s="45">
        <f t="shared" si="332"/>
        <v>2.9847</v>
      </c>
      <c r="K488" s="52">
        <v>1.125</v>
      </c>
      <c r="L488" s="47">
        <v>0.5</v>
      </c>
      <c r="M488" s="54">
        <f t="shared" si="333"/>
        <v>12068.4302219025</v>
      </c>
      <c r="O488" s="56">
        <v>2712</v>
      </c>
      <c r="P488" s="51">
        <v>2.01</v>
      </c>
      <c r="Q488" s="51">
        <v>1</v>
      </c>
      <c r="R488" s="51">
        <v>1</v>
      </c>
      <c r="S488" s="51">
        <v>0</v>
      </c>
      <c r="T488" s="42">
        <f t="shared" si="334"/>
        <v>5451.12</v>
      </c>
      <c r="U488" s="52">
        <v>1.56</v>
      </c>
      <c r="V488" s="51">
        <v>0.87</v>
      </c>
      <c r="W488" s="51">
        <v>1.87</v>
      </c>
      <c r="X488" s="45">
        <f t="shared" si="335"/>
        <v>2.6269</v>
      </c>
      <c r="Y488" s="52">
        <v>1.125</v>
      </c>
      <c r="Z488" s="47">
        <v>0.5</v>
      </c>
      <c r="AA488" s="54">
        <f t="shared" si="336"/>
        <v>12565.40260482</v>
      </c>
    </row>
    <row r="489" customHeight="1" spans="1:27">
      <c r="A489" s="56">
        <v>3083</v>
      </c>
      <c r="B489" s="51">
        <v>1.7</v>
      </c>
      <c r="C489" s="51">
        <v>1.75</v>
      </c>
      <c r="D489" s="51">
        <v>1</v>
      </c>
      <c r="E489" s="51">
        <v>0</v>
      </c>
      <c r="F489" s="42">
        <f t="shared" ref="F489:F508" si="337">A489*B489*C489*D489+E489</f>
        <v>9171.925</v>
      </c>
      <c r="G489" s="52">
        <v>1.16</v>
      </c>
      <c r="H489" s="51">
        <v>0.97</v>
      </c>
      <c r="I489" s="51">
        <v>2.23</v>
      </c>
      <c r="J489" s="45">
        <f t="shared" ref="J489:J508" si="338">H489*I489+1</f>
        <v>3.1631</v>
      </c>
      <c r="K489" s="52">
        <v>1.125</v>
      </c>
      <c r="L489" s="47">
        <v>0.5</v>
      </c>
      <c r="M489" s="54">
        <f t="shared" ref="M489:M508" si="339">F489*G489*J489*K489*L489</f>
        <v>18930.1446687937</v>
      </c>
      <c r="O489" s="56">
        <v>2712</v>
      </c>
      <c r="P489" s="51">
        <v>1.7</v>
      </c>
      <c r="Q489" s="51">
        <v>1.75</v>
      </c>
      <c r="R489" s="51">
        <v>1</v>
      </c>
      <c r="S489" s="51">
        <v>0</v>
      </c>
      <c r="T489" s="42">
        <f t="shared" si="334"/>
        <v>8068.2</v>
      </c>
      <c r="U489" s="52">
        <v>1.56</v>
      </c>
      <c r="V489" s="51">
        <v>0.95</v>
      </c>
      <c r="W489" s="51">
        <v>1.87</v>
      </c>
      <c r="X489" s="45">
        <f t="shared" si="335"/>
        <v>2.7765</v>
      </c>
      <c r="Y489" s="52">
        <v>1.125</v>
      </c>
      <c r="Z489" s="47">
        <v>0.5</v>
      </c>
      <c r="AA489" s="54">
        <f t="shared" si="336"/>
        <v>19657.19103075</v>
      </c>
    </row>
    <row r="490" customHeight="1" spans="1:27">
      <c r="A490" s="56">
        <v>3083</v>
      </c>
      <c r="B490" s="51">
        <v>1.7</v>
      </c>
      <c r="C490" s="51">
        <v>1.75</v>
      </c>
      <c r="D490" s="51">
        <v>1</v>
      </c>
      <c r="E490" s="51">
        <v>0</v>
      </c>
      <c r="F490" s="42">
        <f t="shared" si="337"/>
        <v>9171.925</v>
      </c>
      <c r="G490" s="52">
        <v>1.16</v>
      </c>
      <c r="H490" s="51">
        <v>0.97</v>
      </c>
      <c r="I490" s="51">
        <v>2.23</v>
      </c>
      <c r="J490" s="45">
        <f t="shared" si="338"/>
        <v>3.1631</v>
      </c>
      <c r="K490" s="52">
        <v>1.325</v>
      </c>
      <c r="L490" s="47">
        <v>0.5</v>
      </c>
      <c r="M490" s="54">
        <f t="shared" si="339"/>
        <v>22295.5037210237</v>
      </c>
      <c r="O490" s="56">
        <v>2712</v>
      </c>
      <c r="P490" s="51">
        <v>1.7</v>
      </c>
      <c r="Q490" s="51">
        <v>1.75</v>
      </c>
      <c r="R490" s="51">
        <v>1</v>
      </c>
      <c r="S490" s="51">
        <v>0</v>
      </c>
      <c r="T490" s="42">
        <f t="shared" si="334"/>
        <v>8068.2</v>
      </c>
      <c r="U490" s="52">
        <v>1.56</v>
      </c>
      <c r="V490" s="51">
        <v>0.95</v>
      </c>
      <c r="W490" s="51">
        <v>1.87</v>
      </c>
      <c r="X490" s="45">
        <f t="shared" si="335"/>
        <v>2.7765</v>
      </c>
      <c r="Y490" s="52">
        <v>1.325</v>
      </c>
      <c r="Z490" s="47">
        <v>0.5</v>
      </c>
      <c r="AA490" s="54">
        <f t="shared" si="336"/>
        <v>23151.80276955</v>
      </c>
    </row>
    <row r="491" customHeight="1" spans="1:27">
      <c r="A491" s="56">
        <v>3083</v>
      </c>
      <c r="B491" s="51">
        <v>1.7</v>
      </c>
      <c r="C491" s="51">
        <v>1.75</v>
      </c>
      <c r="D491" s="51">
        <v>1</v>
      </c>
      <c r="E491" s="51">
        <v>0</v>
      </c>
      <c r="F491" s="42">
        <f t="shared" si="337"/>
        <v>9171.925</v>
      </c>
      <c r="G491" s="52">
        <v>1.16</v>
      </c>
      <c r="H491" s="51">
        <v>0.97</v>
      </c>
      <c r="I491" s="51">
        <v>2.23</v>
      </c>
      <c r="J491" s="45">
        <f t="shared" si="338"/>
        <v>3.1631</v>
      </c>
      <c r="K491" s="52">
        <v>1.325</v>
      </c>
      <c r="L491" s="47">
        <v>0.5</v>
      </c>
      <c r="M491" s="54">
        <f t="shared" si="339"/>
        <v>22295.5037210237</v>
      </c>
      <c r="O491" s="56">
        <v>2712</v>
      </c>
      <c r="P491" s="51">
        <v>1.7</v>
      </c>
      <c r="Q491" s="51">
        <v>1.75</v>
      </c>
      <c r="R491" s="51">
        <v>1</v>
      </c>
      <c r="S491" s="51">
        <v>0</v>
      </c>
      <c r="T491" s="42">
        <f t="shared" si="334"/>
        <v>8068.2</v>
      </c>
      <c r="U491" s="52">
        <v>1.56</v>
      </c>
      <c r="V491" s="51">
        <v>0.95</v>
      </c>
      <c r="W491" s="51">
        <v>1.87</v>
      </c>
      <c r="X491" s="45">
        <f t="shared" si="335"/>
        <v>2.7765</v>
      </c>
      <c r="Y491" s="52">
        <v>1.325</v>
      </c>
      <c r="Z491" s="47">
        <v>0.5</v>
      </c>
      <c r="AA491" s="54">
        <f t="shared" si="336"/>
        <v>23151.80276955</v>
      </c>
    </row>
    <row r="492" customHeight="1" spans="1:27">
      <c r="A492" s="56">
        <v>3083</v>
      </c>
      <c r="B492" s="51">
        <v>1.7</v>
      </c>
      <c r="C492" s="51">
        <v>1.75</v>
      </c>
      <c r="D492" s="51">
        <v>1</v>
      </c>
      <c r="E492" s="51">
        <v>0</v>
      </c>
      <c r="F492" s="42">
        <f t="shared" si="337"/>
        <v>9171.925</v>
      </c>
      <c r="G492" s="52">
        <v>1.16</v>
      </c>
      <c r="H492" s="51">
        <v>0.97</v>
      </c>
      <c r="I492" s="51">
        <v>2.23</v>
      </c>
      <c r="J492" s="45">
        <f t="shared" si="338"/>
        <v>3.1631</v>
      </c>
      <c r="K492" s="52">
        <v>1.325</v>
      </c>
      <c r="L492" s="47">
        <v>0.5</v>
      </c>
      <c r="M492" s="54">
        <f t="shared" si="339"/>
        <v>22295.5037210237</v>
      </c>
      <c r="O492" s="56">
        <v>2712</v>
      </c>
      <c r="P492" s="51">
        <v>1.7</v>
      </c>
      <c r="Q492" s="51">
        <v>1.75</v>
      </c>
      <c r="R492" s="51">
        <v>1</v>
      </c>
      <c r="S492" s="51">
        <v>0</v>
      </c>
      <c r="T492" s="42">
        <f t="shared" si="334"/>
        <v>8068.2</v>
      </c>
      <c r="U492" s="52">
        <v>1.56</v>
      </c>
      <c r="V492" s="51">
        <v>0.95</v>
      </c>
      <c r="W492" s="51">
        <v>1.87</v>
      </c>
      <c r="X492" s="45">
        <f t="shared" si="335"/>
        <v>2.7765</v>
      </c>
      <c r="Y492" s="52">
        <v>1.325</v>
      </c>
      <c r="Z492" s="47">
        <v>0.5</v>
      </c>
      <c r="AA492" s="54">
        <f t="shared" si="336"/>
        <v>23151.80276955</v>
      </c>
    </row>
    <row r="493" customHeight="1" spans="1:27">
      <c r="A493" s="56">
        <v>3083</v>
      </c>
      <c r="B493" s="51">
        <v>1.7</v>
      </c>
      <c r="C493" s="51">
        <v>1.75</v>
      </c>
      <c r="D493" s="51">
        <v>1</v>
      </c>
      <c r="E493" s="51">
        <v>0</v>
      </c>
      <c r="F493" s="42">
        <f t="shared" si="337"/>
        <v>9171.925</v>
      </c>
      <c r="G493" s="52">
        <v>1.16</v>
      </c>
      <c r="H493" s="51">
        <v>0.97</v>
      </c>
      <c r="I493" s="51">
        <v>2.23</v>
      </c>
      <c r="J493" s="45">
        <f t="shared" si="338"/>
        <v>3.1631</v>
      </c>
      <c r="K493" s="52">
        <v>1.325</v>
      </c>
      <c r="L493" s="47">
        <v>0.5</v>
      </c>
      <c r="M493" s="54">
        <f t="shared" si="339"/>
        <v>22295.5037210237</v>
      </c>
      <c r="O493" s="56">
        <v>2712</v>
      </c>
      <c r="P493" s="51">
        <v>1.7</v>
      </c>
      <c r="Q493" s="51">
        <v>1.75</v>
      </c>
      <c r="R493" s="51">
        <v>1</v>
      </c>
      <c r="S493" s="51">
        <v>0</v>
      </c>
      <c r="T493" s="42">
        <f t="shared" si="334"/>
        <v>8068.2</v>
      </c>
      <c r="U493" s="52">
        <v>1.56</v>
      </c>
      <c r="V493" s="51">
        <v>0.95</v>
      </c>
      <c r="W493" s="51">
        <v>1.87</v>
      </c>
      <c r="X493" s="45">
        <f t="shared" si="335"/>
        <v>2.7765</v>
      </c>
      <c r="Y493" s="52">
        <v>1.325</v>
      </c>
      <c r="Z493" s="47">
        <v>0.5</v>
      </c>
      <c r="AA493" s="54">
        <f t="shared" si="336"/>
        <v>23151.80276955</v>
      </c>
    </row>
    <row r="494" customHeight="1" spans="1:27">
      <c r="A494" s="56">
        <v>3083</v>
      </c>
      <c r="B494" s="51">
        <v>1.7</v>
      </c>
      <c r="C494" s="51">
        <v>1.75</v>
      </c>
      <c r="D494" s="51">
        <v>1</v>
      </c>
      <c r="E494" s="51">
        <v>0</v>
      </c>
      <c r="F494" s="42">
        <f t="shared" si="337"/>
        <v>9171.925</v>
      </c>
      <c r="G494" s="52">
        <v>1.16</v>
      </c>
      <c r="H494" s="51">
        <v>0.97</v>
      </c>
      <c r="I494" s="51">
        <v>2.23</v>
      </c>
      <c r="J494" s="45">
        <f t="shared" si="338"/>
        <v>3.1631</v>
      </c>
      <c r="K494" s="52">
        <v>1.325</v>
      </c>
      <c r="L494" s="47">
        <v>0.5</v>
      </c>
      <c r="M494" s="54">
        <f t="shared" si="339"/>
        <v>22295.5037210237</v>
      </c>
      <c r="O494" s="56">
        <v>2712</v>
      </c>
      <c r="P494" s="51">
        <v>1.7</v>
      </c>
      <c r="Q494" s="51">
        <v>1.75</v>
      </c>
      <c r="R494" s="51">
        <v>1</v>
      </c>
      <c r="S494" s="51">
        <v>0</v>
      </c>
      <c r="T494" s="42">
        <f t="shared" si="334"/>
        <v>8068.2</v>
      </c>
      <c r="U494" s="52">
        <v>1.56</v>
      </c>
      <c r="V494" s="51">
        <v>0.95</v>
      </c>
      <c r="W494" s="51">
        <v>1.87</v>
      </c>
      <c r="X494" s="45">
        <f t="shared" si="335"/>
        <v>2.7765</v>
      </c>
      <c r="Y494" s="52">
        <v>1.325</v>
      </c>
      <c r="Z494" s="47">
        <v>0.5</v>
      </c>
      <c r="AA494" s="54">
        <f t="shared" si="336"/>
        <v>23151.80276955</v>
      </c>
    </row>
    <row r="495" customHeight="1" spans="1:27">
      <c r="A495" s="56">
        <v>3083</v>
      </c>
      <c r="B495" s="51">
        <v>1.7</v>
      </c>
      <c r="C495" s="51">
        <v>1.75</v>
      </c>
      <c r="D495" s="51">
        <v>1</v>
      </c>
      <c r="E495" s="51">
        <v>0</v>
      </c>
      <c r="F495" s="42">
        <f t="shared" si="337"/>
        <v>9171.925</v>
      </c>
      <c r="G495" s="52">
        <v>1.16</v>
      </c>
      <c r="H495" s="51">
        <v>0.97</v>
      </c>
      <c r="I495" s="51">
        <v>2.23</v>
      </c>
      <c r="J495" s="45">
        <f t="shared" si="338"/>
        <v>3.1631</v>
      </c>
      <c r="K495" s="52">
        <v>1.325</v>
      </c>
      <c r="L495" s="47">
        <v>0.5</v>
      </c>
      <c r="M495" s="54">
        <f t="shared" si="339"/>
        <v>22295.5037210237</v>
      </c>
      <c r="O495" s="56">
        <v>2712</v>
      </c>
      <c r="P495" s="51">
        <v>1.7</v>
      </c>
      <c r="Q495" s="51">
        <v>1.75</v>
      </c>
      <c r="R495" s="51">
        <v>1</v>
      </c>
      <c r="S495" s="51">
        <v>0</v>
      </c>
      <c r="T495" s="42">
        <f t="shared" si="334"/>
        <v>8068.2</v>
      </c>
      <c r="U495" s="52">
        <v>1.56</v>
      </c>
      <c r="V495" s="51">
        <v>0.95</v>
      </c>
      <c r="W495" s="51">
        <v>1.87</v>
      </c>
      <c r="X495" s="45">
        <f t="shared" si="335"/>
        <v>2.7765</v>
      </c>
      <c r="Y495" s="52">
        <v>1.325</v>
      </c>
      <c r="Z495" s="47">
        <v>0.5</v>
      </c>
      <c r="AA495" s="54">
        <f t="shared" si="336"/>
        <v>23151.80276955</v>
      </c>
    </row>
    <row r="496" customHeight="1" spans="1:27">
      <c r="A496" s="56">
        <v>3083</v>
      </c>
      <c r="B496" s="51">
        <v>1.7</v>
      </c>
      <c r="C496" s="51">
        <v>1.75</v>
      </c>
      <c r="D496" s="51">
        <v>1</v>
      </c>
      <c r="E496" s="51">
        <v>0</v>
      </c>
      <c r="F496" s="42">
        <f t="shared" si="337"/>
        <v>9171.925</v>
      </c>
      <c r="G496" s="52">
        <v>1.16</v>
      </c>
      <c r="H496" s="51">
        <v>0.97</v>
      </c>
      <c r="I496" s="51">
        <v>2.23</v>
      </c>
      <c r="J496" s="45">
        <f t="shared" si="338"/>
        <v>3.1631</v>
      </c>
      <c r="K496" s="52">
        <v>1.325</v>
      </c>
      <c r="L496" s="47">
        <v>0.5</v>
      </c>
      <c r="M496" s="54">
        <f t="shared" si="339"/>
        <v>22295.5037210237</v>
      </c>
      <c r="O496" s="56">
        <v>2712</v>
      </c>
      <c r="P496" s="51">
        <v>1.7</v>
      </c>
      <c r="Q496" s="51">
        <v>1.75</v>
      </c>
      <c r="R496" s="51">
        <v>1</v>
      </c>
      <c r="S496" s="51">
        <v>0</v>
      </c>
      <c r="T496" s="42">
        <f t="shared" si="334"/>
        <v>8068.2</v>
      </c>
      <c r="U496" s="52">
        <v>1.56</v>
      </c>
      <c r="V496" s="51">
        <v>0.95</v>
      </c>
      <c r="W496" s="51">
        <v>1.87</v>
      </c>
      <c r="X496" s="45">
        <f t="shared" si="335"/>
        <v>2.7765</v>
      </c>
      <c r="Y496" s="52">
        <v>1.325</v>
      </c>
      <c r="Z496" s="47">
        <v>0.5</v>
      </c>
      <c r="AA496" s="54">
        <f t="shared" si="336"/>
        <v>23151.80276955</v>
      </c>
    </row>
    <row r="497" customHeight="1" spans="1:27">
      <c r="A497" s="56">
        <v>3083</v>
      </c>
      <c r="B497" s="51">
        <v>1.7</v>
      </c>
      <c r="C497" s="51">
        <v>1.75</v>
      </c>
      <c r="D497" s="51">
        <v>1</v>
      </c>
      <c r="E497" s="51">
        <v>0</v>
      </c>
      <c r="F497" s="42">
        <f t="shared" si="337"/>
        <v>9171.925</v>
      </c>
      <c r="G497" s="52">
        <v>1.16</v>
      </c>
      <c r="H497" s="51">
        <v>0.97</v>
      </c>
      <c r="I497" s="51">
        <v>2.23</v>
      </c>
      <c r="J497" s="45">
        <f t="shared" si="338"/>
        <v>3.1631</v>
      </c>
      <c r="K497" s="52">
        <v>1.325</v>
      </c>
      <c r="L497" s="47">
        <v>0.5</v>
      </c>
      <c r="M497" s="54">
        <f t="shared" si="339"/>
        <v>22295.5037210237</v>
      </c>
      <c r="O497" s="56">
        <v>2712</v>
      </c>
      <c r="P497" s="51">
        <v>1.7</v>
      </c>
      <c r="Q497" s="51">
        <v>1.75</v>
      </c>
      <c r="R497" s="51">
        <v>1</v>
      </c>
      <c r="S497" s="51">
        <v>0</v>
      </c>
      <c r="T497" s="42">
        <f t="shared" si="334"/>
        <v>8068.2</v>
      </c>
      <c r="U497" s="52">
        <v>1.56</v>
      </c>
      <c r="V497" s="51">
        <v>0.95</v>
      </c>
      <c r="W497" s="51">
        <v>1.87</v>
      </c>
      <c r="X497" s="45">
        <f t="shared" si="335"/>
        <v>2.7765</v>
      </c>
      <c r="Y497" s="52">
        <v>1.325</v>
      </c>
      <c r="Z497" s="47">
        <v>0.5</v>
      </c>
      <c r="AA497" s="54">
        <f t="shared" si="336"/>
        <v>23151.80276955</v>
      </c>
    </row>
    <row r="498" customHeight="1" spans="1:27">
      <c r="A498" s="56">
        <v>3083</v>
      </c>
      <c r="B498" s="51">
        <v>1.7</v>
      </c>
      <c r="C498" s="51">
        <v>1.75</v>
      </c>
      <c r="D498" s="51">
        <v>1</v>
      </c>
      <c r="E498" s="51">
        <v>0</v>
      </c>
      <c r="F498" s="42">
        <f t="shared" si="337"/>
        <v>9171.925</v>
      </c>
      <c r="G498" s="52">
        <v>1.16</v>
      </c>
      <c r="H498" s="51">
        <v>0.97</v>
      </c>
      <c r="I498" s="51">
        <v>2.23</v>
      </c>
      <c r="J498" s="45">
        <f t="shared" si="338"/>
        <v>3.1631</v>
      </c>
      <c r="K498" s="52">
        <v>1.325</v>
      </c>
      <c r="L498" s="47">
        <v>0.5</v>
      </c>
      <c r="M498" s="54">
        <f t="shared" si="339"/>
        <v>22295.5037210237</v>
      </c>
      <c r="O498" s="56">
        <v>2712</v>
      </c>
      <c r="P498" s="51">
        <v>1.7</v>
      </c>
      <c r="Q498" s="51">
        <v>1.75</v>
      </c>
      <c r="R498" s="51">
        <v>1</v>
      </c>
      <c r="S498" s="51">
        <v>0</v>
      </c>
      <c r="T498" s="42">
        <f t="shared" si="334"/>
        <v>8068.2</v>
      </c>
      <c r="U498" s="52">
        <v>1.56</v>
      </c>
      <c r="V498" s="51">
        <v>0.95</v>
      </c>
      <c r="W498" s="51">
        <v>1.87</v>
      </c>
      <c r="X498" s="45">
        <f t="shared" si="335"/>
        <v>2.7765</v>
      </c>
      <c r="Y498" s="52">
        <v>1.325</v>
      </c>
      <c r="Z498" s="47">
        <v>0.5</v>
      </c>
      <c r="AA498" s="54">
        <f t="shared" si="336"/>
        <v>23151.80276955</v>
      </c>
    </row>
    <row r="499" customHeight="1" spans="1:27">
      <c r="A499" s="56">
        <v>3083</v>
      </c>
      <c r="B499" s="51">
        <v>1.7</v>
      </c>
      <c r="C499" s="51">
        <v>1</v>
      </c>
      <c r="D499" s="51">
        <v>1</v>
      </c>
      <c r="E499" s="51">
        <v>0</v>
      </c>
      <c r="F499" s="42">
        <f t="shared" si="337"/>
        <v>5241.1</v>
      </c>
      <c r="G499" s="52">
        <v>1.16</v>
      </c>
      <c r="H499" s="51">
        <v>0.89</v>
      </c>
      <c r="I499" s="51">
        <v>2.23</v>
      </c>
      <c r="J499" s="45">
        <f t="shared" si="338"/>
        <v>2.9847</v>
      </c>
      <c r="K499" s="52">
        <v>1.325</v>
      </c>
      <c r="L499" s="47">
        <v>0.5</v>
      </c>
      <c r="M499" s="54">
        <f t="shared" si="339"/>
        <v>12021.730934145</v>
      </c>
      <c r="O499" s="56">
        <v>2712</v>
      </c>
      <c r="P499" s="51">
        <v>1.7</v>
      </c>
      <c r="Q499" s="51">
        <v>1</v>
      </c>
      <c r="R499" s="51">
        <v>1</v>
      </c>
      <c r="S499" s="51">
        <v>0</v>
      </c>
      <c r="T499" s="42">
        <f t="shared" si="334"/>
        <v>4610.4</v>
      </c>
      <c r="U499" s="52">
        <v>1.56</v>
      </c>
      <c r="V499" s="51">
        <v>0.87</v>
      </c>
      <c r="W499" s="51">
        <v>1.87</v>
      </c>
      <c r="X499" s="45">
        <f t="shared" si="335"/>
        <v>2.6269</v>
      </c>
      <c r="Y499" s="52">
        <v>1.325</v>
      </c>
      <c r="Z499" s="47">
        <v>0.5</v>
      </c>
      <c r="AA499" s="54">
        <f t="shared" si="336"/>
        <v>12516.78026196</v>
      </c>
    </row>
    <row r="500" customHeight="1" spans="1:27">
      <c r="A500" s="56">
        <v>3083</v>
      </c>
      <c r="B500" s="51">
        <v>1.7</v>
      </c>
      <c r="C500" s="51">
        <v>1</v>
      </c>
      <c r="D500" s="51">
        <v>1</v>
      </c>
      <c r="E500" s="51">
        <v>0</v>
      </c>
      <c r="F500" s="42">
        <f t="shared" si="337"/>
        <v>5241.1</v>
      </c>
      <c r="G500" s="52">
        <v>1.16</v>
      </c>
      <c r="H500" s="51">
        <v>0.89</v>
      </c>
      <c r="I500" s="51">
        <v>2.23</v>
      </c>
      <c r="J500" s="45">
        <f t="shared" si="338"/>
        <v>2.9847</v>
      </c>
      <c r="K500" s="52">
        <v>1.325</v>
      </c>
      <c r="L500" s="47">
        <v>0.5</v>
      </c>
      <c r="M500" s="54">
        <f t="shared" si="339"/>
        <v>12021.730934145</v>
      </c>
      <c r="O500" s="56">
        <v>2712</v>
      </c>
      <c r="P500" s="51">
        <v>1.7</v>
      </c>
      <c r="Q500" s="51">
        <v>1</v>
      </c>
      <c r="R500" s="51">
        <v>1</v>
      </c>
      <c r="S500" s="51">
        <v>0</v>
      </c>
      <c r="T500" s="42">
        <f t="shared" si="334"/>
        <v>4610.4</v>
      </c>
      <c r="U500" s="52">
        <v>1.56</v>
      </c>
      <c r="V500" s="51">
        <v>0.87</v>
      </c>
      <c r="W500" s="51">
        <v>1.87</v>
      </c>
      <c r="X500" s="45">
        <f t="shared" si="335"/>
        <v>2.6269</v>
      </c>
      <c r="Y500" s="52">
        <v>1.325</v>
      </c>
      <c r="Z500" s="47">
        <v>0.5</v>
      </c>
      <c r="AA500" s="54">
        <f t="shared" si="336"/>
        <v>12516.78026196</v>
      </c>
    </row>
    <row r="501" customHeight="1" spans="1:27">
      <c r="A501" s="56">
        <v>3083</v>
      </c>
      <c r="B501" s="51">
        <v>1.7</v>
      </c>
      <c r="C501" s="51">
        <v>1</v>
      </c>
      <c r="D501" s="51">
        <v>1</v>
      </c>
      <c r="E501" s="51">
        <v>0</v>
      </c>
      <c r="F501" s="42">
        <f t="shared" si="337"/>
        <v>5241.1</v>
      </c>
      <c r="G501" s="52">
        <v>1.16</v>
      </c>
      <c r="H501" s="51">
        <v>0.89</v>
      </c>
      <c r="I501" s="51">
        <v>2.23</v>
      </c>
      <c r="J501" s="45">
        <f t="shared" si="338"/>
        <v>2.9847</v>
      </c>
      <c r="K501" s="52">
        <v>1.325</v>
      </c>
      <c r="L501" s="47">
        <v>0.5</v>
      </c>
      <c r="M501" s="54">
        <f t="shared" si="339"/>
        <v>12021.730934145</v>
      </c>
      <c r="O501" s="56">
        <v>2712</v>
      </c>
      <c r="P501" s="51">
        <v>1.7</v>
      </c>
      <c r="Q501" s="51">
        <v>1</v>
      </c>
      <c r="R501" s="51">
        <v>1</v>
      </c>
      <c r="S501" s="51">
        <v>0</v>
      </c>
      <c r="T501" s="42">
        <f t="shared" si="334"/>
        <v>4610.4</v>
      </c>
      <c r="U501" s="52">
        <v>1.56</v>
      </c>
      <c r="V501" s="51">
        <v>0.87</v>
      </c>
      <c r="W501" s="51">
        <v>1.87</v>
      </c>
      <c r="X501" s="45">
        <f t="shared" si="335"/>
        <v>2.6269</v>
      </c>
      <c r="Y501" s="52">
        <v>1.325</v>
      </c>
      <c r="Z501" s="47">
        <v>0.5</v>
      </c>
      <c r="AA501" s="54">
        <f t="shared" si="336"/>
        <v>12516.78026196</v>
      </c>
    </row>
    <row r="502" customHeight="1" spans="1:27">
      <c r="A502" s="56">
        <v>3083</v>
      </c>
      <c r="B502" s="51">
        <v>1.7</v>
      </c>
      <c r="C502" s="51">
        <v>1</v>
      </c>
      <c r="D502" s="51">
        <v>1</v>
      </c>
      <c r="E502" s="51">
        <v>0</v>
      </c>
      <c r="F502" s="42">
        <f t="shared" si="337"/>
        <v>5241.1</v>
      </c>
      <c r="G502" s="52">
        <v>1.16</v>
      </c>
      <c r="H502" s="51">
        <v>0.89</v>
      </c>
      <c r="I502" s="51">
        <v>2.23</v>
      </c>
      <c r="J502" s="45">
        <f t="shared" si="338"/>
        <v>2.9847</v>
      </c>
      <c r="K502" s="52">
        <v>1.125</v>
      </c>
      <c r="L502" s="47">
        <v>0.5</v>
      </c>
      <c r="M502" s="54">
        <f t="shared" si="339"/>
        <v>10207.130038425</v>
      </c>
      <c r="O502" s="56">
        <v>2712</v>
      </c>
      <c r="P502" s="51">
        <v>1.7</v>
      </c>
      <c r="Q502" s="51">
        <v>1</v>
      </c>
      <c r="R502" s="51">
        <v>1</v>
      </c>
      <c r="S502" s="51">
        <v>0</v>
      </c>
      <c r="T502" s="42">
        <f t="shared" si="334"/>
        <v>4610.4</v>
      </c>
      <c r="U502" s="52">
        <v>1.56</v>
      </c>
      <c r="V502" s="51">
        <v>0.87</v>
      </c>
      <c r="W502" s="51">
        <v>1.87</v>
      </c>
      <c r="X502" s="45">
        <f t="shared" si="335"/>
        <v>2.6269</v>
      </c>
      <c r="Y502" s="52">
        <v>1.125</v>
      </c>
      <c r="Z502" s="47">
        <v>0.5</v>
      </c>
      <c r="AA502" s="54">
        <f t="shared" si="336"/>
        <v>10627.4549394</v>
      </c>
    </row>
    <row r="503" customHeight="1" spans="1:27">
      <c r="A503" s="56">
        <v>3083</v>
      </c>
      <c r="B503" s="51">
        <v>1.7</v>
      </c>
      <c r="C503" s="51">
        <v>1</v>
      </c>
      <c r="D503" s="51">
        <v>1</v>
      </c>
      <c r="E503" s="51">
        <v>0</v>
      </c>
      <c r="F503" s="42">
        <f t="shared" si="337"/>
        <v>5241.1</v>
      </c>
      <c r="G503" s="52">
        <v>1.16</v>
      </c>
      <c r="H503" s="51">
        <v>0.89</v>
      </c>
      <c r="I503" s="51">
        <v>2.23</v>
      </c>
      <c r="J503" s="45">
        <f t="shared" si="338"/>
        <v>2.9847</v>
      </c>
      <c r="K503" s="52">
        <v>1.125</v>
      </c>
      <c r="L503" s="47">
        <v>0.5</v>
      </c>
      <c r="M503" s="54">
        <f t="shared" si="339"/>
        <v>10207.130038425</v>
      </c>
      <c r="O503" s="56">
        <v>2712</v>
      </c>
      <c r="P503" s="51">
        <v>1.7</v>
      </c>
      <c r="Q503" s="51">
        <v>1</v>
      </c>
      <c r="R503" s="51">
        <v>1</v>
      </c>
      <c r="S503" s="51">
        <v>0</v>
      </c>
      <c r="T503" s="42">
        <f t="shared" si="334"/>
        <v>4610.4</v>
      </c>
      <c r="U503" s="52">
        <v>1.56</v>
      </c>
      <c r="V503" s="51">
        <v>0.87</v>
      </c>
      <c r="W503" s="51">
        <v>1.87</v>
      </c>
      <c r="X503" s="45">
        <f t="shared" si="335"/>
        <v>2.6269</v>
      </c>
      <c r="Y503" s="52">
        <v>1.125</v>
      </c>
      <c r="Z503" s="47">
        <v>0.5</v>
      </c>
      <c r="AA503" s="54">
        <f t="shared" si="336"/>
        <v>10627.4549394</v>
      </c>
    </row>
    <row r="504" customHeight="1" spans="1:27">
      <c r="A504" s="56">
        <v>3083</v>
      </c>
      <c r="B504" s="51">
        <v>1.7</v>
      </c>
      <c r="C504" s="51">
        <v>1</v>
      </c>
      <c r="D504" s="51">
        <v>1</v>
      </c>
      <c r="E504" s="51">
        <v>0</v>
      </c>
      <c r="F504" s="42">
        <f t="shared" si="337"/>
        <v>5241.1</v>
      </c>
      <c r="G504" s="52">
        <v>1.16</v>
      </c>
      <c r="H504" s="51">
        <v>0.89</v>
      </c>
      <c r="I504" s="51">
        <v>2.23</v>
      </c>
      <c r="J504" s="45">
        <f t="shared" si="338"/>
        <v>2.9847</v>
      </c>
      <c r="K504" s="52">
        <v>1.125</v>
      </c>
      <c r="L504" s="47">
        <v>0.5</v>
      </c>
      <c r="M504" s="54">
        <f t="shared" si="339"/>
        <v>10207.130038425</v>
      </c>
      <c r="O504" s="56">
        <v>2712</v>
      </c>
      <c r="P504" s="51">
        <v>1.7</v>
      </c>
      <c r="Q504" s="51">
        <v>1</v>
      </c>
      <c r="R504" s="51">
        <v>1</v>
      </c>
      <c r="S504" s="51">
        <v>0</v>
      </c>
      <c r="T504" s="42">
        <f t="shared" si="334"/>
        <v>4610.4</v>
      </c>
      <c r="U504" s="52">
        <v>1.56</v>
      </c>
      <c r="V504" s="51">
        <v>0.87</v>
      </c>
      <c r="W504" s="51">
        <v>1.87</v>
      </c>
      <c r="X504" s="45">
        <f t="shared" si="335"/>
        <v>2.6269</v>
      </c>
      <c r="Y504" s="52">
        <v>1.125</v>
      </c>
      <c r="Z504" s="47">
        <v>0.5</v>
      </c>
      <c r="AA504" s="54">
        <f t="shared" si="336"/>
        <v>10627.4549394</v>
      </c>
    </row>
    <row r="505" customHeight="1" spans="1:27">
      <c r="A505" s="56">
        <v>3083</v>
      </c>
      <c r="B505" s="51">
        <v>1.7</v>
      </c>
      <c r="C505" s="51">
        <v>1</v>
      </c>
      <c r="D505" s="51">
        <v>1</v>
      </c>
      <c r="E505" s="51">
        <v>0</v>
      </c>
      <c r="F505" s="42">
        <f t="shared" si="337"/>
        <v>5241.1</v>
      </c>
      <c r="G505" s="52">
        <v>1.16</v>
      </c>
      <c r="H505" s="51">
        <v>0.89</v>
      </c>
      <c r="I505" s="51">
        <v>2.23</v>
      </c>
      <c r="J505" s="45">
        <f t="shared" si="338"/>
        <v>2.9847</v>
      </c>
      <c r="K505" s="52">
        <v>1.125</v>
      </c>
      <c r="L505" s="47">
        <v>0.5</v>
      </c>
      <c r="M505" s="54">
        <f t="shared" si="339"/>
        <v>10207.130038425</v>
      </c>
      <c r="O505" s="56">
        <v>2712</v>
      </c>
      <c r="P505" s="51">
        <v>1.7</v>
      </c>
      <c r="Q505" s="51">
        <v>1</v>
      </c>
      <c r="R505" s="51">
        <v>1</v>
      </c>
      <c r="S505" s="51">
        <v>0</v>
      </c>
      <c r="T505" s="42">
        <f t="shared" si="334"/>
        <v>4610.4</v>
      </c>
      <c r="U505" s="52">
        <v>1.56</v>
      </c>
      <c r="V505" s="51">
        <v>0.87</v>
      </c>
      <c r="W505" s="51">
        <v>1.87</v>
      </c>
      <c r="X505" s="45">
        <f t="shared" si="335"/>
        <v>2.6269</v>
      </c>
      <c r="Y505" s="52">
        <v>1.125</v>
      </c>
      <c r="Z505" s="47">
        <v>0.5</v>
      </c>
      <c r="AA505" s="54">
        <f t="shared" si="336"/>
        <v>10627.4549394</v>
      </c>
    </row>
    <row r="506" customHeight="1" spans="1:27">
      <c r="A506" s="56">
        <v>3083</v>
      </c>
      <c r="B506" s="51">
        <v>1.7</v>
      </c>
      <c r="C506" s="51">
        <v>1</v>
      </c>
      <c r="D506" s="51">
        <v>1</v>
      </c>
      <c r="E506" s="51">
        <v>0</v>
      </c>
      <c r="F506" s="42">
        <f t="shared" si="337"/>
        <v>5241.1</v>
      </c>
      <c r="G506" s="52">
        <v>1.16</v>
      </c>
      <c r="H506" s="51">
        <v>0.89</v>
      </c>
      <c r="I506" s="51">
        <v>2.23</v>
      </c>
      <c r="J506" s="45">
        <f t="shared" si="338"/>
        <v>2.9847</v>
      </c>
      <c r="K506" s="52">
        <v>1.125</v>
      </c>
      <c r="L506" s="47">
        <v>0.5</v>
      </c>
      <c r="M506" s="54">
        <f t="shared" si="339"/>
        <v>10207.130038425</v>
      </c>
      <c r="O506" s="56">
        <v>2712</v>
      </c>
      <c r="P506" s="51">
        <v>1.7</v>
      </c>
      <c r="Q506" s="51">
        <v>1</v>
      </c>
      <c r="R506" s="51">
        <v>1</v>
      </c>
      <c r="S506" s="51">
        <v>0</v>
      </c>
      <c r="T506" s="42">
        <f t="shared" si="334"/>
        <v>4610.4</v>
      </c>
      <c r="U506" s="52">
        <v>1.56</v>
      </c>
      <c r="V506" s="51">
        <v>0.87</v>
      </c>
      <c r="W506" s="51">
        <v>1.87</v>
      </c>
      <c r="X506" s="45">
        <f t="shared" si="335"/>
        <v>2.6269</v>
      </c>
      <c r="Y506" s="52">
        <v>1.125</v>
      </c>
      <c r="Z506" s="47">
        <v>0.5</v>
      </c>
      <c r="AA506" s="54">
        <f t="shared" si="336"/>
        <v>10627.4549394</v>
      </c>
    </row>
    <row r="507" customHeight="1" spans="1:27">
      <c r="A507" s="56">
        <v>3083</v>
      </c>
      <c r="B507" s="51">
        <v>1.7</v>
      </c>
      <c r="C507" s="51">
        <v>1</v>
      </c>
      <c r="D507" s="51">
        <v>1</v>
      </c>
      <c r="E507" s="51">
        <v>0</v>
      </c>
      <c r="F507" s="42">
        <f t="shared" si="337"/>
        <v>5241.1</v>
      </c>
      <c r="G507" s="52">
        <v>1.16</v>
      </c>
      <c r="H507" s="51">
        <v>0.89</v>
      </c>
      <c r="I507" s="51">
        <v>2.23</v>
      </c>
      <c r="J507" s="45">
        <f t="shared" si="338"/>
        <v>2.9847</v>
      </c>
      <c r="K507" s="52">
        <v>1.125</v>
      </c>
      <c r="L507" s="47">
        <v>0.5</v>
      </c>
      <c r="M507" s="54">
        <f t="shared" si="339"/>
        <v>10207.130038425</v>
      </c>
      <c r="O507" s="56">
        <v>2712</v>
      </c>
      <c r="P507" s="51">
        <v>1.7</v>
      </c>
      <c r="Q507" s="51">
        <v>1</v>
      </c>
      <c r="R507" s="51">
        <v>1</v>
      </c>
      <c r="S507" s="51">
        <v>0</v>
      </c>
      <c r="T507" s="42">
        <f t="shared" si="334"/>
        <v>4610.4</v>
      </c>
      <c r="U507" s="52">
        <v>1.56</v>
      </c>
      <c r="V507" s="51">
        <v>0.87</v>
      </c>
      <c r="W507" s="51">
        <v>1.87</v>
      </c>
      <c r="X507" s="45">
        <f t="shared" si="335"/>
        <v>2.6269</v>
      </c>
      <c r="Y507" s="52">
        <v>1.125</v>
      </c>
      <c r="Z507" s="47">
        <v>0.5</v>
      </c>
      <c r="AA507" s="54">
        <f t="shared" si="336"/>
        <v>10627.4549394</v>
      </c>
    </row>
    <row r="508" customHeight="1" spans="1:27">
      <c r="A508" s="56">
        <v>3083</v>
      </c>
      <c r="B508" s="51">
        <v>1.7</v>
      </c>
      <c r="C508" s="51">
        <v>1</v>
      </c>
      <c r="D508" s="51">
        <v>1</v>
      </c>
      <c r="E508" s="51">
        <v>0</v>
      </c>
      <c r="F508" s="42">
        <f t="shared" si="337"/>
        <v>5241.1</v>
      </c>
      <c r="G508" s="52">
        <v>1.16</v>
      </c>
      <c r="H508" s="51">
        <v>0.89</v>
      </c>
      <c r="I508" s="51">
        <v>2.23</v>
      </c>
      <c r="J508" s="45">
        <f t="shared" si="338"/>
        <v>2.9847</v>
      </c>
      <c r="K508" s="52">
        <v>1.125</v>
      </c>
      <c r="L508" s="47">
        <v>0.5</v>
      </c>
      <c r="M508" s="54">
        <f t="shared" si="339"/>
        <v>10207.130038425</v>
      </c>
      <c r="O508" s="56">
        <v>2712</v>
      </c>
      <c r="P508" s="51">
        <v>1.7</v>
      </c>
      <c r="Q508" s="51">
        <v>1</v>
      </c>
      <c r="R508" s="51">
        <v>1</v>
      </c>
      <c r="S508" s="51">
        <v>0</v>
      </c>
      <c r="T508" s="42">
        <f t="shared" si="334"/>
        <v>4610.4</v>
      </c>
      <c r="U508" s="52">
        <v>1.56</v>
      </c>
      <c r="V508" s="51">
        <v>0.87</v>
      </c>
      <c r="W508" s="51">
        <v>1.87</v>
      </c>
      <c r="X508" s="45">
        <f t="shared" si="335"/>
        <v>2.6269</v>
      </c>
      <c r="Y508" s="52">
        <v>1.125</v>
      </c>
      <c r="Z508" s="47">
        <v>0.5</v>
      </c>
      <c r="AA508" s="54">
        <f t="shared" si="336"/>
        <v>10627.4549394</v>
      </c>
    </row>
    <row r="509" customHeight="1" spans="1:27">
      <c r="A509" s="57">
        <f>SUM(M486:M508)</f>
        <v>362469.48471549</v>
      </c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9"/>
      <c r="O509" s="57">
        <f>SUM(AA486:AA508)</f>
        <v>376786.94696136</v>
      </c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9"/>
    </row>
    <row r="510" customHeight="1" spans="1:27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9"/>
      <c r="O510" s="57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9"/>
    </row>
    <row r="511" customHeight="1" spans="1:27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2"/>
      <c r="O511" s="60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2"/>
    </row>
    <row r="512" customHeight="1" spans="1:27">
      <c r="A512" s="25" t="s">
        <v>42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O512" s="25" t="s">
        <v>42</v>
      </c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7"/>
    </row>
    <row r="513" customHeight="1" spans="1:27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30"/>
    </row>
    <row r="514" customHeight="1" spans="1:27">
      <c r="A514" s="31" t="s">
        <v>14</v>
      </c>
      <c r="B514" s="32"/>
      <c r="C514" s="32"/>
      <c r="D514" s="32"/>
      <c r="E514" s="32"/>
      <c r="F514" s="33"/>
      <c r="G514" s="34" t="s">
        <v>15</v>
      </c>
      <c r="H514" s="35"/>
      <c r="I514" s="35"/>
      <c r="J514" s="36"/>
      <c r="K514" s="37" t="s">
        <v>16</v>
      </c>
      <c r="L514" s="38"/>
      <c r="M514" s="39" t="s">
        <v>17</v>
      </c>
      <c r="O514" s="31" t="s">
        <v>14</v>
      </c>
      <c r="P514" s="32"/>
      <c r="Q514" s="32"/>
      <c r="R514" s="32"/>
      <c r="S514" s="32"/>
      <c r="T514" s="33"/>
      <c r="U514" s="34" t="s">
        <v>15</v>
      </c>
      <c r="V514" s="35"/>
      <c r="W514" s="35"/>
      <c r="X514" s="36"/>
      <c r="Y514" s="37" t="s">
        <v>16</v>
      </c>
      <c r="Z514" s="38"/>
      <c r="AA514" s="39" t="s">
        <v>17</v>
      </c>
    </row>
    <row r="515" customHeight="1" spans="1:27">
      <c r="A515" s="40" t="s">
        <v>18</v>
      </c>
      <c r="B515" s="41" t="s">
        <v>19</v>
      </c>
      <c r="C515" s="41" t="s">
        <v>20</v>
      </c>
      <c r="D515" s="41" t="s">
        <v>21</v>
      </c>
      <c r="E515" s="41" t="s">
        <v>22</v>
      </c>
      <c r="F515" s="42" t="s">
        <v>14</v>
      </c>
      <c r="G515" s="43" t="s">
        <v>23</v>
      </c>
      <c r="H515" s="44" t="s">
        <v>24</v>
      </c>
      <c r="I515" s="44" t="s">
        <v>25</v>
      </c>
      <c r="J515" s="45" t="s">
        <v>26</v>
      </c>
      <c r="K515" s="46" t="s">
        <v>27</v>
      </c>
      <c r="L515" s="47" t="s">
        <v>28</v>
      </c>
      <c r="M515" s="48"/>
      <c r="O515" s="40" t="s">
        <v>18</v>
      </c>
      <c r="P515" s="41" t="s">
        <v>19</v>
      </c>
      <c r="Q515" s="41" t="s">
        <v>20</v>
      </c>
      <c r="R515" s="41" t="s">
        <v>21</v>
      </c>
      <c r="S515" s="41" t="s">
        <v>22</v>
      </c>
      <c r="T515" s="42" t="s">
        <v>14</v>
      </c>
      <c r="U515" s="43" t="s">
        <v>23</v>
      </c>
      <c r="V515" s="44" t="s">
        <v>24</v>
      </c>
      <c r="W515" s="44" t="s">
        <v>25</v>
      </c>
      <c r="X515" s="45" t="s">
        <v>26</v>
      </c>
      <c r="Y515" s="46" t="s">
        <v>27</v>
      </c>
      <c r="Z515" s="47" t="s">
        <v>28</v>
      </c>
      <c r="AA515" s="48"/>
    </row>
    <row r="516" customHeight="1" spans="1:27">
      <c r="A516" s="56">
        <v>2556</v>
      </c>
      <c r="B516" s="51">
        <v>4.97</v>
      </c>
      <c r="C516" s="51">
        <v>1</v>
      </c>
      <c r="D516" s="51">
        <v>1</v>
      </c>
      <c r="E516" s="51">
        <v>0</v>
      </c>
      <c r="F516" s="42">
        <f t="shared" ref="F516:F536" si="340">A516*B516*C516*D516+E516</f>
        <v>12703.32</v>
      </c>
      <c r="G516" s="52">
        <v>1.15</v>
      </c>
      <c r="H516" s="51">
        <v>0.76</v>
      </c>
      <c r="I516" s="51">
        <v>1.54</v>
      </c>
      <c r="J516" s="45">
        <f t="shared" ref="J516:J536" si="341">H516*I516+1</f>
        <v>2.1704</v>
      </c>
      <c r="K516" s="52">
        <v>1.125</v>
      </c>
      <c r="L516" s="47">
        <v>0.5</v>
      </c>
      <c r="M516" s="54">
        <f t="shared" ref="M516:M536" si="342">F516*G516*J516*K516*L516</f>
        <v>17835.1754553</v>
      </c>
      <c r="O516" s="56">
        <v>2556</v>
      </c>
      <c r="P516" s="51">
        <v>4.97</v>
      </c>
      <c r="Q516" s="51">
        <v>1</v>
      </c>
      <c r="R516" s="51">
        <v>1</v>
      </c>
      <c r="S516" s="51">
        <v>0</v>
      </c>
      <c r="T516" s="42">
        <f t="shared" ref="T516:T536" si="343">O516*P516*Q516*R516+S516</f>
        <v>12703.32</v>
      </c>
      <c r="U516" s="52">
        <v>1.55</v>
      </c>
      <c r="V516" s="51">
        <v>0.76</v>
      </c>
      <c r="W516" s="51">
        <v>1.54</v>
      </c>
      <c r="X516" s="45">
        <f t="shared" ref="X516:X536" si="344">V516*W516+1</f>
        <v>2.1704</v>
      </c>
      <c r="Y516" s="52">
        <v>1.125</v>
      </c>
      <c r="Z516" s="47">
        <v>0.5</v>
      </c>
      <c r="AA516" s="54">
        <f t="shared" ref="AA516:AA536" si="345">T516*U516*X516*Y516*Z516</f>
        <v>24038.7147441</v>
      </c>
    </row>
    <row r="517" customHeight="1" spans="1:27">
      <c r="A517" s="56">
        <v>2556</v>
      </c>
      <c r="B517" s="51">
        <f t="shared" ref="B517:B536" si="346">0.677+0.338</f>
        <v>1.015</v>
      </c>
      <c r="C517" s="51">
        <v>1.35</v>
      </c>
      <c r="D517" s="51">
        <v>1</v>
      </c>
      <c r="E517" s="51">
        <v>0</v>
      </c>
      <c r="F517" s="42">
        <f t="shared" si="340"/>
        <v>3502.359</v>
      </c>
      <c r="G517" s="52">
        <v>1.15</v>
      </c>
      <c r="H517" s="51">
        <v>0.76</v>
      </c>
      <c r="I517" s="51">
        <v>1.54</v>
      </c>
      <c r="J517" s="45">
        <f t="shared" si="341"/>
        <v>2.1704</v>
      </c>
      <c r="K517" s="52">
        <v>1.125</v>
      </c>
      <c r="L517" s="47">
        <v>0.5</v>
      </c>
      <c r="M517" s="54">
        <f t="shared" si="342"/>
        <v>4917.2332329225</v>
      </c>
      <c r="O517" s="56">
        <v>2556</v>
      </c>
      <c r="P517" s="51">
        <f t="shared" ref="P517:P536" si="347">0.677+0.338</f>
        <v>1.015</v>
      </c>
      <c r="Q517" s="51">
        <v>1.35</v>
      </c>
      <c r="R517" s="51">
        <v>1</v>
      </c>
      <c r="S517" s="51">
        <v>0</v>
      </c>
      <c r="T517" s="42">
        <f t="shared" si="343"/>
        <v>3502.359</v>
      </c>
      <c r="U517" s="52">
        <v>1.55</v>
      </c>
      <c r="V517" s="51">
        <v>0.76</v>
      </c>
      <c r="W517" s="51">
        <v>1.54</v>
      </c>
      <c r="X517" s="45">
        <f t="shared" si="344"/>
        <v>2.1704</v>
      </c>
      <c r="Y517" s="52">
        <v>1.125</v>
      </c>
      <c r="Z517" s="47">
        <v>0.5</v>
      </c>
      <c r="AA517" s="54">
        <f t="shared" si="345"/>
        <v>6627.5752269825</v>
      </c>
    </row>
    <row r="518" customHeight="1" spans="1:27">
      <c r="A518" s="56">
        <v>2556</v>
      </c>
      <c r="B518" s="51">
        <f t="shared" si="346"/>
        <v>1.015</v>
      </c>
      <c r="C518" s="51">
        <v>1.35</v>
      </c>
      <c r="D518" s="51">
        <v>1</v>
      </c>
      <c r="E518" s="51">
        <v>0</v>
      </c>
      <c r="F518" s="42">
        <f t="shared" si="340"/>
        <v>3502.359</v>
      </c>
      <c r="G518" s="52">
        <v>1.15</v>
      </c>
      <c r="H518" s="51">
        <v>0.76</v>
      </c>
      <c r="I518" s="51">
        <v>1.54</v>
      </c>
      <c r="J518" s="45">
        <f t="shared" si="341"/>
        <v>2.1704</v>
      </c>
      <c r="K518" s="52">
        <v>1.125</v>
      </c>
      <c r="L518" s="47">
        <v>0.5</v>
      </c>
      <c r="M518" s="54">
        <f t="shared" si="342"/>
        <v>4917.2332329225</v>
      </c>
      <c r="O518" s="56">
        <v>2556</v>
      </c>
      <c r="P518" s="51">
        <f t="shared" si="347"/>
        <v>1.015</v>
      </c>
      <c r="Q518" s="51">
        <v>1.35</v>
      </c>
      <c r="R518" s="51">
        <v>1</v>
      </c>
      <c r="S518" s="51">
        <v>0</v>
      </c>
      <c r="T518" s="42">
        <f t="shared" si="343"/>
        <v>3502.359</v>
      </c>
      <c r="U518" s="52">
        <v>1.55</v>
      </c>
      <c r="V518" s="51">
        <v>0.76</v>
      </c>
      <c r="W518" s="51">
        <v>1.54</v>
      </c>
      <c r="X518" s="45">
        <f t="shared" si="344"/>
        <v>2.1704</v>
      </c>
      <c r="Y518" s="52">
        <v>1.125</v>
      </c>
      <c r="Z518" s="47">
        <v>0.5</v>
      </c>
      <c r="AA518" s="54">
        <f t="shared" si="345"/>
        <v>6627.5752269825</v>
      </c>
    </row>
    <row r="519" customHeight="1" spans="1:27">
      <c r="A519" s="56">
        <v>2556</v>
      </c>
      <c r="B519" s="51">
        <f t="shared" si="346"/>
        <v>1.015</v>
      </c>
      <c r="C519" s="51">
        <v>1.35</v>
      </c>
      <c r="D519" s="51">
        <v>1</v>
      </c>
      <c r="E519" s="51">
        <v>0</v>
      </c>
      <c r="F519" s="42">
        <f t="shared" si="340"/>
        <v>3502.359</v>
      </c>
      <c r="G519" s="52">
        <v>1.15</v>
      </c>
      <c r="H519" s="51">
        <v>0.76</v>
      </c>
      <c r="I519" s="51">
        <v>1.54</v>
      </c>
      <c r="J519" s="45">
        <f t="shared" si="341"/>
        <v>2.1704</v>
      </c>
      <c r="K519" s="52">
        <v>1.125</v>
      </c>
      <c r="L519" s="47">
        <v>0.5</v>
      </c>
      <c r="M519" s="54">
        <f t="shared" si="342"/>
        <v>4917.2332329225</v>
      </c>
      <c r="O519" s="56">
        <v>2556</v>
      </c>
      <c r="P519" s="51">
        <f t="shared" si="347"/>
        <v>1.015</v>
      </c>
      <c r="Q519" s="51">
        <v>1.35</v>
      </c>
      <c r="R519" s="51">
        <v>1</v>
      </c>
      <c r="S519" s="51">
        <v>0</v>
      </c>
      <c r="T519" s="42">
        <f t="shared" si="343"/>
        <v>3502.359</v>
      </c>
      <c r="U519" s="52">
        <v>1.55</v>
      </c>
      <c r="V519" s="51">
        <v>0.76</v>
      </c>
      <c r="W519" s="51">
        <v>1.54</v>
      </c>
      <c r="X519" s="45">
        <f t="shared" si="344"/>
        <v>2.1704</v>
      </c>
      <c r="Y519" s="52">
        <v>1.125</v>
      </c>
      <c r="Z519" s="47">
        <v>0.5</v>
      </c>
      <c r="AA519" s="54">
        <f t="shared" si="345"/>
        <v>6627.5752269825</v>
      </c>
    </row>
    <row r="520" customHeight="1" spans="1:27">
      <c r="A520" s="56">
        <v>2556</v>
      </c>
      <c r="B520" s="51">
        <f t="shared" si="346"/>
        <v>1.015</v>
      </c>
      <c r="C520" s="51">
        <v>1.35</v>
      </c>
      <c r="D520" s="51">
        <v>1</v>
      </c>
      <c r="E520" s="51">
        <v>0</v>
      </c>
      <c r="F520" s="42">
        <f t="shared" si="340"/>
        <v>3502.359</v>
      </c>
      <c r="G520" s="52">
        <v>1.15</v>
      </c>
      <c r="H520" s="51">
        <v>0.76</v>
      </c>
      <c r="I520" s="51">
        <v>1.54</v>
      </c>
      <c r="J520" s="45">
        <f t="shared" si="341"/>
        <v>2.1704</v>
      </c>
      <c r="K520" s="52">
        <v>1.125</v>
      </c>
      <c r="L520" s="47">
        <v>0.5</v>
      </c>
      <c r="M520" s="54">
        <f t="shared" si="342"/>
        <v>4917.2332329225</v>
      </c>
      <c r="O520" s="56">
        <v>2556</v>
      </c>
      <c r="P520" s="51">
        <f t="shared" si="347"/>
        <v>1.015</v>
      </c>
      <c r="Q520" s="51">
        <v>1.35</v>
      </c>
      <c r="R520" s="51">
        <v>1</v>
      </c>
      <c r="S520" s="51">
        <v>0</v>
      </c>
      <c r="T520" s="42">
        <f t="shared" si="343"/>
        <v>3502.359</v>
      </c>
      <c r="U520" s="52">
        <v>1.55</v>
      </c>
      <c r="V520" s="51">
        <v>0.76</v>
      </c>
      <c r="W520" s="51">
        <v>1.54</v>
      </c>
      <c r="X520" s="45">
        <f t="shared" si="344"/>
        <v>2.1704</v>
      </c>
      <c r="Y520" s="52">
        <v>1.125</v>
      </c>
      <c r="Z520" s="47">
        <v>0.5</v>
      </c>
      <c r="AA520" s="54">
        <f t="shared" si="345"/>
        <v>6627.5752269825</v>
      </c>
    </row>
    <row r="521" customHeight="1" spans="1:27">
      <c r="A521" s="56">
        <v>2556</v>
      </c>
      <c r="B521" s="51">
        <f t="shared" si="346"/>
        <v>1.015</v>
      </c>
      <c r="C521" s="51">
        <v>1.35</v>
      </c>
      <c r="D521" s="51">
        <v>1</v>
      </c>
      <c r="E521" s="51">
        <v>0</v>
      </c>
      <c r="F521" s="42">
        <f t="shared" si="340"/>
        <v>3502.359</v>
      </c>
      <c r="G521" s="52">
        <v>1.15</v>
      </c>
      <c r="H521" s="51">
        <v>0.76</v>
      </c>
      <c r="I521" s="51">
        <v>1.54</v>
      </c>
      <c r="J521" s="45">
        <f t="shared" si="341"/>
        <v>2.1704</v>
      </c>
      <c r="K521" s="52">
        <v>1.125</v>
      </c>
      <c r="L521" s="47">
        <v>0.5</v>
      </c>
      <c r="M521" s="54">
        <f t="shared" si="342"/>
        <v>4917.2332329225</v>
      </c>
      <c r="O521" s="56">
        <v>2556</v>
      </c>
      <c r="P521" s="51">
        <f t="shared" si="347"/>
        <v>1.015</v>
      </c>
      <c r="Q521" s="51">
        <v>1.35</v>
      </c>
      <c r="R521" s="51">
        <v>1</v>
      </c>
      <c r="S521" s="51">
        <v>0</v>
      </c>
      <c r="T521" s="42">
        <f t="shared" si="343"/>
        <v>3502.359</v>
      </c>
      <c r="U521" s="52">
        <v>1.55</v>
      </c>
      <c r="V521" s="51">
        <v>0.76</v>
      </c>
      <c r="W521" s="51">
        <v>1.54</v>
      </c>
      <c r="X521" s="45">
        <f t="shared" si="344"/>
        <v>2.1704</v>
      </c>
      <c r="Y521" s="52">
        <v>1.125</v>
      </c>
      <c r="Z521" s="47">
        <v>0.5</v>
      </c>
      <c r="AA521" s="54">
        <f t="shared" si="345"/>
        <v>6627.5752269825</v>
      </c>
    </row>
    <row r="522" customHeight="1" spans="1:27">
      <c r="A522" s="56">
        <v>2556</v>
      </c>
      <c r="B522" s="51">
        <f t="shared" si="346"/>
        <v>1.015</v>
      </c>
      <c r="C522" s="51">
        <v>1.35</v>
      </c>
      <c r="D522" s="51">
        <v>1</v>
      </c>
      <c r="E522" s="51">
        <v>0</v>
      </c>
      <c r="F522" s="42">
        <f t="shared" si="340"/>
        <v>3502.359</v>
      </c>
      <c r="G522" s="52">
        <v>1.15</v>
      </c>
      <c r="H522" s="51">
        <v>0.76</v>
      </c>
      <c r="I522" s="51">
        <v>1.54</v>
      </c>
      <c r="J522" s="45">
        <f t="shared" si="341"/>
        <v>2.1704</v>
      </c>
      <c r="K522" s="52">
        <v>1.125</v>
      </c>
      <c r="L522" s="47">
        <v>0.5</v>
      </c>
      <c r="M522" s="54">
        <f t="shared" si="342"/>
        <v>4917.2332329225</v>
      </c>
      <c r="O522" s="56">
        <v>2556</v>
      </c>
      <c r="P522" s="51">
        <f t="shared" si="347"/>
        <v>1.015</v>
      </c>
      <c r="Q522" s="51">
        <v>1.35</v>
      </c>
      <c r="R522" s="51">
        <v>1</v>
      </c>
      <c r="S522" s="51">
        <v>0</v>
      </c>
      <c r="T522" s="42">
        <f t="shared" si="343"/>
        <v>3502.359</v>
      </c>
      <c r="U522" s="52">
        <v>1.55</v>
      </c>
      <c r="V522" s="51">
        <v>0.76</v>
      </c>
      <c r="W522" s="51">
        <v>1.54</v>
      </c>
      <c r="X522" s="45">
        <f t="shared" si="344"/>
        <v>2.1704</v>
      </c>
      <c r="Y522" s="52">
        <v>1.125</v>
      </c>
      <c r="Z522" s="47">
        <v>0.5</v>
      </c>
      <c r="AA522" s="54">
        <f t="shared" si="345"/>
        <v>6627.5752269825</v>
      </c>
    </row>
    <row r="523" customHeight="1" spans="1:27">
      <c r="A523" s="56">
        <v>2556</v>
      </c>
      <c r="B523" s="51">
        <f t="shared" si="346"/>
        <v>1.015</v>
      </c>
      <c r="C523" s="51">
        <v>1.35</v>
      </c>
      <c r="D523" s="51">
        <v>1</v>
      </c>
      <c r="E523" s="51">
        <v>0</v>
      </c>
      <c r="F523" s="42">
        <f t="shared" si="340"/>
        <v>3502.359</v>
      </c>
      <c r="G523" s="52">
        <v>1.15</v>
      </c>
      <c r="H523" s="51">
        <v>0.76</v>
      </c>
      <c r="I523" s="51">
        <v>1.54</v>
      </c>
      <c r="J523" s="45">
        <f t="shared" si="341"/>
        <v>2.1704</v>
      </c>
      <c r="K523" s="52">
        <v>1.125</v>
      </c>
      <c r="L523" s="47">
        <v>0.5</v>
      </c>
      <c r="M523" s="54">
        <f t="shared" si="342"/>
        <v>4917.2332329225</v>
      </c>
      <c r="O523" s="56">
        <v>2556</v>
      </c>
      <c r="P523" s="51">
        <f t="shared" si="347"/>
        <v>1.015</v>
      </c>
      <c r="Q523" s="51">
        <v>1.35</v>
      </c>
      <c r="R523" s="51">
        <v>1</v>
      </c>
      <c r="S523" s="51">
        <v>0</v>
      </c>
      <c r="T523" s="42">
        <f t="shared" si="343"/>
        <v>3502.359</v>
      </c>
      <c r="U523" s="52">
        <v>1.55</v>
      </c>
      <c r="V523" s="51">
        <v>0.76</v>
      </c>
      <c r="W523" s="51">
        <v>1.54</v>
      </c>
      <c r="X523" s="45">
        <f t="shared" si="344"/>
        <v>2.1704</v>
      </c>
      <c r="Y523" s="52">
        <v>1.125</v>
      </c>
      <c r="Z523" s="47">
        <v>0.5</v>
      </c>
      <c r="AA523" s="54">
        <f t="shared" si="345"/>
        <v>6627.5752269825</v>
      </c>
    </row>
    <row r="524" customHeight="1" spans="1:27">
      <c r="A524" s="56">
        <v>2556</v>
      </c>
      <c r="B524" s="51">
        <f t="shared" si="346"/>
        <v>1.015</v>
      </c>
      <c r="C524" s="51">
        <v>1.35</v>
      </c>
      <c r="D524" s="51">
        <v>1</v>
      </c>
      <c r="E524" s="51">
        <v>0</v>
      </c>
      <c r="F524" s="42">
        <f t="shared" si="340"/>
        <v>3502.359</v>
      </c>
      <c r="G524" s="52">
        <v>1.15</v>
      </c>
      <c r="H524" s="51">
        <v>0.76</v>
      </c>
      <c r="I524" s="51">
        <v>1.54</v>
      </c>
      <c r="J524" s="45">
        <f t="shared" si="341"/>
        <v>2.1704</v>
      </c>
      <c r="K524" s="52">
        <v>1.125</v>
      </c>
      <c r="L524" s="47">
        <v>0.5</v>
      </c>
      <c r="M524" s="54">
        <f t="shared" si="342"/>
        <v>4917.2332329225</v>
      </c>
      <c r="O524" s="56">
        <v>2556</v>
      </c>
      <c r="P524" s="51">
        <f t="shared" si="347"/>
        <v>1.015</v>
      </c>
      <c r="Q524" s="51">
        <v>1.35</v>
      </c>
      <c r="R524" s="51">
        <v>1</v>
      </c>
      <c r="S524" s="51">
        <v>0</v>
      </c>
      <c r="T524" s="42">
        <f t="shared" si="343"/>
        <v>3502.359</v>
      </c>
      <c r="U524" s="52">
        <v>1.55</v>
      </c>
      <c r="V524" s="51">
        <v>0.76</v>
      </c>
      <c r="W524" s="51">
        <v>1.54</v>
      </c>
      <c r="X524" s="45">
        <f t="shared" si="344"/>
        <v>2.1704</v>
      </c>
      <c r="Y524" s="52">
        <v>1.125</v>
      </c>
      <c r="Z524" s="47">
        <v>0.5</v>
      </c>
      <c r="AA524" s="54">
        <f t="shared" si="345"/>
        <v>6627.5752269825</v>
      </c>
    </row>
    <row r="525" customHeight="1" spans="1:27">
      <c r="A525" s="56">
        <v>2556</v>
      </c>
      <c r="B525" s="51">
        <f t="shared" si="346"/>
        <v>1.015</v>
      </c>
      <c r="C525" s="51">
        <v>1.35</v>
      </c>
      <c r="D525" s="51">
        <v>1</v>
      </c>
      <c r="E525" s="51">
        <v>0</v>
      </c>
      <c r="F525" s="42">
        <f t="shared" si="340"/>
        <v>3502.359</v>
      </c>
      <c r="G525" s="52">
        <v>1.15</v>
      </c>
      <c r="H525" s="51">
        <v>0.76</v>
      </c>
      <c r="I525" s="51">
        <v>1.54</v>
      </c>
      <c r="J525" s="45">
        <f t="shared" si="341"/>
        <v>2.1704</v>
      </c>
      <c r="K525" s="52">
        <v>1.125</v>
      </c>
      <c r="L525" s="47">
        <v>0.5</v>
      </c>
      <c r="M525" s="54">
        <f t="shared" si="342"/>
        <v>4917.2332329225</v>
      </c>
      <c r="O525" s="56">
        <v>2556</v>
      </c>
      <c r="P525" s="51">
        <f t="shared" si="347"/>
        <v>1.015</v>
      </c>
      <c r="Q525" s="51">
        <v>1.35</v>
      </c>
      <c r="R525" s="51">
        <v>1</v>
      </c>
      <c r="S525" s="51">
        <v>0</v>
      </c>
      <c r="T525" s="42">
        <f t="shared" si="343"/>
        <v>3502.359</v>
      </c>
      <c r="U525" s="52">
        <v>1.55</v>
      </c>
      <c r="V525" s="51">
        <v>0.76</v>
      </c>
      <c r="W525" s="51">
        <v>1.54</v>
      </c>
      <c r="X525" s="45">
        <f t="shared" si="344"/>
        <v>2.1704</v>
      </c>
      <c r="Y525" s="52">
        <v>1.125</v>
      </c>
      <c r="Z525" s="47">
        <v>0.5</v>
      </c>
      <c r="AA525" s="54">
        <f t="shared" si="345"/>
        <v>6627.5752269825</v>
      </c>
    </row>
    <row r="526" customHeight="1" spans="1:27">
      <c r="A526" s="56">
        <v>2556</v>
      </c>
      <c r="B526" s="51">
        <f t="shared" si="346"/>
        <v>1.015</v>
      </c>
      <c r="C526" s="51">
        <v>1.35</v>
      </c>
      <c r="D526" s="51">
        <v>1</v>
      </c>
      <c r="E526" s="51">
        <v>0</v>
      </c>
      <c r="F526" s="42">
        <f t="shared" si="340"/>
        <v>3502.359</v>
      </c>
      <c r="G526" s="52">
        <v>1.15</v>
      </c>
      <c r="H526" s="51">
        <v>0.76</v>
      </c>
      <c r="I526" s="51">
        <v>1.54</v>
      </c>
      <c r="J526" s="45">
        <f t="shared" si="341"/>
        <v>2.1704</v>
      </c>
      <c r="K526" s="52">
        <v>1.125</v>
      </c>
      <c r="L526" s="47">
        <v>0.5</v>
      </c>
      <c r="M526" s="54">
        <f t="shared" si="342"/>
        <v>4917.2332329225</v>
      </c>
      <c r="O526" s="56">
        <v>2556</v>
      </c>
      <c r="P526" s="51">
        <f t="shared" si="347"/>
        <v>1.015</v>
      </c>
      <c r="Q526" s="51">
        <v>1.35</v>
      </c>
      <c r="R526" s="51">
        <v>1</v>
      </c>
      <c r="S526" s="51">
        <v>0</v>
      </c>
      <c r="T526" s="42">
        <f t="shared" si="343"/>
        <v>3502.359</v>
      </c>
      <c r="U526" s="52">
        <v>1.55</v>
      </c>
      <c r="V526" s="51">
        <v>0.76</v>
      </c>
      <c r="W526" s="51">
        <v>1.54</v>
      </c>
      <c r="X526" s="45">
        <f t="shared" si="344"/>
        <v>2.1704</v>
      </c>
      <c r="Y526" s="52">
        <v>1.125</v>
      </c>
      <c r="Z526" s="47">
        <v>0.5</v>
      </c>
      <c r="AA526" s="54">
        <f t="shared" si="345"/>
        <v>6627.5752269825</v>
      </c>
    </row>
    <row r="527" customHeight="1" spans="1:27">
      <c r="A527" s="56">
        <v>2556</v>
      </c>
      <c r="B527" s="51">
        <f t="shared" si="346"/>
        <v>1.015</v>
      </c>
      <c r="C527" s="51">
        <v>1.35</v>
      </c>
      <c r="D527" s="51">
        <v>1</v>
      </c>
      <c r="E527" s="51">
        <v>0</v>
      </c>
      <c r="F527" s="42">
        <f t="shared" si="340"/>
        <v>3502.359</v>
      </c>
      <c r="G527" s="52">
        <v>1.15</v>
      </c>
      <c r="H527" s="51">
        <v>0.76</v>
      </c>
      <c r="I527" s="51">
        <v>1.54</v>
      </c>
      <c r="J527" s="45">
        <f t="shared" si="341"/>
        <v>2.1704</v>
      </c>
      <c r="K527" s="52">
        <v>1.125</v>
      </c>
      <c r="L527" s="47">
        <v>0.5</v>
      </c>
      <c r="M527" s="54">
        <f t="shared" si="342"/>
        <v>4917.2332329225</v>
      </c>
      <c r="O527" s="56">
        <v>2556</v>
      </c>
      <c r="P527" s="51">
        <f t="shared" si="347"/>
        <v>1.015</v>
      </c>
      <c r="Q527" s="51">
        <v>1.35</v>
      </c>
      <c r="R527" s="51">
        <v>1</v>
      </c>
      <c r="S527" s="51">
        <v>0</v>
      </c>
      <c r="T527" s="42">
        <f t="shared" si="343"/>
        <v>3502.359</v>
      </c>
      <c r="U527" s="52">
        <v>1.55</v>
      </c>
      <c r="V527" s="51">
        <v>0.76</v>
      </c>
      <c r="W527" s="51">
        <v>1.54</v>
      </c>
      <c r="X527" s="45">
        <f t="shared" si="344"/>
        <v>2.1704</v>
      </c>
      <c r="Y527" s="52">
        <v>1.125</v>
      </c>
      <c r="Z527" s="47">
        <v>0.5</v>
      </c>
      <c r="AA527" s="54">
        <f t="shared" si="345"/>
        <v>6627.5752269825</v>
      </c>
    </row>
    <row r="528" customHeight="1" spans="1:27">
      <c r="A528" s="56">
        <v>2556</v>
      </c>
      <c r="B528" s="51">
        <f t="shared" si="346"/>
        <v>1.015</v>
      </c>
      <c r="C528" s="51">
        <v>1.35</v>
      </c>
      <c r="D528" s="51">
        <v>1</v>
      </c>
      <c r="E528" s="51">
        <v>0</v>
      </c>
      <c r="F528" s="42">
        <f t="shared" si="340"/>
        <v>3502.359</v>
      </c>
      <c r="G528" s="52">
        <v>1.15</v>
      </c>
      <c r="H528" s="51">
        <v>0.76</v>
      </c>
      <c r="I528" s="51">
        <v>1.54</v>
      </c>
      <c r="J528" s="45">
        <f t="shared" si="341"/>
        <v>2.1704</v>
      </c>
      <c r="K528" s="52">
        <v>1.125</v>
      </c>
      <c r="L528" s="47">
        <v>0.5</v>
      </c>
      <c r="M528" s="54">
        <f t="shared" si="342"/>
        <v>4917.2332329225</v>
      </c>
      <c r="O528" s="56">
        <v>2556</v>
      </c>
      <c r="P528" s="51">
        <f t="shared" si="347"/>
        <v>1.015</v>
      </c>
      <c r="Q528" s="51">
        <v>1.35</v>
      </c>
      <c r="R528" s="51">
        <v>1</v>
      </c>
      <c r="S528" s="51">
        <v>0</v>
      </c>
      <c r="T528" s="42">
        <f t="shared" si="343"/>
        <v>3502.359</v>
      </c>
      <c r="U528" s="52">
        <v>1.55</v>
      </c>
      <c r="V528" s="51">
        <v>0.76</v>
      </c>
      <c r="W528" s="51">
        <v>1.54</v>
      </c>
      <c r="X528" s="45">
        <f t="shared" si="344"/>
        <v>2.1704</v>
      </c>
      <c r="Y528" s="52">
        <v>1.125</v>
      </c>
      <c r="Z528" s="47">
        <v>0.5</v>
      </c>
      <c r="AA528" s="54">
        <f t="shared" si="345"/>
        <v>6627.5752269825</v>
      </c>
    </row>
    <row r="529" customHeight="1" spans="1:27">
      <c r="A529" s="56">
        <v>2556</v>
      </c>
      <c r="B529" s="51">
        <f t="shared" si="346"/>
        <v>1.015</v>
      </c>
      <c r="C529" s="51">
        <v>1.35</v>
      </c>
      <c r="D529" s="51">
        <v>1</v>
      </c>
      <c r="E529" s="51">
        <v>0</v>
      </c>
      <c r="F529" s="42">
        <f t="shared" si="340"/>
        <v>3502.359</v>
      </c>
      <c r="G529" s="52">
        <v>1.15</v>
      </c>
      <c r="H529" s="51">
        <v>0.76</v>
      </c>
      <c r="I529" s="51">
        <v>1.54</v>
      </c>
      <c r="J529" s="45">
        <f t="shared" si="341"/>
        <v>2.1704</v>
      </c>
      <c r="K529" s="52">
        <v>1.125</v>
      </c>
      <c r="L529" s="47">
        <v>0.5</v>
      </c>
      <c r="M529" s="54">
        <f t="shared" si="342"/>
        <v>4917.2332329225</v>
      </c>
      <c r="O529" s="56">
        <v>2556</v>
      </c>
      <c r="P529" s="51">
        <f t="shared" si="347"/>
        <v>1.015</v>
      </c>
      <c r="Q529" s="51">
        <v>1.35</v>
      </c>
      <c r="R529" s="51">
        <v>1</v>
      </c>
      <c r="S529" s="51">
        <v>0</v>
      </c>
      <c r="T529" s="42">
        <f t="shared" si="343"/>
        <v>3502.359</v>
      </c>
      <c r="U529" s="52">
        <v>1.55</v>
      </c>
      <c r="V529" s="51">
        <v>0.76</v>
      </c>
      <c r="W529" s="51">
        <v>1.54</v>
      </c>
      <c r="X529" s="45">
        <f t="shared" si="344"/>
        <v>2.1704</v>
      </c>
      <c r="Y529" s="52">
        <v>1.125</v>
      </c>
      <c r="Z529" s="47">
        <v>0.5</v>
      </c>
      <c r="AA529" s="54">
        <f t="shared" si="345"/>
        <v>6627.5752269825</v>
      </c>
    </row>
    <row r="530" customHeight="1" spans="1:27">
      <c r="A530" s="56">
        <v>2556</v>
      </c>
      <c r="B530" s="51">
        <f t="shared" si="346"/>
        <v>1.015</v>
      </c>
      <c r="C530" s="51">
        <v>1.35</v>
      </c>
      <c r="D530" s="51">
        <v>1</v>
      </c>
      <c r="E530" s="51">
        <v>0</v>
      </c>
      <c r="F530" s="42">
        <f t="shared" si="340"/>
        <v>3502.359</v>
      </c>
      <c r="G530" s="52">
        <v>1.15</v>
      </c>
      <c r="H530" s="51">
        <v>0.76</v>
      </c>
      <c r="I530" s="51">
        <v>1.54</v>
      </c>
      <c r="J530" s="45">
        <f t="shared" si="341"/>
        <v>2.1704</v>
      </c>
      <c r="K530" s="52">
        <v>1.125</v>
      </c>
      <c r="L530" s="47">
        <v>0.5</v>
      </c>
      <c r="M530" s="54">
        <f t="shared" si="342"/>
        <v>4917.2332329225</v>
      </c>
      <c r="O530" s="56">
        <v>2556</v>
      </c>
      <c r="P530" s="51">
        <f t="shared" si="347"/>
        <v>1.015</v>
      </c>
      <c r="Q530" s="51">
        <v>1.35</v>
      </c>
      <c r="R530" s="51">
        <v>1</v>
      </c>
      <c r="S530" s="51">
        <v>0</v>
      </c>
      <c r="T530" s="42">
        <f t="shared" si="343"/>
        <v>3502.359</v>
      </c>
      <c r="U530" s="52">
        <v>1.55</v>
      </c>
      <c r="V530" s="51">
        <v>0.76</v>
      </c>
      <c r="W530" s="51">
        <v>1.54</v>
      </c>
      <c r="X530" s="45">
        <f t="shared" si="344"/>
        <v>2.1704</v>
      </c>
      <c r="Y530" s="52">
        <v>1.125</v>
      </c>
      <c r="Z530" s="47">
        <v>0.5</v>
      </c>
      <c r="AA530" s="54">
        <f t="shared" si="345"/>
        <v>6627.5752269825</v>
      </c>
    </row>
    <row r="531" customHeight="1" spans="1:27">
      <c r="A531" s="56">
        <v>2556</v>
      </c>
      <c r="B531" s="51">
        <f t="shared" si="346"/>
        <v>1.015</v>
      </c>
      <c r="C531" s="51">
        <v>1.35</v>
      </c>
      <c r="D531" s="51">
        <v>1</v>
      </c>
      <c r="E531" s="51">
        <v>0</v>
      </c>
      <c r="F531" s="42">
        <f t="shared" si="340"/>
        <v>3502.359</v>
      </c>
      <c r="G531" s="52">
        <v>1.15</v>
      </c>
      <c r="H531" s="51">
        <v>0.76</v>
      </c>
      <c r="I531" s="51">
        <v>1.54</v>
      </c>
      <c r="J531" s="45">
        <f t="shared" si="341"/>
        <v>2.1704</v>
      </c>
      <c r="K531" s="52">
        <v>1.125</v>
      </c>
      <c r="L531" s="47">
        <v>0.5</v>
      </c>
      <c r="M531" s="54">
        <f t="shared" si="342"/>
        <v>4917.2332329225</v>
      </c>
      <c r="O531" s="56">
        <v>2556</v>
      </c>
      <c r="P531" s="51">
        <f t="shared" si="347"/>
        <v>1.015</v>
      </c>
      <c r="Q531" s="51">
        <v>1.35</v>
      </c>
      <c r="R531" s="51">
        <v>1</v>
      </c>
      <c r="S531" s="51">
        <v>0</v>
      </c>
      <c r="T531" s="42">
        <f t="shared" si="343"/>
        <v>3502.359</v>
      </c>
      <c r="U531" s="52">
        <v>1.55</v>
      </c>
      <c r="V531" s="51">
        <v>0.76</v>
      </c>
      <c r="W531" s="51">
        <v>1.54</v>
      </c>
      <c r="X531" s="45">
        <f t="shared" si="344"/>
        <v>2.1704</v>
      </c>
      <c r="Y531" s="52">
        <v>1.125</v>
      </c>
      <c r="Z531" s="47">
        <v>0.5</v>
      </c>
      <c r="AA531" s="54">
        <f t="shared" si="345"/>
        <v>6627.5752269825</v>
      </c>
    </row>
    <row r="532" customHeight="1" spans="1:27">
      <c r="A532" s="56">
        <v>2556</v>
      </c>
      <c r="B532" s="51">
        <f t="shared" si="346"/>
        <v>1.015</v>
      </c>
      <c r="C532" s="51">
        <v>1.35</v>
      </c>
      <c r="D532" s="51">
        <v>1</v>
      </c>
      <c r="E532" s="51">
        <v>0</v>
      </c>
      <c r="F532" s="42">
        <f t="shared" si="340"/>
        <v>3502.359</v>
      </c>
      <c r="G532" s="52">
        <v>1.15</v>
      </c>
      <c r="H532" s="51">
        <v>0.76</v>
      </c>
      <c r="I532" s="51">
        <v>1.54</v>
      </c>
      <c r="J532" s="45">
        <f t="shared" si="341"/>
        <v>2.1704</v>
      </c>
      <c r="K532" s="52">
        <v>1.125</v>
      </c>
      <c r="L532" s="47">
        <v>0.5</v>
      </c>
      <c r="M532" s="54">
        <f t="shared" si="342"/>
        <v>4917.2332329225</v>
      </c>
      <c r="O532" s="56">
        <v>2556</v>
      </c>
      <c r="P532" s="51">
        <f t="shared" si="347"/>
        <v>1.015</v>
      </c>
      <c r="Q532" s="51">
        <v>1.35</v>
      </c>
      <c r="R532" s="51">
        <v>1</v>
      </c>
      <c r="S532" s="51">
        <v>0</v>
      </c>
      <c r="T532" s="42">
        <f t="shared" si="343"/>
        <v>3502.359</v>
      </c>
      <c r="U532" s="52">
        <v>1.55</v>
      </c>
      <c r="V532" s="51">
        <v>0.76</v>
      </c>
      <c r="W532" s="51">
        <v>1.54</v>
      </c>
      <c r="X532" s="45">
        <f t="shared" si="344"/>
        <v>2.1704</v>
      </c>
      <c r="Y532" s="52">
        <v>1.125</v>
      </c>
      <c r="Z532" s="47">
        <v>0.5</v>
      </c>
      <c r="AA532" s="54">
        <f t="shared" si="345"/>
        <v>6627.5752269825</v>
      </c>
    </row>
    <row r="533" customHeight="1" spans="1:27">
      <c r="A533" s="56">
        <v>2556</v>
      </c>
      <c r="B533" s="51">
        <f t="shared" si="346"/>
        <v>1.015</v>
      </c>
      <c r="C533" s="51">
        <v>1.35</v>
      </c>
      <c r="D533" s="51">
        <v>1</v>
      </c>
      <c r="E533" s="51">
        <v>0</v>
      </c>
      <c r="F533" s="42">
        <f t="shared" si="340"/>
        <v>3502.359</v>
      </c>
      <c r="G533" s="52">
        <v>1.15</v>
      </c>
      <c r="H533" s="51">
        <v>0.76</v>
      </c>
      <c r="I533" s="51">
        <v>1.54</v>
      </c>
      <c r="J533" s="45">
        <f t="shared" si="341"/>
        <v>2.1704</v>
      </c>
      <c r="K533" s="52">
        <v>1.125</v>
      </c>
      <c r="L533" s="47">
        <v>0.5</v>
      </c>
      <c r="M533" s="54">
        <f t="shared" si="342"/>
        <v>4917.2332329225</v>
      </c>
      <c r="O533" s="56">
        <v>2556</v>
      </c>
      <c r="P533" s="51">
        <f t="shared" si="347"/>
        <v>1.015</v>
      </c>
      <c r="Q533" s="51">
        <v>1.35</v>
      </c>
      <c r="R533" s="51">
        <v>1</v>
      </c>
      <c r="S533" s="51">
        <v>0</v>
      </c>
      <c r="T533" s="42">
        <f t="shared" si="343"/>
        <v>3502.359</v>
      </c>
      <c r="U533" s="52">
        <v>1.55</v>
      </c>
      <c r="V533" s="51">
        <v>0.76</v>
      </c>
      <c r="W533" s="51">
        <v>1.54</v>
      </c>
      <c r="X533" s="45">
        <f t="shared" si="344"/>
        <v>2.1704</v>
      </c>
      <c r="Y533" s="52">
        <v>1.125</v>
      </c>
      <c r="Z533" s="47">
        <v>0.5</v>
      </c>
      <c r="AA533" s="54">
        <f t="shared" si="345"/>
        <v>6627.5752269825</v>
      </c>
    </row>
    <row r="534" customHeight="1" spans="1:27">
      <c r="A534" s="56">
        <v>2556</v>
      </c>
      <c r="B534" s="51">
        <f t="shared" si="346"/>
        <v>1.015</v>
      </c>
      <c r="C534" s="51">
        <v>1.35</v>
      </c>
      <c r="D534" s="51">
        <v>1</v>
      </c>
      <c r="E534" s="51">
        <v>0</v>
      </c>
      <c r="F534" s="42">
        <f t="shared" si="340"/>
        <v>3502.359</v>
      </c>
      <c r="G534" s="52">
        <v>1.15</v>
      </c>
      <c r="H534" s="51">
        <v>0.76</v>
      </c>
      <c r="I534" s="51">
        <v>1.54</v>
      </c>
      <c r="J534" s="45">
        <f t="shared" si="341"/>
        <v>2.1704</v>
      </c>
      <c r="K534" s="52">
        <v>1.125</v>
      </c>
      <c r="L534" s="47">
        <v>0.5</v>
      </c>
      <c r="M534" s="54">
        <f t="shared" si="342"/>
        <v>4917.2332329225</v>
      </c>
      <c r="O534" s="56">
        <v>2556</v>
      </c>
      <c r="P534" s="51">
        <f t="shared" si="347"/>
        <v>1.015</v>
      </c>
      <c r="Q534" s="51">
        <v>1.35</v>
      </c>
      <c r="R534" s="51">
        <v>1</v>
      </c>
      <c r="S534" s="51">
        <v>0</v>
      </c>
      <c r="T534" s="42">
        <f t="shared" si="343"/>
        <v>3502.359</v>
      </c>
      <c r="U534" s="52">
        <v>1.55</v>
      </c>
      <c r="V534" s="51">
        <v>0.76</v>
      </c>
      <c r="W534" s="51">
        <v>1.54</v>
      </c>
      <c r="X534" s="45">
        <f t="shared" si="344"/>
        <v>2.1704</v>
      </c>
      <c r="Y534" s="52">
        <v>1.125</v>
      </c>
      <c r="Z534" s="47">
        <v>0.5</v>
      </c>
      <c r="AA534" s="54">
        <f t="shared" si="345"/>
        <v>6627.5752269825</v>
      </c>
    </row>
    <row r="535" customHeight="1" spans="1:27">
      <c r="A535" s="56">
        <v>2556</v>
      </c>
      <c r="B535" s="51">
        <f t="shared" si="346"/>
        <v>1.015</v>
      </c>
      <c r="C535" s="51">
        <v>1.35</v>
      </c>
      <c r="D535" s="51">
        <v>1</v>
      </c>
      <c r="E535" s="51">
        <v>0</v>
      </c>
      <c r="F535" s="42">
        <f t="shared" si="340"/>
        <v>3502.359</v>
      </c>
      <c r="G535" s="52">
        <v>1.15</v>
      </c>
      <c r="H535" s="51">
        <v>0.76</v>
      </c>
      <c r="I535" s="51">
        <v>1.54</v>
      </c>
      <c r="J535" s="45">
        <f t="shared" si="341"/>
        <v>2.1704</v>
      </c>
      <c r="K535" s="52">
        <v>1.125</v>
      </c>
      <c r="L535" s="47">
        <v>0.5</v>
      </c>
      <c r="M535" s="54">
        <f t="shared" si="342"/>
        <v>4917.2332329225</v>
      </c>
      <c r="O535" s="56">
        <v>2556</v>
      </c>
      <c r="P535" s="51">
        <f t="shared" si="347"/>
        <v>1.015</v>
      </c>
      <c r="Q535" s="51">
        <v>1.35</v>
      </c>
      <c r="R535" s="51">
        <v>1</v>
      </c>
      <c r="S535" s="51">
        <v>0</v>
      </c>
      <c r="T535" s="42">
        <f t="shared" si="343"/>
        <v>3502.359</v>
      </c>
      <c r="U535" s="52">
        <v>1.55</v>
      </c>
      <c r="V535" s="51">
        <v>0.76</v>
      </c>
      <c r="W535" s="51">
        <v>1.54</v>
      </c>
      <c r="X535" s="45">
        <f t="shared" si="344"/>
        <v>2.1704</v>
      </c>
      <c r="Y535" s="52">
        <v>1.125</v>
      </c>
      <c r="Z535" s="47">
        <v>0.5</v>
      </c>
      <c r="AA535" s="54">
        <f t="shared" si="345"/>
        <v>6627.5752269825</v>
      </c>
    </row>
    <row r="536" customHeight="1" spans="1:27">
      <c r="A536" s="56">
        <v>2556</v>
      </c>
      <c r="B536" s="51">
        <f t="shared" si="346"/>
        <v>1.015</v>
      </c>
      <c r="C536" s="51">
        <v>1.35</v>
      </c>
      <c r="D536" s="51">
        <v>1</v>
      </c>
      <c r="E536" s="51">
        <v>0</v>
      </c>
      <c r="F536" s="42">
        <f t="shared" si="340"/>
        <v>3502.359</v>
      </c>
      <c r="G536" s="52">
        <v>1.15</v>
      </c>
      <c r="H536" s="51">
        <v>0.76</v>
      </c>
      <c r="I536" s="51">
        <v>1.54</v>
      </c>
      <c r="J536" s="45">
        <f t="shared" si="341"/>
        <v>2.1704</v>
      </c>
      <c r="K536" s="52">
        <v>1.125</v>
      </c>
      <c r="L536" s="47">
        <v>0.5</v>
      </c>
      <c r="M536" s="54">
        <f t="shared" si="342"/>
        <v>4917.2332329225</v>
      </c>
      <c r="O536" s="56">
        <v>2556</v>
      </c>
      <c r="P536" s="51">
        <f t="shared" si="347"/>
        <v>1.015</v>
      </c>
      <c r="Q536" s="51">
        <v>1.35</v>
      </c>
      <c r="R536" s="51">
        <v>1</v>
      </c>
      <c r="S536" s="51">
        <v>0</v>
      </c>
      <c r="T536" s="42">
        <f t="shared" si="343"/>
        <v>3502.359</v>
      </c>
      <c r="U536" s="52">
        <v>1.55</v>
      </c>
      <c r="V536" s="51">
        <v>0.76</v>
      </c>
      <c r="W536" s="51">
        <v>1.54</v>
      </c>
      <c r="X536" s="45">
        <f t="shared" si="344"/>
        <v>2.1704</v>
      </c>
      <c r="Y536" s="52">
        <v>1.125</v>
      </c>
      <c r="Z536" s="47">
        <v>0.5</v>
      </c>
      <c r="AA536" s="54">
        <f t="shared" si="345"/>
        <v>6627.5752269825</v>
      </c>
    </row>
    <row r="537" customHeight="1" spans="1:27">
      <c r="A537" s="57">
        <f>SUM(M516:M536)</f>
        <v>116179.84011375</v>
      </c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9"/>
      <c r="O537" s="57">
        <f>SUM(AA516:AA536)</f>
        <v>156590.21928375</v>
      </c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9"/>
    </row>
    <row r="538" customHeight="1" spans="1:27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9"/>
      <c r="O538" s="57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9"/>
    </row>
    <row r="539" customHeight="1" spans="1:27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2"/>
      <c r="O539" s="60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2"/>
    </row>
    <row r="542" customHeight="1" spans="1:27">
      <c r="A542" s="2" t="s">
        <v>0</v>
      </c>
      <c r="B542" s="3"/>
      <c r="C542" s="3"/>
      <c r="D542" s="3"/>
      <c r="E542" s="4"/>
      <c r="F542" s="2" t="s">
        <v>82</v>
      </c>
      <c r="G542" s="3"/>
      <c r="H542" s="3"/>
      <c r="I542" s="3"/>
      <c r="J542" s="3"/>
      <c r="K542" s="3"/>
      <c r="L542" s="3"/>
      <c r="M542" s="4"/>
      <c r="O542" s="2" t="s">
        <v>0</v>
      </c>
      <c r="P542" s="3"/>
      <c r="Q542" s="3"/>
      <c r="R542" s="3"/>
      <c r="S542" s="4"/>
      <c r="T542" s="2" t="s">
        <v>82</v>
      </c>
      <c r="U542" s="3"/>
      <c r="V542" s="3"/>
      <c r="W542" s="3"/>
      <c r="X542" s="3"/>
      <c r="Y542" s="3"/>
      <c r="Z542" s="3"/>
      <c r="AA542" s="4"/>
    </row>
    <row r="543" customHeight="1" spans="1:27">
      <c r="A543" s="5"/>
      <c r="B543" s="6"/>
      <c r="C543" s="6"/>
      <c r="D543" s="6"/>
      <c r="E543" s="7"/>
      <c r="F543" s="5"/>
      <c r="G543" s="6"/>
      <c r="H543" s="6"/>
      <c r="I543" s="6"/>
      <c r="J543" s="6"/>
      <c r="K543" s="6"/>
      <c r="L543" s="6"/>
      <c r="M543" s="7"/>
      <c r="O543" s="5"/>
      <c r="P543" s="6"/>
      <c r="Q543" s="6"/>
      <c r="R543" s="6"/>
      <c r="S543" s="7"/>
      <c r="T543" s="5"/>
      <c r="U543" s="6"/>
      <c r="V543" s="6"/>
      <c r="W543" s="6"/>
      <c r="X543" s="6"/>
      <c r="Y543" s="6"/>
      <c r="Z543" s="6"/>
      <c r="AA543" s="7"/>
    </row>
    <row r="544" customHeight="1" spans="1:27">
      <c r="A544" s="8"/>
      <c r="B544" s="9"/>
      <c r="C544" s="9"/>
      <c r="D544" s="9"/>
      <c r="E544" s="10"/>
      <c r="F544" s="8"/>
      <c r="G544" s="9"/>
      <c r="H544" s="9"/>
      <c r="I544" s="9"/>
      <c r="J544" s="9"/>
      <c r="K544" s="9"/>
      <c r="L544" s="9"/>
      <c r="M544" s="10"/>
      <c r="O544" s="8"/>
      <c r="P544" s="9"/>
      <c r="Q544" s="9"/>
      <c r="R544" s="9"/>
      <c r="S544" s="10"/>
      <c r="T544" s="8"/>
      <c r="U544" s="9"/>
      <c r="V544" s="9"/>
      <c r="W544" s="9"/>
      <c r="X544" s="9"/>
      <c r="Y544" s="9"/>
      <c r="Z544" s="9"/>
      <c r="AA544" s="10"/>
    </row>
    <row r="545" customHeight="1" spans="1:27">
      <c r="A545" s="11" t="s">
        <v>6</v>
      </c>
      <c r="B545" s="11"/>
      <c r="C545" s="12">
        <f>H545+H547</f>
        <v>5715660.8140755</v>
      </c>
      <c r="D545" s="12"/>
      <c r="E545" s="12"/>
      <c r="F545" s="13" t="s">
        <v>7</v>
      </c>
      <c r="G545" s="13"/>
      <c r="H545" s="14">
        <f>A576+A605</f>
        <v>5303901.82369801</v>
      </c>
      <c r="I545" s="14"/>
      <c r="J545" s="15">
        <f>H545/C545</f>
        <v>0.927959512684258</v>
      </c>
      <c r="K545" s="15"/>
      <c r="L545" s="16" t="s">
        <v>8</v>
      </c>
      <c r="M545" s="16"/>
      <c r="O545" s="11" t="s">
        <v>6</v>
      </c>
      <c r="P545" s="11"/>
      <c r="Q545" s="12">
        <f>V545+V547</f>
        <v>6522290.13100502</v>
      </c>
      <c r="R545" s="12"/>
      <c r="S545" s="12"/>
      <c r="T545" s="13" t="s">
        <v>7</v>
      </c>
      <c r="U545" s="13"/>
      <c r="V545" s="14">
        <f>O576+O605</f>
        <v>6107406.13949006</v>
      </c>
      <c r="W545" s="14"/>
      <c r="X545" s="15">
        <f>V545/Q545</f>
        <v>0.936389828851261</v>
      </c>
      <c r="Y545" s="15"/>
      <c r="Z545" s="16" t="s">
        <v>8</v>
      </c>
      <c r="AA545" s="16"/>
    </row>
    <row r="546" customHeight="1" spans="1:27">
      <c r="A546" s="11"/>
      <c r="B546" s="11"/>
      <c r="C546" s="12"/>
      <c r="D546" s="12"/>
      <c r="E546" s="12"/>
      <c r="F546" s="13"/>
      <c r="G546" s="13"/>
      <c r="H546" s="14"/>
      <c r="I546" s="14"/>
      <c r="J546" s="15"/>
      <c r="K546" s="15"/>
      <c r="L546" s="16"/>
      <c r="M546" s="16"/>
      <c r="O546" s="11"/>
      <c r="P546" s="11"/>
      <c r="Q546" s="12"/>
      <c r="R546" s="12"/>
      <c r="S546" s="12"/>
      <c r="T546" s="13"/>
      <c r="U546" s="13"/>
      <c r="V546" s="14"/>
      <c r="W546" s="14"/>
      <c r="X546" s="15"/>
      <c r="Y546" s="15"/>
      <c r="Z546" s="16"/>
      <c r="AA546" s="16"/>
    </row>
    <row r="547" customHeight="1" spans="1:27">
      <c r="A547" s="11"/>
      <c r="B547" s="11"/>
      <c r="C547" s="12"/>
      <c r="D547" s="12"/>
      <c r="E547" s="12"/>
      <c r="F547" s="13" t="s">
        <v>9</v>
      </c>
      <c r="G547" s="13"/>
      <c r="H547" s="14">
        <f>A635</f>
        <v>411758.99037749</v>
      </c>
      <c r="I547" s="14"/>
      <c r="J547" s="15">
        <f>H547/C545</f>
        <v>0.072040487315742</v>
      </c>
      <c r="K547" s="15"/>
      <c r="L547" s="16">
        <v>21</v>
      </c>
      <c r="M547" s="16"/>
      <c r="O547" s="11"/>
      <c r="P547" s="11"/>
      <c r="Q547" s="12"/>
      <c r="R547" s="12"/>
      <c r="S547" s="12"/>
      <c r="T547" s="13" t="s">
        <v>9</v>
      </c>
      <c r="U547" s="13"/>
      <c r="V547" s="14">
        <f>O635</f>
        <v>414883.99151496</v>
      </c>
      <c r="W547" s="14"/>
      <c r="X547" s="15">
        <f>V547/Q545</f>
        <v>0.0636101711487389</v>
      </c>
      <c r="Y547" s="15"/>
      <c r="Z547" s="16">
        <v>21</v>
      </c>
      <c r="AA547" s="16"/>
    </row>
    <row r="548" customHeight="1" spans="1:27">
      <c r="A548" s="17" t="s">
        <v>10</v>
      </c>
      <c r="B548" s="17"/>
      <c r="C548" s="18">
        <f>C545/L547</f>
        <v>272174.324479786</v>
      </c>
      <c r="D548" s="18"/>
      <c r="E548" s="18"/>
      <c r="F548" s="13"/>
      <c r="G548" s="13"/>
      <c r="H548" s="14"/>
      <c r="I548" s="14"/>
      <c r="J548" s="15"/>
      <c r="K548" s="15"/>
      <c r="L548" s="16"/>
      <c r="M548" s="16"/>
      <c r="O548" s="17" t="s">
        <v>10</v>
      </c>
      <c r="P548" s="17"/>
      <c r="Q548" s="18">
        <f>Q545/Z547</f>
        <v>310585.244333572</v>
      </c>
      <c r="R548" s="18"/>
      <c r="S548" s="18"/>
      <c r="T548" s="13"/>
      <c r="U548" s="13"/>
      <c r="V548" s="14"/>
      <c r="W548" s="14"/>
      <c r="X548" s="15"/>
      <c r="Y548" s="15"/>
      <c r="Z548" s="16"/>
      <c r="AA548" s="16"/>
    </row>
    <row r="549" customHeight="1" spans="1:27">
      <c r="A549" s="17"/>
      <c r="B549" s="17"/>
      <c r="C549" s="18"/>
      <c r="D549" s="18"/>
      <c r="E549" s="18"/>
      <c r="F549" s="13" t="s">
        <v>42</v>
      </c>
      <c r="G549" s="13"/>
      <c r="H549" s="14">
        <f>A663</f>
        <v>131572.91806029</v>
      </c>
      <c r="I549" s="14"/>
      <c r="J549" s="15">
        <f>H549/C545</f>
        <v>0.0230197211381536</v>
      </c>
      <c r="K549" s="15"/>
      <c r="L549" s="16"/>
      <c r="M549" s="16"/>
      <c r="O549" s="17"/>
      <c r="P549" s="17"/>
      <c r="Q549" s="18"/>
      <c r="R549" s="18"/>
      <c r="S549" s="18"/>
      <c r="T549" s="13" t="s">
        <v>42</v>
      </c>
      <c r="U549" s="13"/>
      <c r="V549" s="14">
        <f>O663</f>
        <v>171983.29723029</v>
      </c>
      <c r="W549" s="14"/>
      <c r="X549" s="15">
        <f>V549/Q545</f>
        <v>0.0263685444492469</v>
      </c>
      <c r="Y549" s="15"/>
      <c r="Z549" s="16"/>
      <c r="AA549" s="16"/>
    </row>
    <row r="550" customHeight="1" spans="1:27">
      <c r="A550" s="19"/>
      <c r="B550" s="19"/>
      <c r="C550" s="20"/>
      <c r="D550" s="20"/>
      <c r="E550" s="20"/>
      <c r="F550" s="21"/>
      <c r="G550" s="21"/>
      <c r="H550" s="22"/>
      <c r="I550" s="22"/>
      <c r="J550" s="15"/>
      <c r="K550" s="15"/>
      <c r="L550" s="24"/>
      <c r="M550" s="24"/>
      <c r="O550" s="19"/>
      <c r="P550" s="19"/>
      <c r="Q550" s="20"/>
      <c r="R550" s="20"/>
      <c r="S550" s="20"/>
      <c r="T550" s="21"/>
      <c r="U550" s="21"/>
      <c r="V550" s="22"/>
      <c r="W550" s="22"/>
      <c r="X550" s="15"/>
      <c r="Y550" s="15"/>
      <c r="Z550" s="24"/>
      <c r="AA550" s="24"/>
    </row>
    <row r="551" customHeight="1" spans="1:27">
      <c r="A551" s="25" t="s">
        <v>13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O551" s="25" t="s">
        <v>13</v>
      </c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7"/>
    </row>
    <row r="552" customHeight="1" spans="1:27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O552" s="28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30"/>
    </row>
    <row r="553" customHeight="1" spans="1:27">
      <c r="A553" s="31" t="s">
        <v>14</v>
      </c>
      <c r="B553" s="32"/>
      <c r="C553" s="32"/>
      <c r="D553" s="32"/>
      <c r="E553" s="32"/>
      <c r="F553" s="33"/>
      <c r="G553" s="34" t="s">
        <v>15</v>
      </c>
      <c r="H553" s="35"/>
      <c r="I553" s="35"/>
      <c r="J553" s="36"/>
      <c r="K553" s="37" t="s">
        <v>16</v>
      </c>
      <c r="L553" s="38"/>
      <c r="M553" s="39" t="s">
        <v>17</v>
      </c>
      <c r="O553" s="31" t="s">
        <v>14</v>
      </c>
      <c r="P553" s="32"/>
      <c r="Q553" s="32"/>
      <c r="R553" s="32"/>
      <c r="S553" s="32"/>
      <c r="T553" s="33"/>
      <c r="U553" s="34" t="s">
        <v>15</v>
      </c>
      <c r="V553" s="35"/>
      <c r="W553" s="35"/>
      <c r="X553" s="36"/>
      <c r="Y553" s="37" t="s">
        <v>16</v>
      </c>
      <c r="Z553" s="38"/>
      <c r="AA553" s="39" t="s">
        <v>17</v>
      </c>
    </row>
    <row r="554" customHeight="1" spans="1:27">
      <c r="A554" s="40" t="s">
        <v>18</v>
      </c>
      <c r="B554" s="41" t="s">
        <v>19</v>
      </c>
      <c r="C554" s="41" t="s">
        <v>20</v>
      </c>
      <c r="D554" s="41" t="s">
        <v>21</v>
      </c>
      <c r="E554" s="41" t="s">
        <v>22</v>
      </c>
      <c r="F554" s="42" t="s">
        <v>14</v>
      </c>
      <c r="G554" s="43" t="s">
        <v>23</v>
      </c>
      <c r="H554" s="44" t="s">
        <v>24</v>
      </c>
      <c r="I554" s="44" t="s">
        <v>25</v>
      </c>
      <c r="J554" s="45" t="s">
        <v>26</v>
      </c>
      <c r="K554" s="46" t="s">
        <v>27</v>
      </c>
      <c r="L554" s="47" t="s">
        <v>28</v>
      </c>
      <c r="M554" s="48"/>
      <c r="O554" s="40" t="s">
        <v>18</v>
      </c>
      <c r="P554" s="41" t="s">
        <v>19</v>
      </c>
      <c r="Q554" s="41" t="s">
        <v>20</v>
      </c>
      <c r="R554" s="41" t="s">
        <v>21</v>
      </c>
      <c r="S554" s="41" t="s">
        <v>22</v>
      </c>
      <c r="T554" s="42" t="s">
        <v>14</v>
      </c>
      <c r="U554" s="43" t="s">
        <v>23</v>
      </c>
      <c r="V554" s="44" t="s">
        <v>24</v>
      </c>
      <c r="W554" s="44" t="s">
        <v>25</v>
      </c>
      <c r="X554" s="45" t="s">
        <v>26</v>
      </c>
      <c r="Y554" s="46" t="s">
        <v>27</v>
      </c>
      <c r="Z554" s="47" t="s">
        <v>28</v>
      </c>
      <c r="AA554" s="48"/>
    </row>
    <row r="555" customHeight="1" spans="1:27">
      <c r="A555" s="49">
        <v>4497</v>
      </c>
      <c r="B555" s="55">
        <v>3.74</v>
      </c>
      <c r="C555" s="51">
        <v>2.2</v>
      </c>
      <c r="D555" s="51">
        <v>2</v>
      </c>
      <c r="E555" s="51">
        <v>0</v>
      </c>
      <c r="F555" s="42">
        <f t="shared" ref="F555:F575" si="348">A555*B555*C555*D555+E555</f>
        <v>74002.632</v>
      </c>
      <c r="G555" s="52">
        <v>2.7</v>
      </c>
      <c r="H555" s="51">
        <v>0.98</v>
      </c>
      <c r="I555" s="51">
        <v>3.27</v>
      </c>
      <c r="J555" s="45">
        <f t="shared" ref="J555:J575" si="349">H555*I555+1</f>
        <v>4.2046</v>
      </c>
      <c r="K555" s="53">
        <v>1.325</v>
      </c>
      <c r="L555" s="47">
        <v>0.5</v>
      </c>
      <c r="M555" s="54">
        <f t="shared" ref="M555:M575" si="350">F555*G555*J555*K555*L555</f>
        <v>556572.185714754</v>
      </c>
      <c r="O555" s="49">
        <v>4497</v>
      </c>
      <c r="P555" s="55">
        <v>3.74</v>
      </c>
      <c r="Q555" s="51">
        <v>2.2</v>
      </c>
      <c r="R555" s="51">
        <v>2</v>
      </c>
      <c r="S555" s="51">
        <v>0</v>
      </c>
      <c r="T555" s="42">
        <f t="shared" ref="T555:T575" si="351">O555*P555*Q555*R555+S555</f>
        <v>74002.632</v>
      </c>
      <c r="U555" s="52">
        <v>3.1</v>
      </c>
      <c r="V555" s="51">
        <v>0.98</v>
      </c>
      <c r="W555" s="51">
        <v>3.27</v>
      </c>
      <c r="X555" s="45">
        <f t="shared" ref="X555:X575" si="352">V555*W555+1</f>
        <v>4.2046</v>
      </c>
      <c r="Y555" s="53">
        <v>1.325</v>
      </c>
      <c r="Z555" s="47">
        <v>0.5</v>
      </c>
      <c r="AA555" s="54">
        <f t="shared" ref="AA555:AA575" si="353">T555*U555*X555*Y555*Z555</f>
        <v>639027.324339162</v>
      </c>
    </row>
    <row r="556" customHeight="1" spans="1:27">
      <c r="A556" s="49">
        <v>4497</v>
      </c>
      <c r="B556" s="41">
        <v>1.99</v>
      </c>
      <c r="C556" s="51">
        <v>2.2</v>
      </c>
      <c r="D556" s="51">
        <v>1</v>
      </c>
      <c r="E556" s="51">
        <v>0</v>
      </c>
      <c r="F556" s="42">
        <f t="shared" si="348"/>
        <v>19687.866</v>
      </c>
      <c r="G556" s="52">
        <v>2.7</v>
      </c>
      <c r="H556" s="51">
        <v>0.98</v>
      </c>
      <c r="I556" s="51">
        <v>3.27</v>
      </c>
      <c r="J556" s="45">
        <f t="shared" si="349"/>
        <v>4.2046</v>
      </c>
      <c r="K556" s="53">
        <v>1.325</v>
      </c>
      <c r="L556" s="47">
        <v>0.5</v>
      </c>
      <c r="M556" s="54">
        <f t="shared" si="350"/>
        <v>148072.011974915</v>
      </c>
      <c r="O556" s="49">
        <v>4497</v>
      </c>
      <c r="P556" s="41">
        <v>1.99</v>
      </c>
      <c r="Q556" s="51">
        <v>2.2</v>
      </c>
      <c r="R556" s="51">
        <v>1</v>
      </c>
      <c r="S556" s="51">
        <v>0</v>
      </c>
      <c r="T556" s="42">
        <f t="shared" si="351"/>
        <v>19687.866</v>
      </c>
      <c r="U556" s="52">
        <v>3.1</v>
      </c>
      <c r="V556" s="51">
        <v>0.98</v>
      </c>
      <c r="W556" s="51">
        <v>3.27</v>
      </c>
      <c r="X556" s="45">
        <f t="shared" si="352"/>
        <v>4.2046</v>
      </c>
      <c r="Y556" s="53">
        <v>1.325</v>
      </c>
      <c r="Z556" s="47">
        <v>0.5</v>
      </c>
      <c r="AA556" s="54">
        <f t="shared" si="353"/>
        <v>170008.606341569</v>
      </c>
    </row>
    <row r="557" customHeight="1" spans="1:27">
      <c r="A557" s="49">
        <v>4497</v>
      </c>
      <c r="B557" s="41">
        <v>1.99</v>
      </c>
      <c r="C557" s="51">
        <v>2.2</v>
      </c>
      <c r="D557" s="51">
        <v>1</v>
      </c>
      <c r="E557" s="51">
        <v>0</v>
      </c>
      <c r="F557" s="42">
        <f t="shared" si="348"/>
        <v>19687.866</v>
      </c>
      <c r="G557" s="52">
        <v>2.7</v>
      </c>
      <c r="H557" s="51">
        <v>0.98</v>
      </c>
      <c r="I557" s="51">
        <v>3.27</v>
      </c>
      <c r="J557" s="45">
        <f t="shared" si="349"/>
        <v>4.2046</v>
      </c>
      <c r="K557" s="53">
        <v>1.325</v>
      </c>
      <c r="L557" s="47">
        <v>0.5</v>
      </c>
      <c r="M557" s="54">
        <f t="shared" si="350"/>
        <v>148072.011974915</v>
      </c>
      <c r="O557" s="49">
        <v>4497</v>
      </c>
      <c r="P557" s="41">
        <v>1.99</v>
      </c>
      <c r="Q557" s="51">
        <v>2.2</v>
      </c>
      <c r="R557" s="51">
        <v>1</v>
      </c>
      <c r="S557" s="51">
        <v>0</v>
      </c>
      <c r="T557" s="42">
        <f t="shared" si="351"/>
        <v>19687.866</v>
      </c>
      <c r="U557" s="52">
        <v>3.1</v>
      </c>
      <c r="V557" s="51">
        <v>0.98</v>
      </c>
      <c r="W557" s="51">
        <v>3.27</v>
      </c>
      <c r="X557" s="45">
        <f t="shared" si="352"/>
        <v>4.2046</v>
      </c>
      <c r="Y557" s="53">
        <v>1.325</v>
      </c>
      <c r="Z557" s="47">
        <v>0.5</v>
      </c>
      <c r="AA557" s="54">
        <f t="shared" si="353"/>
        <v>170008.606341569</v>
      </c>
    </row>
    <row r="558" customHeight="1" spans="1:27">
      <c r="A558" s="49">
        <v>4497</v>
      </c>
      <c r="B558" s="50">
        <v>1.96</v>
      </c>
      <c r="C558" s="51">
        <v>2.2</v>
      </c>
      <c r="D558" s="51">
        <v>1</v>
      </c>
      <c r="E558" s="51">
        <v>0</v>
      </c>
      <c r="F558" s="42">
        <f t="shared" si="348"/>
        <v>19391.064</v>
      </c>
      <c r="G558" s="52">
        <v>2.7</v>
      </c>
      <c r="H558" s="51">
        <v>0.98</v>
      </c>
      <c r="I558" s="51">
        <v>3.27</v>
      </c>
      <c r="J558" s="45">
        <f t="shared" si="349"/>
        <v>4.2046</v>
      </c>
      <c r="K558" s="53">
        <v>1.325</v>
      </c>
      <c r="L558" s="47">
        <v>0.5</v>
      </c>
      <c r="M558" s="54">
        <f t="shared" si="350"/>
        <v>145839.770588358</v>
      </c>
      <c r="O558" s="49">
        <v>4497</v>
      </c>
      <c r="P558" s="50">
        <v>1.96</v>
      </c>
      <c r="Q558" s="51">
        <v>2.2</v>
      </c>
      <c r="R558" s="51">
        <v>1</v>
      </c>
      <c r="S558" s="51">
        <v>0</v>
      </c>
      <c r="T558" s="42">
        <f t="shared" si="351"/>
        <v>19391.064</v>
      </c>
      <c r="U558" s="52">
        <v>3.1</v>
      </c>
      <c r="V558" s="51">
        <v>0.98</v>
      </c>
      <c r="W558" s="51">
        <v>3.27</v>
      </c>
      <c r="X558" s="45">
        <f t="shared" si="352"/>
        <v>4.2046</v>
      </c>
      <c r="Y558" s="53">
        <v>1.325</v>
      </c>
      <c r="Z558" s="47">
        <v>0.5</v>
      </c>
      <c r="AA558" s="54">
        <f t="shared" si="353"/>
        <v>167445.662527374</v>
      </c>
    </row>
    <row r="559" customHeight="1" spans="1:27">
      <c r="A559" s="49">
        <v>4497</v>
      </c>
      <c r="B559" s="50">
        <v>1.33</v>
      </c>
      <c r="C559" s="51">
        <v>2.2</v>
      </c>
      <c r="D559" s="51">
        <v>1</v>
      </c>
      <c r="E559" s="51">
        <v>0</v>
      </c>
      <c r="F559" s="42">
        <f t="shared" si="348"/>
        <v>13158.222</v>
      </c>
      <c r="G559" s="52">
        <v>2.7</v>
      </c>
      <c r="H559" s="51">
        <v>0.98</v>
      </c>
      <c r="I559" s="51">
        <v>3.27</v>
      </c>
      <c r="J559" s="45">
        <f t="shared" si="349"/>
        <v>4.2046</v>
      </c>
      <c r="K559" s="53">
        <v>1.325</v>
      </c>
      <c r="L559" s="47">
        <v>0.5</v>
      </c>
      <c r="M559" s="54">
        <f t="shared" si="350"/>
        <v>98962.7014706715</v>
      </c>
      <c r="O559" s="49">
        <v>4497</v>
      </c>
      <c r="P559" s="50">
        <v>1.33</v>
      </c>
      <c r="Q559" s="51">
        <v>2.2</v>
      </c>
      <c r="R559" s="51">
        <v>1</v>
      </c>
      <c r="S559" s="51">
        <v>0</v>
      </c>
      <c r="T559" s="42">
        <f t="shared" si="351"/>
        <v>13158.222</v>
      </c>
      <c r="U559" s="52">
        <v>3.1</v>
      </c>
      <c r="V559" s="51">
        <v>0.98</v>
      </c>
      <c r="W559" s="51">
        <v>3.27</v>
      </c>
      <c r="X559" s="45">
        <f t="shared" si="352"/>
        <v>4.2046</v>
      </c>
      <c r="Y559" s="53">
        <v>1.325</v>
      </c>
      <c r="Z559" s="47">
        <v>0.5</v>
      </c>
      <c r="AA559" s="54">
        <f t="shared" si="353"/>
        <v>113623.84242929</v>
      </c>
    </row>
    <row r="560" customHeight="1" spans="1:27">
      <c r="A560" s="49">
        <v>4497</v>
      </c>
      <c r="B560" s="50">
        <v>1.8</v>
      </c>
      <c r="C560" s="51">
        <v>2.2</v>
      </c>
      <c r="D560" s="51">
        <v>1</v>
      </c>
      <c r="E560" s="51">
        <v>0</v>
      </c>
      <c r="F560" s="42">
        <f t="shared" si="348"/>
        <v>17808.12</v>
      </c>
      <c r="G560" s="52">
        <v>2.7</v>
      </c>
      <c r="H560" s="51">
        <v>0.98</v>
      </c>
      <c r="I560" s="51">
        <v>3.27</v>
      </c>
      <c r="J560" s="45">
        <f t="shared" si="349"/>
        <v>4.2046</v>
      </c>
      <c r="K560" s="53">
        <v>1.325</v>
      </c>
      <c r="L560" s="47">
        <v>0.5</v>
      </c>
      <c r="M560" s="54">
        <f t="shared" si="350"/>
        <v>133934.48319339</v>
      </c>
      <c r="O560" s="49">
        <v>4497</v>
      </c>
      <c r="P560" s="50">
        <v>1.8</v>
      </c>
      <c r="Q560" s="51">
        <v>2.2</v>
      </c>
      <c r="R560" s="51">
        <v>1</v>
      </c>
      <c r="S560" s="51">
        <v>0</v>
      </c>
      <c r="T560" s="42">
        <f t="shared" si="351"/>
        <v>17808.12</v>
      </c>
      <c r="U560" s="52">
        <v>3.1</v>
      </c>
      <c r="V560" s="51">
        <v>0.98</v>
      </c>
      <c r="W560" s="51">
        <v>3.27</v>
      </c>
      <c r="X560" s="45">
        <f t="shared" si="352"/>
        <v>4.2046</v>
      </c>
      <c r="Y560" s="53">
        <v>1.325</v>
      </c>
      <c r="Z560" s="47">
        <v>0.5</v>
      </c>
      <c r="AA560" s="54">
        <f t="shared" si="353"/>
        <v>153776.62885167</v>
      </c>
    </row>
    <row r="561" customHeight="1" spans="1:27">
      <c r="A561" s="49">
        <v>4497</v>
      </c>
      <c r="B561" s="50">
        <v>1.66</v>
      </c>
      <c r="C561" s="51">
        <v>2.2</v>
      </c>
      <c r="D561" s="51">
        <v>1</v>
      </c>
      <c r="E561" s="51">
        <v>0</v>
      </c>
      <c r="F561" s="42">
        <f t="shared" si="348"/>
        <v>16423.044</v>
      </c>
      <c r="G561" s="52">
        <v>2.7</v>
      </c>
      <c r="H561" s="51">
        <v>0.98</v>
      </c>
      <c r="I561" s="51">
        <v>3.27</v>
      </c>
      <c r="J561" s="45">
        <f t="shared" si="349"/>
        <v>4.2046</v>
      </c>
      <c r="K561" s="53">
        <v>1.325</v>
      </c>
      <c r="L561" s="47">
        <v>0.5</v>
      </c>
      <c r="M561" s="54">
        <f t="shared" si="350"/>
        <v>123517.356722793</v>
      </c>
      <c r="O561" s="49">
        <v>4497</v>
      </c>
      <c r="P561" s="50">
        <v>1.66</v>
      </c>
      <c r="Q561" s="51">
        <v>2.2</v>
      </c>
      <c r="R561" s="51">
        <v>1</v>
      </c>
      <c r="S561" s="51">
        <v>0</v>
      </c>
      <c r="T561" s="42">
        <f t="shared" si="351"/>
        <v>16423.044</v>
      </c>
      <c r="U561" s="52">
        <v>3.1</v>
      </c>
      <c r="V561" s="51">
        <v>0.98</v>
      </c>
      <c r="W561" s="51">
        <v>3.27</v>
      </c>
      <c r="X561" s="45">
        <f t="shared" si="352"/>
        <v>4.2046</v>
      </c>
      <c r="Y561" s="53">
        <v>1.325</v>
      </c>
      <c r="Z561" s="47">
        <v>0.5</v>
      </c>
      <c r="AA561" s="54">
        <f t="shared" si="353"/>
        <v>141816.224385429</v>
      </c>
    </row>
    <row r="562" customHeight="1" spans="1:27">
      <c r="A562" s="49">
        <v>4497</v>
      </c>
      <c r="B562" s="50">
        <v>2.09</v>
      </c>
      <c r="C562" s="51">
        <v>2.2</v>
      </c>
      <c r="D562" s="51">
        <v>1</v>
      </c>
      <c r="E562" s="51">
        <v>0</v>
      </c>
      <c r="F562" s="42">
        <f t="shared" si="348"/>
        <v>20677.206</v>
      </c>
      <c r="G562" s="52">
        <v>2.7</v>
      </c>
      <c r="H562" s="51">
        <v>0.98</v>
      </c>
      <c r="I562" s="51">
        <v>3.27</v>
      </c>
      <c r="J562" s="45">
        <f t="shared" si="349"/>
        <v>4.2046</v>
      </c>
      <c r="K562" s="53">
        <v>1.325</v>
      </c>
      <c r="L562" s="47">
        <v>0.5</v>
      </c>
      <c r="M562" s="54">
        <f t="shared" si="350"/>
        <v>155512.81659677</v>
      </c>
      <c r="O562" s="49">
        <v>4497</v>
      </c>
      <c r="P562" s="50">
        <v>2.09</v>
      </c>
      <c r="Q562" s="51">
        <v>2.2</v>
      </c>
      <c r="R562" s="51">
        <v>1</v>
      </c>
      <c r="S562" s="51">
        <v>0</v>
      </c>
      <c r="T562" s="42">
        <f t="shared" si="351"/>
        <v>20677.206</v>
      </c>
      <c r="U562" s="52">
        <v>3.1</v>
      </c>
      <c r="V562" s="51">
        <v>0.98</v>
      </c>
      <c r="W562" s="51">
        <v>3.27</v>
      </c>
      <c r="X562" s="45">
        <f t="shared" si="352"/>
        <v>4.2046</v>
      </c>
      <c r="Y562" s="53">
        <v>1.325</v>
      </c>
      <c r="Z562" s="47">
        <v>0.5</v>
      </c>
      <c r="AA562" s="54">
        <f t="shared" si="353"/>
        <v>178551.752388884</v>
      </c>
    </row>
    <row r="563" customHeight="1" spans="1:27">
      <c r="A563" s="49">
        <v>4497</v>
      </c>
      <c r="B563" s="55">
        <v>3.74</v>
      </c>
      <c r="C563" s="51">
        <v>2.2</v>
      </c>
      <c r="D563" s="51">
        <v>1</v>
      </c>
      <c r="E563" s="51">
        <v>0</v>
      </c>
      <c r="F563" s="42">
        <f t="shared" si="348"/>
        <v>37001.316</v>
      </c>
      <c r="G563" s="52">
        <v>2.7</v>
      </c>
      <c r="H563" s="51">
        <v>0.98</v>
      </c>
      <c r="I563" s="51">
        <v>3.27</v>
      </c>
      <c r="J563" s="45">
        <f t="shared" si="349"/>
        <v>4.2046</v>
      </c>
      <c r="K563" s="53">
        <v>1.325</v>
      </c>
      <c r="L563" s="47">
        <v>0.5</v>
      </c>
      <c r="M563" s="54">
        <f t="shared" si="350"/>
        <v>278286.092857377</v>
      </c>
      <c r="O563" s="49">
        <v>4497</v>
      </c>
      <c r="P563" s="55">
        <v>3.74</v>
      </c>
      <c r="Q563" s="51">
        <v>2.2</v>
      </c>
      <c r="R563" s="51">
        <v>1</v>
      </c>
      <c r="S563" s="51">
        <v>0</v>
      </c>
      <c r="T563" s="42">
        <f t="shared" si="351"/>
        <v>37001.316</v>
      </c>
      <c r="U563" s="52">
        <v>3.1</v>
      </c>
      <c r="V563" s="51">
        <v>0.98</v>
      </c>
      <c r="W563" s="51">
        <v>3.27</v>
      </c>
      <c r="X563" s="45">
        <f t="shared" si="352"/>
        <v>4.2046</v>
      </c>
      <c r="Y563" s="53">
        <v>1.325</v>
      </c>
      <c r="Z563" s="47">
        <v>0.5</v>
      </c>
      <c r="AA563" s="54">
        <f t="shared" si="353"/>
        <v>319513.662169581</v>
      </c>
    </row>
    <row r="564" customHeight="1" spans="1:27">
      <c r="A564" s="49">
        <v>4497</v>
      </c>
      <c r="B564" s="41">
        <v>1.99</v>
      </c>
      <c r="C564" s="51">
        <v>2.2</v>
      </c>
      <c r="D564" s="51">
        <v>1</v>
      </c>
      <c r="E564" s="51">
        <v>0</v>
      </c>
      <c r="F564" s="42">
        <f t="shared" si="348"/>
        <v>19687.866</v>
      </c>
      <c r="G564" s="52">
        <v>2.7</v>
      </c>
      <c r="H564" s="51">
        <v>0.98</v>
      </c>
      <c r="I564" s="51">
        <v>3.27</v>
      </c>
      <c r="J564" s="45">
        <f t="shared" si="349"/>
        <v>4.2046</v>
      </c>
      <c r="K564" s="53">
        <v>1.325</v>
      </c>
      <c r="L564" s="47">
        <v>0.5</v>
      </c>
      <c r="M564" s="54">
        <f t="shared" si="350"/>
        <v>148072.011974915</v>
      </c>
      <c r="O564" s="49">
        <v>4497</v>
      </c>
      <c r="P564" s="41">
        <v>1.99</v>
      </c>
      <c r="Q564" s="51">
        <v>2.2</v>
      </c>
      <c r="R564" s="51">
        <v>1</v>
      </c>
      <c r="S564" s="51">
        <v>0</v>
      </c>
      <c r="T564" s="42">
        <f t="shared" si="351"/>
        <v>19687.866</v>
      </c>
      <c r="U564" s="52">
        <v>3.1</v>
      </c>
      <c r="V564" s="51">
        <v>0.98</v>
      </c>
      <c r="W564" s="51">
        <v>3.27</v>
      </c>
      <c r="X564" s="45">
        <f t="shared" si="352"/>
        <v>4.2046</v>
      </c>
      <c r="Y564" s="53">
        <v>1.325</v>
      </c>
      <c r="Z564" s="47">
        <v>0.5</v>
      </c>
      <c r="AA564" s="54">
        <f t="shared" si="353"/>
        <v>170008.606341569</v>
      </c>
    </row>
    <row r="565" customHeight="1" spans="1:27">
      <c r="A565" s="49">
        <v>4497</v>
      </c>
      <c r="B565" s="41">
        <v>1.99</v>
      </c>
      <c r="C565" s="51">
        <v>2.2</v>
      </c>
      <c r="D565" s="51">
        <v>1</v>
      </c>
      <c r="E565" s="51">
        <v>0</v>
      </c>
      <c r="F565" s="42">
        <f t="shared" si="348"/>
        <v>19687.866</v>
      </c>
      <c r="G565" s="52">
        <v>2.7</v>
      </c>
      <c r="H565" s="51">
        <v>0.98</v>
      </c>
      <c r="I565" s="51">
        <v>3.27</v>
      </c>
      <c r="J565" s="45">
        <f t="shared" si="349"/>
        <v>4.2046</v>
      </c>
      <c r="K565" s="53">
        <v>1.325</v>
      </c>
      <c r="L565" s="47">
        <v>0.5</v>
      </c>
      <c r="M565" s="54">
        <f t="shared" si="350"/>
        <v>148072.011974915</v>
      </c>
      <c r="O565" s="49">
        <v>4497</v>
      </c>
      <c r="P565" s="41">
        <v>1.99</v>
      </c>
      <c r="Q565" s="51">
        <v>2.2</v>
      </c>
      <c r="R565" s="51">
        <v>1</v>
      </c>
      <c r="S565" s="51">
        <v>0</v>
      </c>
      <c r="T565" s="42">
        <f t="shared" si="351"/>
        <v>19687.866</v>
      </c>
      <c r="U565" s="52">
        <v>3.1</v>
      </c>
      <c r="V565" s="51">
        <v>0.98</v>
      </c>
      <c r="W565" s="51">
        <v>3.27</v>
      </c>
      <c r="X565" s="45">
        <f t="shared" si="352"/>
        <v>4.2046</v>
      </c>
      <c r="Y565" s="53">
        <v>1.325</v>
      </c>
      <c r="Z565" s="47">
        <v>0.5</v>
      </c>
      <c r="AA565" s="54">
        <f t="shared" si="353"/>
        <v>170008.606341569</v>
      </c>
    </row>
    <row r="566" customHeight="1" spans="1:27">
      <c r="A566" s="49">
        <v>4497</v>
      </c>
      <c r="B566" s="50">
        <v>1.96</v>
      </c>
      <c r="C566" s="51">
        <v>2.2</v>
      </c>
      <c r="D566" s="51">
        <v>1</v>
      </c>
      <c r="E566" s="51">
        <v>0</v>
      </c>
      <c r="F566" s="42">
        <f t="shared" si="348"/>
        <v>19391.064</v>
      </c>
      <c r="G566" s="52">
        <v>2.7</v>
      </c>
      <c r="H566" s="51">
        <v>0.98</v>
      </c>
      <c r="I566" s="51">
        <v>3.27</v>
      </c>
      <c r="J566" s="45">
        <f t="shared" si="349"/>
        <v>4.2046</v>
      </c>
      <c r="K566" s="53">
        <v>1.325</v>
      </c>
      <c r="L566" s="47">
        <v>0.5</v>
      </c>
      <c r="M566" s="54">
        <f t="shared" si="350"/>
        <v>145839.770588358</v>
      </c>
      <c r="O566" s="49">
        <v>4497</v>
      </c>
      <c r="P566" s="50">
        <v>1.96</v>
      </c>
      <c r="Q566" s="51">
        <v>2.2</v>
      </c>
      <c r="R566" s="51">
        <v>1</v>
      </c>
      <c r="S566" s="51">
        <v>0</v>
      </c>
      <c r="T566" s="42">
        <f t="shared" si="351"/>
        <v>19391.064</v>
      </c>
      <c r="U566" s="52">
        <v>3.1</v>
      </c>
      <c r="V566" s="51">
        <v>0.98</v>
      </c>
      <c r="W566" s="51">
        <v>3.27</v>
      </c>
      <c r="X566" s="45">
        <f t="shared" si="352"/>
        <v>4.2046</v>
      </c>
      <c r="Y566" s="53">
        <v>1.325</v>
      </c>
      <c r="Z566" s="47">
        <v>0.5</v>
      </c>
      <c r="AA566" s="54">
        <f t="shared" si="353"/>
        <v>167445.662527374</v>
      </c>
    </row>
    <row r="567" customHeight="1" spans="1:27">
      <c r="A567" s="49">
        <v>4497</v>
      </c>
      <c r="B567" s="50">
        <v>1.33</v>
      </c>
      <c r="C567" s="51">
        <v>2.2</v>
      </c>
      <c r="D567" s="51">
        <v>1</v>
      </c>
      <c r="E567" s="51">
        <v>0</v>
      </c>
      <c r="F567" s="42">
        <f t="shared" si="348"/>
        <v>13158.222</v>
      </c>
      <c r="G567" s="52">
        <v>2.7</v>
      </c>
      <c r="H567" s="51">
        <v>0.98</v>
      </c>
      <c r="I567" s="51">
        <v>3.27</v>
      </c>
      <c r="J567" s="45">
        <f t="shared" si="349"/>
        <v>4.2046</v>
      </c>
      <c r="K567" s="53">
        <v>1.325</v>
      </c>
      <c r="L567" s="47">
        <v>0.5</v>
      </c>
      <c r="M567" s="54">
        <f t="shared" si="350"/>
        <v>98962.7014706715</v>
      </c>
      <c r="O567" s="49">
        <v>4497</v>
      </c>
      <c r="P567" s="50">
        <v>1.33</v>
      </c>
      <c r="Q567" s="51">
        <v>2.2</v>
      </c>
      <c r="R567" s="51">
        <v>1</v>
      </c>
      <c r="S567" s="51">
        <v>0</v>
      </c>
      <c r="T567" s="42">
        <f t="shared" si="351"/>
        <v>13158.222</v>
      </c>
      <c r="U567" s="52">
        <v>3.1</v>
      </c>
      <c r="V567" s="51">
        <v>0.98</v>
      </c>
      <c r="W567" s="51">
        <v>3.27</v>
      </c>
      <c r="X567" s="45">
        <f t="shared" si="352"/>
        <v>4.2046</v>
      </c>
      <c r="Y567" s="53">
        <v>1.325</v>
      </c>
      <c r="Z567" s="47">
        <v>0.5</v>
      </c>
      <c r="AA567" s="54">
        <f t="shared" si="353"/>
        <v>113623.84242929</v>
      </c>
    </row>
    <row r="568" customHeight="1" spans="1:27">
      <c r="A568" s="49">
        <v>4497</v>
      </c>
      <c r="B568" s="50">
        <v>1.8</v>
      </c>
      <c r="C568" s="51">
        <v>2.2</v>
      </c>
      <c r="D568" s="51">
        <v>1</v>
      </c>
      <c r="E568" s="51">
        <v>0</v>
      </c>
      <c r="F568" s="42">
        <f t="shared" si="348"/>
        <v>17808.12</v>
      </c>
      <c r="G568" s="52">
        <v>2.7</v>
      </c>
      <c r="H568" s="51">
        <v>0.98</v>
      </c>
      <c r="I568" s="51">
        <v>3.27</v>
      </c>
      <c r="J568" s="45">
        <f t="shared" si="349"/>
        <v>4.2046</v>
      </c>
      <c r="K568" s="53">
        <v>1.325</v>
      </c>
      <c r="L568" s="47">
        <v>0.5</v>
      </c>
      <c r="M568" s="54">
        <f t="shared" si="350"/>
        <v>133934.48319339</v>
      </c>
      <c r="O568" s="49">
        <v>4497</v>
      </c>
      <c r="P568" s="50">
        <v>1.8</v>
      </c>
      <c r="Q568" s="51">
        <v>2.2</v>
      </c>
      <c r="R568" s="51">
        <v>1</v>
      </c>
      <c r="S568" s="51">
        <v>0</v>
      </c>
      <c r="T568" s="42">
        <f t="shared" si="351"/>
        <v>17808.12</v>
      </c>
      <c r="U568" s="52">
        <v>3.1</v>
      </c>
      <c r="V568" s="51">
        <v>0.98</v>
      </c>
      <c r="W568" s="51">
        <v>3.27</v>
      </c>
      <c r="X568" s="45">
        <f t="shared" si="352"/>
        <v>4.2046</v>
      </c>
      <c r="Y568" s="53">
        <v>1.325</v>
      </c>
      <c r="Z568" s="47">
        <v>0.5</v>
      </c>
      <c r="AA568" s="54">
        <f t="shared" si="353"/>
        <v>153776.62885167</v>
      </c>
    </row>
    <row r="569" customHeight="1" spans="1:27">
      <c r="A569" s="49">
        <v>4497</v>
      </c>
      <c r="B569" s="50">
        <v>1.66</v>
      </c>
      <c r="C569" s="51">
        <v>2.2</v>
      </c>
      <c r="D569" s="51">
        <v>1</v>
      </c>
      <c r="E569" s="51">
        <v>0</v>
      </c>
      <c r="F569" s="42">
        <f t="shared" si="348"/>
        <v>16423.044</v>
      </c>
      <c r="G569" s="52">
        <v>2.7</v>
      </c>
      <c r="H569" s="51">
        <v>0.98</v>
      </c>
      <c r="I569" s="51">
        <v>3.27</v>
      </c>
      <c r="J569" s="45">
        <f t="shared" si="349"/>
        <v>4.2046</v>
      </c>
      <c r="K569" s="53">
        <v>1.325</v>
      </c>
      <c r="L569" s="47">
        <v>0.5</v>
      </c>
      <c r="M569" s="54">
        <f t="shared" si="350"/>
        <v>123517.356722793</v>
      </c>
      <c r="O569" s="49">
        <v>4497</v>
      </c>
      <c r="P569" s="50">
        <v>1.66</v>
      </c>
      <c r="Q569" s="51">
        <v>2.2</v>
      </c>
      <c r="R569" s="51">
        <v>1</v>
      </c>
      <c r="S569" s="51">
        <v>0</v>
      </c>
      <c r="T569" s="42">
        <f t="shared" si="351"/>
        <v>16423.044</v>
      </c>
      <c r="U569" s="52">
        <v>3.1</v>
      </c>
      <c r="V569" s="51">
        <v>0.98</v>
      </c>
      <c r="W569" s="51">
        <v>3.27</v>
      </c>
      <c r="X569" s="45">
        <f t="shared" si="352"/>
        <v>4.2046</v>
      </c>
      <c r="Y569" s="53">
        <v>1.325</v>
      </c>
      <c r="Z569" s="47">
        <v>0.5</v>
      </c>
      <c r="AA569" s="54">
        <f t="shared" si="353"/>
        <v>141816.224385429</v>
      </c>
    </row>
    <row r="570" customHeight="1" spans="1:27">
      <c r="A570" s="49">
        <v>4497</v>
      </c>
      <c r="B570" s="50">
        <v>2.09</v>
      </c>
      <c r="C570" s="51">
        <v>2.2</v>
      </c>
      <c r="D570" s="51">
        <v>1</v>
      </c>
      <c r="E570" s="51">
        <v>0</v>
      </c>
      <c r="F570" s="42">
        <f t="shared" si="348"/>
        <v>20677.206</v>
      </c>
      <c r="G570" s="52">
        <v>2.7</v>
      </c>
      <c r="H570" s="51">
        <v>0.98</v>
      </c>
      <c r="I570" s="51">
        <v>3.27</v>
      </c>
      <c r="J570" s="45">
        <f t="shared" si="349"/>
        <v>4.2046</v>
      </c>
      <c r="K570" s="53">
        <v>1.325</v>
      </c>
      <c r="L570" s="47">
        <v>0.5</v>
      </c>
      <c r="M570" s="54">
        <f t="shared" si="350"/>
        <v>155512.81659677</v>
      </c>
      <c r="O570" s="49">
        <v>4497</v>
      </c>
      <c r="P570" s="50">
        <v>2.09</v>
      </c>
      <c r="Q570" s="51">
        <v>2.2</v>
      </c>
      <c r="R570" s="51">
        <v>1</v>
      </c>
      <c r="S570" s="51">
        <v>0</v>
      </c>
      <c r="T570" s="42">
        <f t="shared" si="351"/>
        <v>20677.206</v>
      </c>
      <c r="U570" s="52">
        <v>3.1</v>
      </c>
      <c r="V570" s="51">
        <v>0.98</v>
      </c>
      <c r="W570" s="51">
        <v>3.27</v>
      </c>
      <c r="X570" s="45">
        <f t="shared" si="352"/>
        <v>4.2046</v>
      </c>
      <c r="Y570" s="53">
        <v>1.325</v>
      </c>
      <c r="Z570" s="47">
        <v>0.5</v>
      </c>
      <c r="AA570" s="54">
        <f t="shared" si="353"/>
        <v>178551.752388884</v>
      </c>
    </row>
    <row r="571" customHeight="1" spans="1:27">
      <c r="A571" s="56">
        <v>3397</v>
      </c>
      <c r="B571" s="55">
        <v>3.74</v>
      </c>
      <c r="C571" s="51">
        <v>2.2</v>
      </c>
      <c r="D571" s="51">
        <v>1</v>
      </c>
      <c r="E571" s="51">
        <v>0</v>
      </c>
      <c r="F571" s="42">
        <f t="shared" si="348"/>
        <v>27950.516</v>
      </c>
      <c r="G571" s="52">
        <v>2.7</v>
      </c>
      <c r="H571" s="51">
        <v>0.98</v>
      </c>
      <c r="I571" s="51">
        <v>3.27</v>
      </c>
      <c r="J571" s="45">
        <f t="shared" si="349"/>
        <v>4.2046</v>
      </c>
      <c r="K571" s="52">
        <v>1.125</v>
      </c>
      <c r="L571" s="47">
        <v>0.5</v>
      </c>
      <c r="M571" s="54">
        <f t="shared" si="350"/>
        <v>178484.623227405</v>
      </c>
      <c r="O571" s="56">
        <v>3397</v>
      </c>
      <c r="P571" s="55">
        <v>3.74</v>
      </c>
      <c r="Q571" s="51">
        <v>2.2</v>
      </c>
      <c r="R571" s="51">
        <v>1</v>
      </c>
      <c r="S571" s="51">
        <v>0</v>
      </c>
      <c r="T571" s="42">
        <f t="shared" si="351"/>
        <v>27950.516</v>
      </c>
      <c r="U571" s="52">
        <v>3.1</v>
      </c>
      <c r="V571" s="51">
        <v>0.98</v>
      </c>
      <c r="W571" s="51">
        <v>3.27</v>
      </c>
      <c r="X571" s="45">
        <f t="shared" si="352"/>
        <v>4.2046</v>
      </c>
      <c r="Y571" s="52">
        <v>1.125</v>
      </c>
      <c r="Z571" s="47">
        <v>0.5</v>
      </c>
      <c r="AA571" s="54">
        <f t="shared" si="353"/>
        <v>204926.789631465</v>
      </c>
    </row>
    <row r="572" customHeight="1" spans="1:27">
      <c r="A572" s="56">
        <v>3397</v>
      </c>
      <c r="B572" s="41">
        <v>1.99</v>
      </c>
      <c r="C572" s="51">
        <v>2.2</v>
      </c>
      <c r="D572" s="51">
        <v>1</v>
      </c>
      <c r="E572" s="51">
        <v>0</v>
      </c>
      <c r="F572" s="42">
        <f t="shared" si="348"/>
        <v>14872.066</v>
      </c>
      <c r="G572" s="52">
        <v>2.7</v>
      </c>
      <c r="H572" s="51">
        <v>0.98</v>
      </c>
      <c r="I572" s="51">
        <v>3.27</v>
      </c>
      <c r="J572" s="45">
        <f t="shared" si="349"/>
        <v>4.2046</v>
      </c>
      <c r="K572" s="52">
        <v>1.125</v>
      </c>
      <c r="L572" s="47">
        <v>0.5</v>
      </c>
      <c r="M572" s="54">
        <f t="shared" si="350"/>
        <v>94969.0909685925</v>
      </c>
      <c r="O572" s="56">
        <v>3397</v>
      </c>
      <c r="P572" s="41">
        <v>1.99</v>
      </c>
      <c r="Q572" s="51">
        <v>2.2</v>
      </c>
      <c r="R572" s="51">
        <v>1</v>
      </c>
      <c r="S572" s="51">
        <v>0</v>
      </c>
      <c r="T572" s="42">
        <f t="shared" si="351"/>
        <v>14872.066</v>
      </c>
      <c r="U572" s="52">
        <v>3.1</v>
      </c>
      <c r="V572" s="51">
        <v>0.98</v>
      </c>
      <c r="W572" s="51">
        <v>3.27</v>
      </c>
      <c r="X572" s="45">
        <f t="shared" si="352"/>
        <v>4.2046</v>
      </c>
      <c r="Y572" s="52">
        <v>1.125</v>
      </c>
      <c r="Z572" s="47">
        <v>0.5</v>
      </c>
      <c r="AA572" s="54">
        <f t="shared" si="353"/>
        <v>109038.585926903</v>
      </c>
    </row>
    <row r="573" customHeight="1" spans="1:27">
      <c r="A573" s="56">
        <v>3397</v>
      </c>
      <c r="B573" s="41">
        <v>1.99</v>
      </c>
      <c r="C573" s="51">
        <v>2.2</v>
      </c>
      <c r="D573" s="51">
        <v>1</v>
      </c>
      <c r="E573" s="51">
        <v>0</v>
      </c>
      <c r="F573" s="42">
        <f t="shared" si="348"/>
        <v>14872.066</v>
      </c>
      <c r="G573" s="52">
        <v>2.7</v>
      </c>
      <c r="H573" s="51">
        <v>0.98</v>
      </c>
      <c r="I573" s="51">
        <v>3.27</v>
      </c>
      <c r="J573" s="45">
        <f t="shared" si="349"/>
        <v>4.2046</v>
      </c>
      <c r="K573" s="52">
        <v>1.125</v>
      </c>
      <c r="L573" s="47">
        <v>0.5</v>
      </c>
      <c r="M573" s="54">
        <f t="shared" si="350"/>
        <v>94969.0909685925</v>
      </c>
      <c r="O573" s="56">
        <v>3397</v>
      </c>
      <c r="P573" s="41">
        <v>1.99</v>
      </c>
      <c r="Q573" s="51">
        <v>2.2</v>
      </c>
      <c r="R573" s="51">
        <v>1</v>
      </c>
      <c r="S573" s="51">
        <v>0</v>
      </c>
      <c r="T573" s="42">
        <f t="shared" si="351"/>
        <v>14872.066</v>
      </c>
      <c r="U573" s="52">
        <v>3.1</v>
      </c>
      <c r="V573" s="51">
        <v>0.98</v>
      </c>
      <c r="W573" s="51">
        <v>3.27</v>
      </c>
      <c r="X573" s="45">
        <f t="shared" si="352"/>
        <v>4.2046</v>
      </c>
      <c r="Y573" s="52">
        <v>1.125</v>
      </c>
      <c r="Z573" s="47">
        <v>0.5</v>
      </c>
      <c r="AA573" s="54">
        <f t="shared" si="353"/>
        <v>109038.585926903</v>
      </c>
    </row>
    <row r="574" customHeight="1" spans="1:27">
      <c r="A574" s="56">
        <v>3397</v>
      </c>
      <c r="B574" s="50">
        <v>1.96</v>
      </c>
      <c r="C574" s="51">
        <v>2.2</v>
      </c>
      <c r="D574" s="51">
        <v>1</v>
      </c>
      <c r="E574" s="51">
        <v>0</v>
      </c>
      <c r="F574" s="42">
        <f t="shared" si="348"/>
        <v>14647.864</v>
      </c>
      <c r="G574" s="52">
        <v>2.7</v>
      </c>
      <c r="H574" s="51">
        <v>0.98</v>
      </c>
      <c r="I574" s="51">
        <v>3.27</v>
      </c>
      <c r="J574" s="45">
        <f t="shared" si="349"/>
        <v>4.2046</v>
      </c>
      <c r="K574" s="52">
        <v>1.125</v>
      </c>
      <c r="L574" s="47">
        <v>0.5</v>
      </c>
      <c r="M574" s="54">
        <f t="shared" si="350"/>
        <v>93537.39612987</v>
      </c>
      <c r="O574" s="56">
        <v>3397</v>
      </c>
      <c r="P574" s="50">
        <v>1.96</v>
      </c>
      <c r="Q574" s="51">
        <v>2.2</v>
      </c>
      <c r="R574" s="51">
        <v>1</v>
      </c>
      <c r="S574" s="51">
        <v>0</v>
      </c>
      <c r="T574" s="42">
        <f t="shared" si="351"/>
        <v>14647.864</v>
      </c>
      <c r="U574" s="52">
        <v>3.1</v>
      </c>
      <c r="V574" s="51">
        <v>0.98</v>
      </c>
      <c r="W574" s="51">
        <v>3.27</v>
      </c>
      <c r="X574" s="45">
        <f t="shared" si="352"/>
        <v>4.2046</v>
      </c>
      <c r="Y574" s="52">
        <v>1.125</v>
      </c>
      <c r="Z574" s="47">
        <v>0.5</v>
      </c>
      <c r="AA574" s="54">
        <f t="shared" si="353"/>
        <v>107394.78814911</v>
      </c>
    </row>
    <row r="575" customHeight="1" spans="1:27">
      <c r="A575" s="56">
        <v>3397</v>
      </c>
      <c r="B575" s="50">
        <v>1.33</v>
      </c>
      <c r="C575" s="51">
        <v>2.2</v>
      </c>
      <c r="D575" s="51">
        <v>1</v>
      </c>
      <c r="E575" s="51">
        <v>0</v>
      </c>
      <c r="F575" s="42">
        <f t="shared" si="348"/>
        <v>9939.622</v>
      </c>
      <c r="G575" s="52">
        <v>2.7</v>
      </c>
      <c r="H575" s="51">
        <v>0.98</v>
      </c>
      <c r="I575" s="51">
        <v>3.27</v>
      </c>
      <c r="J575" s="45">
        <f t="shared" si="349"/>
        <v>4.2046</v>
      </c>
      <c r="K575" s="52">
        <v>1.125</v>
      </c>
      <c r="L575" s="47">
        <v>0.5</v>
      </c>
      <c r="M575" s="54">
        <f t="shared" si="350"/>
        <v>63471.8045166975</v>
      </c>
      <c r="O575" s="56">
        <v>3397</v>
      </c>
      <c r="P575" s="50">
        <v>1.33</v>
      </c>
      <c r="Q575" s="51">
        <v>2.2</v>
      </c>
      <c r="R575" s="51">
        <v>1</v>
      </c>
      <c r="S575" s="51">
        <v>0</v>
      </c>
      <c r="T575" s="42">
        <f t="shared" si="351"/>
        <v>9939.622</v>
      </c>
      <c r="U575" s="52">
        <v>3.1</v>
      </c>
      <c r="V575" s="51">
        <v>0.98</v>
      </c>
      <c r="W575" s="51">
        <v>3.27</v>
      </c>
      <c r="X575" s="45">
        <f t="shared" si="352"/>
        <v>4.2046</v>
      </c>
      <c r="Y575" s="52">
        <v>1.125</v>
      </c>
      <c r="Z575" s="47">
        <v>0.5</v>
      </c>
      <c r="AA575" s="54">
        <f t="shared" si="353"/>
        <v>72875.0348154675</v>
      </c>
    </row>
    <row r="576" customHeight="1" spans="1:27">
      <c r="A576" s="57">
        <f>SUM(M555:M575)</f>
        <v>3268112.58942691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9"/>
      <c r="O576" s="57">
        <f>SUM(AA555:AA575)</f>
        <v>3752277.41749016</v>
      </c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9"/>
    </row>
    <row r="577" customHeight="1" spans="1:27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9"/>
      <c r="O577" s="57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9"/>
    </row>
    <row r="578" customHeight="1" spans="1:27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2"/>
      <c r="O578" s="60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2"/>
    </row>
    <row r="579" customHeight="1" spans="1:27">
      <c r="A579" s="25" t="s">
        <v>29</v>
      </c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O579" s="25" t="s">
        <v>29</v>
      </c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7"/>
    </row>
    <row r="580" customHeight="1" spans="1:27">
      <c r="A580" s="2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O580" s="28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30"/>
    </row>
    <row r="581" customHeight="1" spans="1:27">
      <c r="A581" s="31" t="s">
        <v>14</v>
      </c>
      <c r="B581" s="32"/>
      <c r="C581" s="32"/>
      <c r="D581" s="32"/>
      <c r="E581" s="32"/>
      <c r="F581" s="33"/>
      <c r="G581" s="34" t="s">
        <v>15</v>
      </c>
      <c r="H581" s="35"/>
      <c r="I581" s="35"/>
      <c r="J581" s="36"/>
      <c r="K581" s="37" t="s">
        <v>16</v>
      </c>
      <c r="L581" s="38"/>
      <c r="M581" s="39" t="s">
        <v>17</v>
      </c>
      <c r="O581" s="31" t="s">
        <v>14</v>
      </c>
      <c r="P581" s="32"/>
      <c r="Q581" s="32"/>
      <c r="R581" s="32"/>
      <c r="S581" s="32"/>
      <c r="T581" s="33"/>
      <c r="U581" s="34" t="s">
        <v>15</v>
      </c>
      <c r="V581" s="35"/>
      <c r="W581" s="35"/>
      <c r="X581" s="36"/>
      <c r="Y581" s="37" t="s">
        <v>16</v>
      </c>
      <c r="Z581" s="38"/>
      <c r="AA581" s="39" t="s">
        <v>17</v>
      </c>
    </row>
    <row r="582" customHeight="1" spans="1:27">
      <c r="A582" s="40" t="s">
        <v>18</v>
      </c>
      <c r="B582" s="41" t="s">
        <v>19</v>
      </c>
      <c r="C582" s="41" t="s">
        <v>20</v>
      </c>
      <c r="D582" s="41" t="s">
        <v>21</v>
      </c>
      <c r="E582" s="41" t="s">
        <v>22</v>
      </c>
      <c r="F582" s="42" t="s">
        <v>14</v>
      </c>
      <c r="G582" s="43" t="s">
        <v>23</v>
      </c>
      <c r="H582" s="44" t="s">
        <v>24</v>
      </c>
      <c r="I582" s="44" t="s">
        <v>25</v>
      </c>
      <c r="J582" s="45" t="s">
        <v>26</v>
      </c>
      <c r="K582" s="46" t="s">
        <v>27</v>
      </c>
      <c r="L582" s="47" t="s">
        <v>28</v>
      </c>
      <c r="M582" s="48"/>
      <c r="O582" s="40" t="s">
        <v>18</v>
      </c>
      <c r="P582" s="41" t="s">
        <v>19</v>
      </c>
      <c r="Q582" s="41" t="s">
        <v>20</v>
      </c>
      <c r="R582" s="41" t="s">
        <v>21</v>
      </c>
      <c r="S582" s="41" t="s">
        <v>22</v>
      </c>
      <c r="T582" s="42" t="s">
        <v>14</v>
      </c>
      <c r="U582" s="43" t="s">
        <v>23</v>
      </c>
      <c r="V582" s="44" t="s">
        <v>24</v>
      </c>
      <c r="W582" s="44" t="s">
        <v>25</v>
      </c>
      <c r="X582" s="45" t="s">
        <v>26</v>
      </c>
      <c r="Y582" s="46" t="s">
        <v>27</v>
      </c>
      <c r="Z582" s="47" t="s">
        <v>28</v>
      </c>
      <c r="AA582" s="48"/>
    </row>
    <row r="583" customHeight="1" spans="1:27">
      <c r="A583" s="49">
        <v>4497</v>
      </c>
      <c r="B583" s="44">
        <v>5.92</v>
      </c>
      <c r="C583" s="51">
        <v>1</v>
      </c>
      <c r="D583" s="51">
        <v>1</v>
      </c>
      <c r="E583" s="51">
        <v>0</v>
      </c>
      <c r="F583" s="42">
        <f t="shared" ref="F583:F604" si="354">A583*B583*C583*D583+E583</f>
        <v>26622.24</v>
      </c>
      <c r="G583" s="52">
        <v>2.55</v>
      </c>
      <c r="H583" s="51">
        <v>0.98</v>
      </c>
      <c r="I583" s="51">
        <v>3.27</v>
      </c>
      <c r="J583" s="45">
        <f t="shared" ref="J583:J604" si="355">H583*I583+1</f>
        <v>4.2046</v>
      </c>
      <c r="K583" s="52">
        <v>1.125</v>
      </c>
      <c r="L583" s="47">
        <v>0.5</v>
      </c>
      <c r="M583" s="54">
        <f t="shared" ref="M583:M604" si="356">F583*G583*J583*K583*L583</f>
        <v>160558.0139673</v>
      </c>
      <c r="O583" s="49">
        <v>4497</v>
      </c>
      <c r="P583" s="44">
        <v>5.92</v>
      </c>
      <c r="Q583" s="51">
        <v>1</v>
      </c>
      <c r="R583" s="51">
        <v>1</v>
      </c>
      <c r="S583" s="51">
        <v>0</v>
      </c>
      <c r="T583" s="42">
        <f t="shared" ref="T583:T604" si="357">O583*P583*Q583*R583+S583</f>
        <v>26622.24</v>
      </c>
      <c r="U583" s="52">
        <v>2.95</v>
      </c>
      <c r="V583" s="51">
        <v>0.98</v>
      </c>
      <c r="W583" s="51">
        <v>3.27</v>
      </c>
      <c r="X583" s="45">
        <f t="shared" ref="X583:X604" si="358">V583*W583+1</f>
        <v>4.2046</v>
      </c>
      <c r="Y583" s="52">
        <v>1.125</v>
      </c>
      <c r="Z583" s="47">
        <v>0.5</v>
      </c>
      <c r="AA583" s="54">
        <f t="shared" ref="AA583:AA604" si="359">T583*U583*X583*Y583*Z583</f>
        <v>185743.5847857</v>
      </c>
    </row>
    <row r="584" customHeight="1" spans="1:27">
      <c r="A584" s="49">
        <v>4497</v>
      </c>
      <c r="B584" s="55">
        <v>2.01</v>
      </c>
      <c r="C584" s="51">
        <v>2.2</v>
      </c>
      <c r="D584" s="51">
        <v>2</v>
      </c>
      <c r="E584" s="51">
        <v>0</v>
      </c>
      <c r="F584" s="42">
        <f t="shared" si="354"/>
        <v>39771.468</v>
      </c>
      <c r="G584" s="52">
        <v>2.55</v>
      </c>
      <c r="H584" s="51">
        <v>0.98</v>
      </c>
      <c r="I584" s="51">
        <v>3.27</v>
      </c>
      <c r="J584" s="45">
        <f t="shared" si="355"/>
        <v>4.2046</v>
      </c>
      <c r="K584" s="52">
        <v>1.125</v>
      </c>
      <c r="L584" s="47">
        <v>0.5</v>
      </c>
      <c r="M584" s="54">
        <f t="shared" si="356"/>
        <v>239860.654649798</v>
      </c>
      <c r="O584" s="49">
        <v>4497</v>
      </c>
      <c r="P584" s="55">
        <v>2.01</v>
      </c>
      <c r="Q584" s="51">
        <v>2.2</v>
      </c>
      <c r="R584" s="51">
        <v>2</v>
      </c>
      <c r="S584" s="51">
        <v>0</v>
      </c>
      <c r="T584" s="42">
        <f t="shared" si="357"/>
        <v>39771.468</v>
      </c>
      <c r="U584" s="52">
        <v>2.95</v>
      </c>
      <c r="V584" s="51">
        <v>0.98</v>
      </c>
      <c r="W584" s="51">
        <v>3.27</v>
      </c>
      <c r="X584" s="45">
        <f t="shared" si="358"/>
        <v>4.2046</v>
      </c>
      <c r="Y584" s="52">
        <v>1.125</v>
      </c>
      <c r="Z584" s="47">
        <v>0.5</v>
      </c>
      <c r="AA584" s="54">
        <f t="shared" si="359"/>
        <v>277485.855379178</v>
      </c>
    </row>
    <row r="585" customHeight="1" spans="1:27">
      <c r="A585" s="49">
        <v>4497</v>
      </c>
      <c r="B585" s="41">
        <v>1.07</v>
      </c>
      <c r="C585" s="51">
        <v>2.2</v>
      </c>
      <c r="D585" s="51">
        <v>1</v>
      </c>
      <c r="E585" s="51">
        <v>0</v>
      </c>
      <c r="F585" s="42">
        <f t="shared" si="354"/>
        <v>10585.938</v>
      </c>
      <c r="G585" s="52">
        <v>2.55</v>
      </c>
      <c r="H585" s="51">
        <v>0.98</v>
      </c>
      <c r="I585" s="51">
        <v>3.27</v>
      </c>
      <c r="J585" s="45">
        <f t="shared" si="355"/>
        <v>4.2046</v>
      </c>
      <c r="K585" s="52">
        <v>1.125</v>
      </c>
      <c r="L585" s="47">
        <v>0.5</v>
      </c>
      <c r="M585" s="54">
        <f t="shared" si="356"/>
        <v>63843.5075809162</v>
      </c>
      <c r="O585" s="49">
        <v>4497</v>
      </c>
      <c r="P585" s="41">
        <v>1.07</v>
      </c>
      <c r="Q585" s="51">
        <v>2.2</v>
      </c>
      <c r="R585" s="51">
        <v>1</v>
      </c>
      <c r="S585" s="51">
        <v>0</v>
      </c>
      <c r="T585" s="42">
        <f t="shared" si="357"/>
        <v>10585.938</v>
      </c>
      <c r="U585" s="52">
        <v>2.95</v>
      </c>
      <c r="V585" s="51">
        <v>0.98</v>
      </c>
      <c r="W585" s="51">
        <v>3.27</v>
      </c>
      <c r="X585" s="45">
        <f t="shared" si="358"/>
        <v>4.2046</v>
      </c>
      <c r="Y585" s="52">
        <v>1.125</v>
      </c>
      <c r="Z585" s="47">
        <v>0.5</v>
      </c>
      <c r="AA585" s="54">
        <f t="shared" si="359"/>
        <v>73858.1754367463</v>
      </c>
    </row>
    <row r="586" customHeight="1" spans="1:27">
      <c r="A586" s="49">
        <v>4497</v>
      </c>
      <c r="B586" s="41">
        <v>1.07</v>
      </c>
      <c r="C586" s="51">
        <v>2.2</v>
      </c>
      <c r="D586" s="51">
        <v>1</v>
      </c>
      <c r="E586" s="51">
        <v>0</v>
      </c>
      <c r="F586" s="42">
        <f t="shared" si="354"/>
        <v>10585.938</v>
      </c>
      <c r="G586" s="52">
        <v>2.55</v>
      </c>
      <c r="H586" s="51">
        <v>0.98</v>
      </c>
      <c r="I586" s="51">
        <v>3.27</v>
      </c>
      <c r="J586" s="45">
        <f t="shared" si="355"/>
        <v>4.2046</v>
      </c>
      <c r="K586" s="52">
        <v>1.125</v>
      </c>
      <c r="L586" s="47">
        <v>0.5</v>
      </c>
      <c r="M586" s="54">
        <f t="shared" si="356"/>
        <v>63843.5075809162</v>
      </c>
      <c r="O586" s="49">
        <v>4497</v>
      </c>
      <c r="P586" s="41">
        <v>1.07</v>
      </c>
      <c r="Q586" s="51">
        <v>2.2</v>
      </c>
      <c r="R586" s="51">
        <v>1</v>
      </c>
      <c r="S586" s="51">
        <v>0</v>
      </c>
      <c r="T586" s="42">
        <f t="shared" si="357"/>
        <v>10585.938</v>
      </c>
      <c r="U586" s="52">
        <v>2.95</v>
      </c>
      <c r="V586" s="51">
        <v>0.98</v>
      </c>
      <c r="W586" s="51">
        <v>3.27</v>
      </c>
      <c r="X586" s="45">
        <f t="shared" si="358"/>
        <v>4.2046</v>
      </c>
      <c r="Y586" s="52">
        <v>1.125</v>
      </c>
      <c r="Z586" s="47">
        <v>0.5</v>
      </c>
      <c r="AA586" s="54">
        <f t="shared" si="359"/>
        <v>73858.1754367463</v>
      </c>
    </row>
    <row r="587" customHeight="1" spans="1:27">
      <c r="A587" s="49">
        <v>4497</v>
      </c>
      <c r="B587" s="55">
        <v>8</v>
      </c>
      <c r="C587" s="51">
        <v>1</v>
      </c>
      <c r="D587" s="51">
        <v>1</v>
      </c>
      <c r="E587" s="51">
        <v>0</v>
      </c>
      <c r="F587" s="42">
        <f t="shared" si="354"/>
        <v>35976</v>
      </c>
      <c r="G587" s="52">
        <v>2.55</v>
      </c>
      <c r="H587" s="51">
        <v>0.98</v>
      </c>
      <c r="I587" s="51">
        <v>3.27</v>
      </c>
      <c r="J587" s="45">
        <f t="shared" si="355"/>
        <v>4.2046</v>
      </c>
      <c r="K587" s="52">
        <v>1.125</v>
      </c>
      <c r="L587" s="47">
        <v>0.5</v>
      </c>
      <c r="M587" s="54">
        <f t="shared" si="356"/>
        <v>216970.289145</v>
      </c>
      <c r="O587" s="49">
        <v>4497</v>
      </c>
      <c r="P587" s="55">
        <v>8</v>
      </c>
      <c r="Q587" s="51">
        <v>1</v>
      </c>
      <c r="R587" s="51">
        <v>1</v>
      </c>
      <c r="S587" s="51">
        <v>0</v>
      </c>
      <c r="T587" s="42">
        <f t="shared" si="357"/>
        <v>35976</v>
      </c>
      <c r="U587" s="52">
        <v>2.95</v>
      </c>
      <c r="V587" s="51">
        <v>0.98</v>
      </c>
      <c r="W587" s="51">
        <v>3.27</v>
      </c>
      <c r="X587" s="45">
        <f t="shared" si="358"/>
        <v>4.2046</v>
      </c>
      <c r="Y587" s="52">
        <v>1.125</v>
      </c>
      <c r="Z587" s="47">
        <v>0.5</v>
      </c>
      <c r="AA587" s="54">
        <f t="shared" si="359"/>
        <v>251004.844305</v>
      </c>
    </row>
    <row r="588" customHeight="1" spans="1:27">
      <c r="A588" s="49">
        <v>4497</v>
      </c>
      <c r="B588" s="50">
        <v>0.72</v>
      </c>
      <c r="C588" s="51">
        <v>2.2</v>
      </c>
      <c r="D588" s="51">
        <v>1</v>
      </c>
      <c r="E588" s="51">
        <v>0</v>
      </c>
      <c r="F588" s="42">
        <f t="shared" si="354"/>
        <v>7123.248</v>
      </c>
      <c r="G588" s="52">
        <v>2.55</v>
      </c>
      <c r="H588" s="51">
        <v>0.98</v>
      </c>
      <c r="I588" s="51">
        <v>3.27</v>
      </c>
      <c r="J588" s="45">
        <f t="shared" si="355"/>
        <v>4.2046</v>
      </c>
      <c r="K588" s="52">
        <v>1.125</v>
      </c>
      <c r="L588" s="47">
        <v>0.5</v>
      </c>
      <c r="M588" s="54">
        <f t="shared" si="356"/>
        <v>42960.11725071</v>
      </c>
      <c r="O588" s="49">
        <v>4497</v>
      </c>
      <c r="P588" s="50">
        <v>0.72</v>
      </c>
      <c r="Q588" s="51">
        <v>2.2</v>
      </c>
      <c r="R588" s="51">
        <v>1</v>
      </c>
      <c r="S588" s="51">
        <v>0</v>
      </c>
      <c r="T588" s="42">
        <f t="shared" si="357"/>
        <v>7123.248</v>
      </c>
      <c r="U588" s="52">
        <v>2.95</v>
      </c>
      <c r="V588" s="51">
        <v>0.98</v>
      </c>
      <c r="W588" s="51">
        <v>3.27</v>
      </c>
      <c r="X588" s="45">
        <f t="shared" si="358"/>
        <v>4.2046</v>
      </c>
      <c r="Y588" s="52">
        <v>1.125</v>
      </c>
      <c r="Z588" s="47">
        <v>0.5</v>
      </c>
      <c r="AA588" s="54">
        <f t="shared" si="359"/>
        <v>49698.95917239</v>
      </c>
    </row>
    <row r="589" customHeight="1" spans="1:27">
      <c r="A589" s="49">
        <v>4497</v>
      </c>
      <c r="B589" s="50">
        <v>0.97</v>
      </c>
      <c r="C589" s="51">
        <v>2.2</v>
      </c>
      <c r="D589" s="51">
        <v>1</v>
      </c>
      <c r="E589" s="51">
        <v>0</v>
      </c>
      <c r="F589" s="42">
        <f t="shared" si="354"/>
        <v>9596.598</v>
      </c>
      <c r="G589" s="52">
        <v>2.55</v>
      </c>
      <c r="H589" s="51">
        <v>0.98</v>
      </c>
      <c r="I589" s="51">
        <v>3.27</v>
      </c>
      <c r="J589" s="45">
        <f t="shared" si="355"/>
        <v>4.2046</v>
      </c>
      <c r="K589" s="52">
        <v>1.125</v>
      </c>
      <c r="L589" s="47">
        <v>0.5</v>
      </c>
      <c r="M589" s="54">
        <f t="shared" si="356"/>
        <v>57876.8246294288</v>
      </c>
      <c r="O589" s="49">
        <v>4497</v>
      </c>
      <c r="P589" s="50">
        <v>0.97</v>
      </c>
      <c r="Q589" s="51">
        <v>2.2</v>
      </c>
      <c r="R589" s="51">
        <v>1</v>
      </c>
      <c r="S589" s="51">
        <v>0</v>
      </c>
      <c r="T589" s="42">
        <f t="shared" si="357"/>
        <v>9596.598</v>
      </c>
      <c r="U589" s="52">
        <v>2.95</v>
      </c>
      <c r="V589" s="51">
        <v>0.98</v>
      </c>
      <c r="W589" s="51">
        <v>3.27</v>
      </c>
      <c r="X589" s="45">
        <f t="shared" si="358"/>
        <v>4.2046</v>
      </c>
      <c r="Y589" s="52">
        <v>1.125</v>
      </c>
      <c r="Z589" s="47">
        <v>0.5</v>
      </c>
      <c r="AA589" s="54">
        <f t="shared" si="359"/>
        <v>66955.5422183588</v>
      </c>
    </row>
    <row r="590" customHeight="1" spans="1:27">
      <c r="A590" s="49">
        <v>4497</v>
      </c>
      <c r="B590" s="50">
        <v>0.89</v>
      </c>
      <c r="C590" s="51">
        <v>2.2</v>
      </c>
      <c r="D590" s="51">
        <v>1</v>
      </c>
      <c r="E590" s="51">
        <v>0</v>
      </c>
      <c r="F590" s="42">
        <f t="shared" si="354"/>
        <v>8805.126</v>
      </c>
      <c r="G590" s="52">
        <v>2.55</v>
      </c>
      <c r="H590" s="51">
        <v>0.98</v>
      </c>
      <c r="I590" s="51">
        <v>3.27</v>
      </c>
      <c r="J590" s="45">
        <f t="shared" si="355"/>
        <v>4.2046</v>
      </c>
      <c r="K590" s="52">
        <v>1.125</v>
      </c>
      <c r="L590" s="47">
        <v>0.5</v>
      </c>
      <c r="M590" s="54">
        <f t="shared" si="356"/>
        <v>53103.4782682388</v>
      </c>
      <c r="O590" s="49">
        <v>4497</v>
      </c>
      <c r="P590" s="50">
        <v>0.89</v>
      </c>
      <c r="Q590" s="51">
        <v>2.2</v>
      </c>
      <c r="R590" s="51">
        <v>1</v>
      </c>
      <c r="S590" s="51">
        <v>0</v>
      </c>
      <c r="T590" s="42">
        <f t="shared" si="357"/>
        <v>8805.126</v>
      </c>
      <c r="U590" s="52">
        <v>2.95</v>
      </c>
      <c r="V590" s="51">
        <v>0.98</v>
      </c>
      <c r="W590" s="51">
        <v>3.27</v>
      </c>
      <c r="X590" s="45">
        <f t="shared" si="358"/>
        <v>4.2046</v>
      </c>
      <c r="Y590" s="52">
        <v>1.125</v>
      </c>
      <c r="Z590" s="47">
        <v>0.5</v>
      </c>
      <c r="AA590" s="54">
        <f t="shared" si="359"/>
        <v>61433.4356436488</v>
      </c>
    </row>
    <row r="591" customHeight="1" spans="1:27">
      <c r="A591" s="49">
        <v>4497</v>
      </c>
      <c r="B591" s="50">
        <v>1.13</v>
      </c>
      <c r="C591" s="51">
        <v>2.2</v>
      </c>
      <c r="D591" s="51">
        <v>1</v>
      </c>
      <c r="E591" s="51">
        <v>0</v>
      </c>
      <c r="F591" s="42">
        <f t="shared" si="354"/>
        <v>11179.542</v>
      </c>
      <c r="G591" s="52">
        <v>2.55</v>
      </c>
      <c r="H591" s="51">
        <v>0.98</v>
      </c>
      <c r="I591" s="51">
        <v>3.27</v>
      </c>
      <c r="J591" s="45">
        <f t="shared" si="355"/>
        <v>4.2046</v>
      </c>
      <c r="K591" s="52">
        <v>1.125</v>
      </c>
      <c r="L591" s="47">
        <v>0.5</v>
      </c>
      <c r="M591" s="54">
        <f t="shared" si="356"/>
        <v>67423.5173518087</v>
      </c>
      <c r="O591" s="49">
        <v>4497</v>
      </c>
      <c r="P591" s="50">
        <v>1.13</v>
      </c>
      <c r="Q591" s="51">
        <v>2.2</v>
      </c>
      <c r="R591" s="51">
        <v>1</v>
      </c>
      <c r="S591" s="51">
        <v>0</v>
      </c>
      <c r="T591" s="42">
        <f t="shared" si="357"/>
        <v>11179.542</v>
      </c>
      <c r="U591" s="52">
        <v>2.95</v>
      </c>
      <c r="V591" s="51">
        <v>0.98</v>
      </c>
      <c r="W591" s="51">
        <v>3.27</v>
      </c>
      <c r="X591" s="45">
        <f t="shared" si="358"/>
        <v>4.2046</v>
      </c>
      <c r="Y591" s="52">
        <v>1.125</v>
      </c>
      <c r="Z591" s="47">
        <v>0.5</v>
      </c>
      <c r="AA591" s="54">
        <f t="shared" si="359"/>
        <v>77999.7553677788</v>
      </c>
    </row>
    <row r="592" customHeight="1" spans="1:27">
      <c r="A592" s="49">
        <v>4497</v>
      </c>
      <c r="B592" s="55">
        <v>2.01</v>
      </c>
      <c r="C592" s="51">
        <v>2.2</v>
      </c>
      <c r="D592" s="51">
        <v>1</v>
      </c>
      <c r="E592" s="51">
        <v>0</v>
      </c>
      <c r="F592" s="42">
        <f t="shared" si="354"/>
        <v>19885.734</v>
      </c>
      <c r="G592" s="52">
        <v>2.55</v>
      </c>
      <c r="H592" s="51">
        <v>0.98</v>
      </c>
      <c r="I592" s="51">
        <v>3.27</v>
      </c>
      <c r="J592" s="45">
        <f t="shared" si="355"/>
        <v>4.2046</v>
      </c>
      <c r="K592" s="52">
        <v>1.125</v>
      </c>
      <c r="L592" s="47">
        <v>0.5</v>
      </c>
      <c r="M592" s="54">
        <f t="shared" si="356"/>
        <v>119930.327324899</v>
      </c>
      <c r="O592" s="49">
        <v>4497</v>
      </c>
      <c r="P592" s="55">
        <v>2.01</v>
      </c>
      <c r="Q592" s="51">
        <v>2.2</v>
      </c>
      <c r="R592" s="51">
        <v>1</v>
      </c>
      <c r="S592" s="51">
        <v>0</v>
      </c>
      <c r="T592" s="42">
        <f t="shared" si="357"/>
        <v>19885.734</v>
      </c>
      <c r="U592" s="52">
        <v>2.95</v>
      </c>
      <c r="V592" s="51">
        <v>0.98</v>
      </c>
      <c r="W592" s="51">
        <v>3.27</v>
      </c>
      <c r="X592" s="45">
        <f t="shared" si="358"/>
        <v>4.2046</v>
      </c>
      <c r="Y592" s="52">
        <v>1.125</v>
      </c>
      <c r="Z592" s="47">
        <v>0.5</v>
      </c>
      <c r="AA592" s="54">
        <f t="shared" si="359"/>
        <v>138742.927689589</v>
      </c>
    </row>
    <row r="593" customHeight="1" spans="1:27">
      <c r="A593" s="49">
        <v>4497</v>
      </c>
      <c r="B593" s="41">
        <v>1.07</v>
      </c>
      <c r="C593" s="51">
        <v>2.2</v>
      </c>
      <c r="D593" s="51">
        <v>1</v>
      </c>
      <c r="E593" s="51">
        <v>0</v>
      </c>
      <c r="F593" s="42">
        <f t="shared" si="354"/>
        <v>10585.938</v>
      </c>
      <c r="G593" s="52">
        <v>2.55</v>
      </c>
      <c r="H593" s="51">
        <v>0.98</v>
      </c>
      <c r="I593" s="51">
        <v>3.27</v>
      </c>
      <c r="J593" s="45">
        <f t="shared" si="355"/>
        <v>4.2046</v>
      </c>
      <c r="K593" s="52">
        <v>1.125</v>
      </c>
      <c r="L593" s="47">
        <v>0.5</v>
      </c>
      <c r="M593" s="54">
        <f t="shared" si="356"/>
        <v>63843.5075809162</v>
      </c>
      <c r="O593" s="49">
        <v>4497</v>
      </c>
      <c r="P593" s="41">
        <v>1.07</v>
      </c>
      <c r="Q593" s="51">
        <v>2.2</v>
      </c>
      <c r="R593" s="51">
        <v>1</v>
      </c>
      <c r="S593" s="51">
        <v>0</v>
      </c>
      <c r="T593" s="42">
        <f t="shared" si="357"/>
        <v>10585.938</v>
      </c>
      <c r="U593" s="52">
        <v>2.95</v>
      </c>
      <c r="V593" s="51">
        <v>0.98</v>
      </c>
      <c r="W593" s="51">
        <v>3.27</v>
      </c>
      <c r="X593" s="45">
        <f t="shared" si="358"/>
        <v>4.2046</v>
      </c>
      <c r="Y593" s="52">
        <v>1.125</v>
      </c>
      <c r="Z593" s="47">
        <v>0.5</v>
      </c>
      <c r="AA593" s="54">
        <f t="shared" si="359"/>
        <v>73858.1754367463</v>
      </c>
    </row>
    <row r="594" customHeight="1" spans="1:27">
      <c r="A594" s="49">
        <v>4497</v>
      </c>
      <c r="B594" s="41">
        <v>1.07</v>
      </c>
      <c r="C594" s="51">
        <v>2.2</v>
      </c>
      <c r="D594" s="51">
        <v>1</v>
      </c>
      <c r="E594" s="51">
        <v>0</v>
      </c>
      <c r="F594" s="42">
        <f t="shared" si="354"/>
        <v>10585.938</v>
      </c>
      <c r="G594" s="52">
        <v>2.55</v>
      </c>
      <c r="H594" s="51">
        <v>0.98</v>
      </c>
      <c r="I594" s="51">
        <v>3.27</v>
      </c>
      <c r="J594" s="45">
        <f t="shared" si="355"/>
        <v>4.2046</v>
      </c>
      <c r="K594" s="52">
        <v>1.125</v>
      </c>
      <c r="L594" s="47">
        <v>0.5</v>
      </c>
      <c r="M594" s="54">
        <f t="shared" si="356"/>
        <v>63843.5075809162</v>
      </c>
      <c r="O594" s="49">
        <v>4497</v>
      </c>
      <c r="P594" s="41">
        <v>1.07</v>
      </c>
      <c r="Q594" s="51">
        <v>2.2</v>
      </c>
      <c r="R594" s="51">
        <v>1</v>
      </c>
      <c r="S594" s="51">
        <v>0</v>
      </c>
      <c r="T594" s="42">
        <f t="shared" si="357"/>
        <v>10585.938</v>
      </c>
      <c r="U594" s="52">
        <v>2.95</v>
      </c>
      <c r="V594" s="51">
        <v>0.98</v>
      </c>
      <c r="W594" s="51">
        <v>3.27</v>
      </c>
      <c r="X594" s="45">
        <f t="shared" si="358"/>
        <v>4.2046</v>
      </c>
      <c r="Y594" s="52">
        <v>1.125</v>
      </c>
      <c r="Z594" s="47">
        <v>0.5</v>
      </c>
      <c r="AA594" s="54">
        <f t="shared" si="359"/>
        <v>73858.1754367463</v>
      </c>
    </row>
    <row r="595" customHeight="1" spans="1:27">
      <c r="A595" s="49">
        <v>4497</v>
      </c>
      <c r="B595" s="55">
        <v>8</v>
      </c>
      <c r="C595" s="51">
        <v>1</v>
      </c>
      <c r="D595" s="51">
        <v>1</v>
      </c>
      <c r="E595" s="51">
        <v>0</v>
      </c>
      <c r="F595" s="42">
        <f t="shared" si="354"/>
        <v>35976</v>
      </c>
      <c r="G595" s="52">
        <v>2.55</v>
      </c>
      <c r="H595" s="51">
        <v>0.98</v>
      </c>
      <c r="I595" s="51">
        <v>3.27</v>
      </c>
      <c r="J595" s="45">
        <f t="shared" si="355"/>
        <v>4.2046</v>
      </c>
      <c r="K595" s="52">
        <v>1.125</v>
      </c>
      <c r="L595" s="47">
        <v>0.5</v>
      </c>
      <c r="M595" s="54">
        <f t="shared" si="356"/>
        <v>216970.289145</v>
      </c>
      <c r="O595" s="49">
        <v>4497</v>
      </c>
      <c r="P595" s="55">
        <v>8</v>
      </c>
      <c r="Q595" s="51">
        <v>1</v>
      </c>
      <c r="R595" s="51">
        <v>1</v>
      </c>
      <c r="S595" s="51">
        <v>0</v>
      </c>
      <c r="T595" s="42">
        <f t="shared" si="357"/>
        <v>35976</v>
      </c>
      <c r="U595" s="52">
        <v>2.95</v>
      </c>
      <c r="V595" s="51">
        <v>0.98</v>
      </c>
      <c r="W595" s="51">
        <v>3.27</v>
      </c>
      <c r="X595" s="45">
        <f t="shared" si="358"/>
        <v>4.2046</v>
      </c>
      <c r="Y595" s="52">
        <v>1.125</v>
      </c>
      <c r="Z595" s="47">
        <v>0.5</v>
      </c>
      <c r="AA595" s="54">
        <f t="shared" si="359"/>
        <v>251004.844305</v>
      </c>
    </row>
    <row r="596" customHeight="1" spans="1:27">
      <c r="A596" s="49">
        <v>4497</v>
      </c>
      <c r="B596" s="50">
        <v>0.72</v>
      </c>
      <c r="C596" s="51">
        <v>2.2</v>
      </c>
      <c r="D596" s="51">
        <v>1</v>
      </c>
      <c r="E596" s="51">
        <v>0</v>
      </c>
      <c r="F596" s="42">
        <f t="shared" si="354"/>
        <v>7123.248</v>
      </c>
      <c r="G596" s="52">
        <v>2.55</v>
      </c>
      <c r="H596" s="51">
        <v>0.98</v>
      </c>
      <c r="I596" s="51">
        <v>3.27</v>
      </c>
      <c r="J596" s="45">
        <f t="shared" si="355"/>
        <v>4.2046</v>
      </c>
      <c r="K596" s="52">
        <v>1.125</v>
      </c>
      <c r="L596" s="47">
        <v>0.5</v>
      </c>
      <c r="M596" s="54">
        <f t="shared" si="356"/>
        <v>42960.11725071</v>
      </c>
      <c r="O596" s="49">
        <v>4497</v>
      </c>
      <c r="P596" s="50">
        <v>0.72</v>
      </c>
      <c r="Q596" s="51">
        <v>2.2</v>
      </c>
      <c r="R596" s="51">
        <v>1</v>
      </c>
      <c r="S596" s="51">
        <v>0</v>
      </c>
      <c r="T596" s="42">
        <f t="shared" si="357"/>
        <v>7123.248</v>
      </c>
      <c r="U596" s="52">
        <v>2.95</v>
      </c>
      <c r="V596" s="51">
        <v>0.98</v>
      </c>
      <c r="W596" s="51">
        <v>3.27</v>
      </c>
      <c r="X596" s="45">
        <f t="shared" si="358"/>
        <v>4.2046</v>
      </c>
      <c r="Y596" s="52">
        <v>1.125</v>
      </c>
      <c r="Z596" s="47">
        <v>0.5</v>
      </c>
      <c r="AA596" s="54">
        <f t="shared" si="359"/>
        <v>49698.95917239</v>
      </c>
    </row>
    <row r="597" customHeight="1" spans="1:27">
      <c r="A597" s="49">
        <v>4497</v>
      </c>
      <c r="B597" s="50">
        <v>0.97</v>
      </c>
      <c r="C597" s="51">
        <v>2.2</v>
      </c>
      <c r="D597" s="51">
        <v>1</v>
      </c>
      <c r="E597" s="51">
        <v>0</v>
      </c>
      <c r="F597" s="42">
        <f t="shared" si="354"/>
        <v>9596.598</v>
      </c>
      <c r="G597" s="52">
        <v>2.55</v>
      </c>
      <c r="H597" s="51">
        <v>0.98</v>
      </c>
      <c r="I597" s="51">
        <v>3.27</v>
      </c>
      <c r="J597" s="45">
        <f t="shared" si="355"/>
        <v>4.2046</v>
      </c>
      <c r="K597" s="52">
        <v>1.125</v>
      </c>
      <c r="L597" s="47">
        <v>0.5</v>
      </c>
      <c r="M597" s="54">
        <f t="shared" si="356"/>
        <v>57876.8246294288</v>
      </c>
      <c r="O597" s="49">
        <v>4497</v>
      </c>
      <c r="P597" s="50">
        <v>0.97</v>
      </c>
      <c r="Q597" s="51">
        <v>2.2</v>
      </c>
      <c r="R597" s="51">
        <v>1</v>
      </c>
      <c r="S597" s="51">
        <v>0</v>
      </c>
      <c r="T597" s="42">
        <f t="shared" si="357"/>
        <v>9596.598</v>
      </c>
      <c r="U597" s="52">
        <v>2.95</v>
      </c>
      <c r="V597" s="51">
        <v>0.98</v>
      </c>
      <c r="W597" s="51">
        <v>3.27</v>
      </c>
      <c r="X597" s="45">
        <f t="shared" si="358"/>
        <v>4.2046</v>
      </c>
      <c r="Y597" s="52">
        <v>1.125</v>
      </c>
      <c r="Z597" s="47">
        <v>0.5</v>
      </c>
      <c r="AA597" s="54">
        <f t="shared" si="359"/>
        <v>66955.5422183588</v>
      </c>
    </row>
    <row r="598" customHeight="1" spans="1:27">
      <c r="A598" s="49">
        <v>4497</v>
      </c>
      <c r="B598" s="50">
        <v>0.89</v>
      </c>
      <c r="C598" s="51">
        <v>2.2</v>
      </c>
      <c r="D598" s="51">
        <v>1</v>
      </c>
      <c r="E598" s="51">
        <v>0</v>
      </c>
      <c r="F598" s="42">
        <f t="shared" si="354"/>
        <v>8805.126</v>
      </c>
      <c r="G598" s="52">
        <v>2.55</v>
      </c>
      <c r="H598" s="51">
        <v>0.98</v>
      </c>
      <c r="I598" s="51">
        <v>3.27</v>
      </c>
      <c r="J598" s="45">
        <f t="shared" si="355"/>
        <v>4.2046</v>
      </c>
      <c r="K598" s="52">
        <v>1.125</v>
      </c>
      <c r="L598" s="47">
        <v>0.5</v>
      </c>
      <c r="M598" s="54">
        <f t="shared" si="356"/>
        <v>53103.4782682388</v>
      </c>
      <c r="O598" s="49">
        <v>4497</v>
      </c>
      <c r="P598" s="50">
        <v>0.89</v>
      </c>
      <c r="Q598" s="51">
        <v>2.2</v>
      </c>
      <c r="R598" s="51">
        <v>1</v>
      </c>
      <c r="S598" s="51">
        <v>0</v>
      </c>
      <c r="T598" s="42">
        <f t="shared" si="357"/>
        <v>8805.126</v>
      </c>
      <c r="U598" s="52">
        <v>2.95</v>
      </c>
      <c r="V598" s="51">
        <v>0.98</v>
      </c>
      <c r="W598" s="51">
        <v>3.27</v>
      </c>
      <c r="X598" s="45">
        <f t="shared" si="358"/>
        <v>4.2046</v>
      </c>
      <c r="Y598" s="52">
        <v>1.125</v>
      </c>
      <c r="Z598" s="47">
        <v>0.5</v>
      </c>
      <c r="AA598" s="54">
        <f t="shared" si="359"/>
        <v>61433.4356436488</v>
      </c>
    </row>
    <row r="599" customHeight="1" spans="1:27">
      <c r="A599" s="49">
        <v>4497</v>
      </c>
      <c r="B599" s="50">
        <v>1.13</v>
      </c>
      <c r="C599" s="51">
        <v>2.2</v>
      </c>
      <c r="D599" s="51">
        <v>1</v>
      </c>
      <c r="E599" s="51">
        <v>0</v>
      </c>
      <c r="F599" s="42">
        <f t="shared" si="354"/>
        <v>11179.542</v>
      </c>
      <c r="G599" s="52">
        <v>2.55</v>
      </c>
      <c r="H599" s="51">
        <v>0.98</v>
      </c>
      <c r="I599" s="51">
        <v>3.27</v>
      </c>
      <c r="J599" s="45">
        <f t="shared" si="355"/>
        <v>4.2046</v>
      </c>
      <c r="K599" s="52">
        <v>1.125</v>
      </c>
      <c r="L599" s="47">
        <v>0.5</v>
      </c>
      <c r="M599" s="54">
        <f t="shared" si="356"/>
        <v>67423.5173518087</v>
      </c>
      <c r="O599" s="49">
        <v>4497</v>
      </c>
      <c r="P599" s="50">
        <v>1.13</v>
      </c>
      <c r="Q599" s="51">
        <v>2.2</v>
      </c>
      <c r="R599" s="51">
        <v>1</v>
      </c>
      <c r="S599" s="51">
        <v>0</v>
      </c>
      <c r="T599" s="42">
        <f t="shared" si="357"/>
        <v>11179.542</v>
      </c>
      <c r="U599" s="52">
        <v>2.95</v>
      </c>
      <c r="V599" s="51">
        <v>0.98</v>
      </c>
      <c r="W599" s="51">
        <v>3.27</v>
      </c>
      <c r="X599" s="45">
        <f t="shared" si="358"/>
        <v>4.2046</v>
      </c>
      <c r="Y599" s="52">
        <v>1.125</v>
      </c>
      <c r="Z599" s="47">
        <v>0.5</v>
      </c>
      <c r="AA599" s="54">
        <f t="shared" si="359"/>
        <v>77999.7553677788</v>
      </c>
    </row>
    <row r="600" customHeight="1" spans="1:27">
      <c r="A600" s="56">
        <v>3397</v>
      </c>
      <c r="B600" s="55">
        <v>2.01</v>
      </c>
      <c r="C600" s="51">
        <v>2.2</v>
      </c>
      <c r="D600" s="51">
        <v>1</v>
      </c>
      <c r="E600" s="51">
        <v>0</v>
      </c>
      <c r="F600" s="42">
        <f t="shared" si="354"/>
        <v>15021.534</v>
      </c>
      <c r="G600" s="52">
        <v>2.55</v>
      </c>
      <c r="H600" s="51">
        <v>0.98</v>
      </c>
      <c r="I600" s="51">
        <v>3.27</v>
      </c>
      <c r="J600" s="45">
        <f t="shared" si="355"/>
        <v>4.2046</v>
      </c>
      <c r="K600" s="52">
        <v>1.125</v>
      </c>
      <c r="L600" s="47">
        <v>0.5</v>
      </c>
      <c r="M600" s="54">
        <f t="shared" si="356"/>
        <v>90594.4678502738</v>
      </c>
      <c r="O600" s="56">
        <v>3397</v>
      </c>
      <c r="P600" s="55">
        <v>2.01</v>
      </c>
      <c r="Q600" s="51">
        <v>2.2</v>
      </c>
      <c r="R600" s="51">
        <v>1</v>
      </c>
      <c r="S600" s="51">
        <v>0</v>
      </c>
      <c r="T600" s="42">
        <f t="shared" si="357"/>
        <v>15021.534</v>
      </c>
      <c r="U600" s="52">
        <v>2.95</v>
      </c>
      <c r="V600" s="51">
        <v>0.98</v>
      </c>
      <c r="W600" s="51">
        <v>3.27</v>
      </c>
      <c r="X600" s="45">
        <f t="shared" si="358"/>
        <v>4.2046</v>
      </c>
      <c r="Y600" s="52">
        <v>1.125</v>
      </c>
      <c r="Z600" s="47">
        <v>0.5</v>
      </c>
      <c r="AA600" s="54">
        <f t="shared" si="359"/>
        <v>104805.364767964</v>
      </c>
    </row>
    <row r="601" customHeight="1" spans="1:27">
      <c r="A601" s="56">
        <v>3397</v>
      </c>
      <c r="B601" s="41">
        <v>1.07</v>
      </c>
      <c r="C601" s="51">
        <v>2.2</v>
      </c>
      <c r="D601" s="51">
        <v>1</v>
      </c>
      <c r="E601" s="51">
        <v>0</v>
      </c>
      <c r="F601" s="42">
        <f t="shared" si="354"/>
        <v>7996.538</v>
      </c>
      <c r="G601" s="52">
        <v>2.55</v>
      </c>
      <c r="H601" s="51">
        <v>0.98</v>
      </c>
      <c r="I601" s="51">
        <v>3.27</v>
      </c>
      <c r="J601" s="45">
        <f t="shared" si="355"/>
        <v>4.2046</v>
      </c>
      <c r="K601" s="52">
        <v>1.125</v>
      </c>
      <c r="L601" s="47">
        <v>0.5</v>
      </c>
      <c r="M601" s="54">
        <f t="shared" si="356"/>
        <v>48226.9057710413</v>
      </c>
      <c r="O601" s="56">
        <v>3397</v>
      </c>
      <c r="P601" s="41">
        <v>1.07</v>
      </c>
      <c r="Q601" s="51">
        <v>2.2</v>
      </c>
      <c r="R601" s="51">
        <v>1</v>
      </c>
      <c r="S601" s="51">
        <v>0</v>
      </c>
      <c r="T601" s="42">
        <f t="shared" si="357"/>
        <v>7996.538</v>
      </c>
      <c r="U601" s="52">
        <v>2.95</v>
      </c>
      <c r="V601" s="51">
        <v>0.98</v>
      </c>
      <c r="W601" s="51">
        <v>3.27</v>
      </c>
      <c r="X601" s="45">
        <f t="shared" si="358"/>
        <v>4.2046</v>
      </c>
      <c r="Y601" s="52">
        <v>1.125</v>
      </c>
      <c r="Z601" s="47">
        <v>0.5</v>
      </c>
      <c r="AA601" s="54">
        <f t="shared" si="359"/>
        <v>55791.9105978713</v>
      </c>
    </row>
    <row r="602" customHeight="1" spans="1:27">
      <c r="A602" s="56">
        <v>3397</v>
      </c>
      <c r="B602" s="41">
        <v>1.07</v>
      </c>
      <c r="C602" s="51">
        <v>2.2</v>
      </c>
      <c r="D602" s="51">
        <v>1</v>
      </c>
      <c r="E602" s="51">
        <v>0</v>
      </c>
      <c r="F602" s="42">
        <f t="shared" si="354"/>
        <v>7996.538</v>
      </c>
      <c r="G602" s="52">
        <v>2.55</v>
      </c>
      <c r="H602" s="51">
        <v>0.98</v>
      </c>
      <c r="I602" s="51">
        <v>3.27</v>
      </c>
      <c r="J602" s="45">
        <f t="shared" si="355"/>
        <v>4.2046</v>
      </c>
      <c r="K602" s="52">
        <v>1.125</v>
      </c>
      <c r="L602" s="47">
        <v>0.5</v>
      </c>
      <c r="M602" s="54">
        <f t="shared" si="356"/>
        <v>48226.9057710413</v>
      </c>
      <c r="O602" s="56">
        <v>3397</v>
      </c>
      <c r="P602" s="41">
        <v>1.07</v>
      </c>
      <c r="Q602" s="51">
        <v>2.2</v>
      </c>
      <c r="R602" s="51">
        <v>1</v>
      </c>
      <c r="S602" s="51">
        <v>0</v>
      </c>
      <c r="T602" s="42">
        <f t="shared" si="357"/>
        <v>7996.538</v>
      </c>
      <c r="U602" s="52">
        <v>2.95</v>
      </c>
      <c r="V602" s="51">
        <v>0.98</v>
      </c>
      <c r="W602" s="51">
        <v>3.27</v>
      </c>
      <c r="X602" s="45">
        <f t="shared" si="358"/>
        <v>4.2046</v>
      </c>
      <c r="Y602" s="52">
        <v>1.125</v>
      </c>
      <c r="Z602" s="47">
        <v>0.5</v>
      </c>
      <c r="AA602" s="54">
        <f t="shared" si="359"/>
        <v>55791.9105978713</v>
      </c>
    </row>
    <row r="603" customHeight="1" spans="1:27">
      <c r="A603" s="56">
        <v>3397</v>
      </c>
      <c r="B603" s="55">
        <v>8</v>
      </c>
      <c r="C603" s="51">
        <v>1</v>
      </c>
      <c r="D603" s="51">
        <v>1</v>
      </c>
      <c r="E603" s="51">
        <v>0</v>
      </c>
      <c r="F603" s="42">
        <f t="shared" si="354"/>
        <v>27176</v>
      </c>
      <c r="G603" s="52">
        <v>2.55</v>
      </c>
      <c r="H603" s="51">
        <v>0.98</v>
      </c>
      <c r="I603" s="51">
        <v>3.27</v>
      </c>
      <c r="J603" s="45">
        <f t="shared" si="355"/>
        <v>4.2046</v>
      </c>
      <c r="K603" s="52">
        <v>1.125</v>
      </c>
      <c r="L603" s="47">
        <v>0.5</v>
      </c>
      <c r="M603" s="54">
        <f t="shared" si="356"/>
        <v>163897.725645</v>
      </c>
      <c r="O603" s="56">
        <v>3397</v>
      </c>
      <c r="P603" s="55">
        <v>8</v>
      </c>
      <c r="Q603" s="51">
        <v>1</v>
      </c>
      <c r="R603" s="51">
        <v>1</v>
      </c>
      <c r="S603" s="51">
        <v>0</v>
      </c>
      <c r="T603" s="42">
        <f t="shared" si="357"/>
        <v>27176</v>
      </c>
      <c r="U603" s="52">
        <v>2.95</v>
      </c>
      <c r="V603" s="51">
        <v>0.98</v>
      </c>
      <c r="W603" s="51">
        <v>3.27</v>
      </c>
      <c r="X603" s="45">
        <f t="shared" si="358"/>
        <v>4.2046</v>
      </c>
      <c r="Y603" s="52">
        <v>1.125</v>
      </c>
      <c r="Z603" s="47">
        <v>0.5</v>
      </c>
      <c r="AA603" s="54">
        <f t="shared" si="359"/>
        <v>189607.172805</v>
      </c>
    </row>
    <row r="604" customHeight="1" spans="1:27">
      <c r="A604" s="56">
        <v>3397</v>
      </c>
      <c r="B604" s="50">
        <v>0.72</v>
      </c>
      <c r="C604" s="51">
        <v>2.2</v>
      </c>
      <c r="D604" s="51">
        <v>1</v>
      </c>
      <c r="E604" s="51">
        <v>0</v>
      </c>
      <c r="F604" s="42">
        <f t="shared" si="354"/>
        <v>5380.848</v>
      </c>
      <c r="G604" s="52">
        <v>2.55</v>
      </c>
      <c r="H604" s="51">
        <v>0.98</v>
      </c>
      <c r="I604" s="51">
        <v>3.27</v>
      </c>
      <c r="J604" s="45">
        <f t="shared" si="355"/>
        <v>4.2046</v>
      </c>
      <c r="K604" s="52">
        <v>1.125</v>
      </c>
      <c r="L604" s="47">
        <v>0.5</v>
      </c>
      <c r="M604" s="54">
        <f t="shared" si="356"/>
        <v>32451.74967771</v>
      </c>
      <c r="O604" s="56">
        <v>3397</v>
      </c>
      <c r="P604" s="50">
        <v>0.72</v>
      </c>
      <c r="Q604" s="51">
        <v>2.2</v>
      </c>
      <c r="R604" s="51">
        <v>1</v>
      </c>
      <c r="S604" s="51">
        <v>0</v>
      </c>
      <c r="T604" s="42">
        <f t="shared" si="357"/>
        <v>5380.848</v>
      </c>
      <c r="U604" s="52">
        <v>2.95</v>
      </c>
      <c r="V604" s="51">
        <v>0.98</v>
      </c>
      <c r="W604" s="51">
        <v>3.27</v>
      </c>
      <c r="X604" s="45">
        <f t="shared" si="358"/>
        <v>4.2046</v>
      </c>
      <c r="Y604" s="52">
        <v>1.125</v>
      </c>
      <c r="Z604" s="47">
        <v>0.5</v>
      </c>
      <c r="AA604" s="54">
        <f t="shared" si="359"/>
        <v>37542.22021539</v>
      </c>
    </row>
    <row r="605" customHeight="1" spans="1:27">
      <c r="A605" s="57">
        <f>SUM(M583:M604)</f>
        <v>2035789.2342711</v>
      </c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9"/>
      <c r="O605" s="57">
        <f>SUM(AA583:AA604)</f>
        <v>2355128.7219999</v>
      </c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9"/>
    </row>
    <row r="606" customHeight="1" spans="1:27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9"/>
      <c r="O606" s="57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9"/>
    </row>
    <row r="607" customHeight="1" spans="1:27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2"/>
      <c r="O607" s="60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2"/>
    </row>
    <row r="608" customHeight="1" spans="1:27">
      <c r="A608" s="25" t="s">
        <v>9</v>
      </c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O608" s="25" t="s">
        <v>9</v>
      </c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7"/>
    </row>
    <row r="609" customHeight="1" spans="1:27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O609" s="28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30"/>
    </row>
    <row r="610" customHeight="1" spans="1:27">
      <c r="A610" s="31" t="s">
        <v>14</v>
      </c>
      <c r="B610" s="32"/>
      <c r="C610" s="32"/>
      <c r="D610" s="32"/>
      <c r="E610" s="32"/>
      <c r="F610" s="33"/>
      <c r="G610" s="34" t="s">
        <v>15</v>
      </c>
      <c r="H610" s="35"/>
      <c r="I610" s="35"/>
      <c r="J610" s="36"/>
      <c r="K610" s="37" t="s">
        <v>16</v>
      </c>
      <c r="L610" s="38"/>
      <c r="M610" s="39" t="s">
        <v>17</v>
      </c>
      <c r="O610" s="31" t="s">
        <v>14</v>
      </c>
      <c r="P610" s="32"/>
      <c r="Q610" s="32"/>
      <c r="R610" s="32"/>
      <c r="S610" s="32"/>
      <c r="T610" s="33"/>
      <c r="U610" s="34" t="s">
        <v>15</v>
      </c>
      <c r="V610" s="35"/>
      <c r="W610" s="35"/>
      <c r="X610" s="36"/>
      <c r="Y610" s="37" t="s">
        <v>16</v>
      </c>
      <c r="Z610" s="38"/>
      <c r="AA610" s="39" t="s">
        <v>17</v>
      </c>
    </row>
    <row r="611" customHeight="1" spans="1:27">
      <c r="A611" s="40" t="s">
        <v>18</v>
      </c>
      <c r="B611" s="41" t="s">
        <v>19</v>
      </c>
      <c r="C611" s="41" t="s">
        <v>20</v>
      </c>
      <c r="D611" s="41" t="s">
        <v>21</v>
      </c>
      <c r="E611" s="41" t="s">
        <v>22</v>
      </c>
      <c r="F611" s="42" t="s">
        <v>14</v>
      </c>
      <c r="G611" s="43" t="s">
        <v>23</v>
      </c>
      <c r="H611" s="44" t="s">
        <v>24</v>
      </c>
      <c r="I611" s="44" t="s">
        <v>25</v>
      </c>
      <c r="J611" s="45" t="s">
        <v>26</v>
      </c>
      <c r="K611" s="46" t="s">
        <v>27</v>
      </c>
      <c r="L611" s="47" t="s">
        <v>28</v>
      </c>
      <c r="M611" s="48"/>
      <c r="O611" s="40" t="s">
        <v>18</v>
      </c>
      <c r="P611" s="41" t="s">
        <v>19</v>
      </c>
      <c r="Q611" s="41" t="s">
        <v>20</v>
      </c>
      <c r="R611" s="41" t="s">
        <v>21</v>
      </c>
      <c r="S611" s="41" t="s">
        <v>22</v>
      </c>
      <c r="T611" s="42" t="s">
        <v>14</v>
      </c>
      <c r="U611" s="43" t="s">
        <v>23</v>
      </c>
      <c r="V611" s="44" t="s">
        <v>24</v>
      </c>
      <c r="W611" s="44" t="s">
        <v>25</v>
      </c>
      <c r="X611" s="45" t="s">
        <v>26</v>
      </c>
      <c r="Y611" s="46" t="s">
        <v>27</v>
      </c>
      <c r="Z611" s="47" t="s">
        <v>28</v>
      </c>
      <c r="AA611" s="48"/>
    </row>
    <row r="612" customHeight="1" spans="1:27">
      <c r="A612" s="56">
        <v>3083</v>
      </c>
      <c r="B612" s="51">
        <v>2.14</v>
      </c>
      <c r="C612" s="51">
        <v>1</v>
      </c>
      <c r="D612" s="51">
        <v>1</v>
      </c>
      <c r="E612" s="51">
        <v>0</v>
      </c>
      <c r="F612" s="42">
        <f t="shared" ref="F612:F614" si="360">A612*B612*C612*D612+E612</f>
        <v>6597.62</v>
      </c>
      <c r="G612" s="52">
        <v>1.16</v>
      </c>
      <c r="H612" s="51">
        <v>0.89</v>
      </c>
      <c r="I612" s="51">
        <v>2.23</v>
      </c>
      <c r="J612" s="45">
        <f t="shared" ref="J612:J614" si="361">H612*I612+1</f>
        <v>2.9847</v>
      </c>
      <c r="K612" s="52">
        <v>1.125</v>
      </c>
      <c r="L612" s="47">
        <v>0.5</v>
      </c>
      <c r="M612" s="54">
        <f t="shared" ref="M612:M614" si="362">F612*G612*J612*K612*L612</f>
        <v>12848.975460135</v>
      </c>
      <c r="O612" s="56">
        <v>2712</v>
      </c>
      <c r="P612" s="51">
        <v>2.14</v>
      </c>
      <c r="Q612" s="51">
        <v>1</v>
      </c>
      <c r="R612" s="51">
        <v>1</v>
      </c>
      <c r="S612" s="51">
        <v>0</v>
      </c>
      <c r="T612" s="42">
        <f t="shared" ref="T612:T634" si="363">O612*P612*Q612*R612+S612</f>
        <v>5803.68</v>
      </c>
      <c r="U612" s="52">
        <v>1.56</v>
      </c>
      <c r="V612" s="51">
        <v>0.87</v>
      </c>
      <c r="W612" s="51">
        <v>1.87</v>
      </c>
      <c r="X612" s="45">
        <f t="shared" ref="X612:X634" si="364">V612*W612+1</f>
        <v>2.6269</v>
      </c>
      <c r="Y612" s="52">
        <v>1.125</v>
      </c>
      <c r="Z612" s="47">
        <v>0.5</v>
      </c>
      <c r="AA612" s="54">
        <f t="shared" ref="AA612:AA634" si="365">T612*U612*X612*Y612*Z612</f>
        <v>13378.09033548</v>
      </c>
    </row>
    <row r="613" customHeight="1" spans="1:27">
      <c r="A613" s="56">
        <v>3083</v>
      </c>
      <c r="B613" s="51">
        <v>1.74</v>
      </c>
      <c r="C613" s="51">
        <v>1</v>
      </c>
      <c r="D613" s="51">
        <v>1</v>
      </c>
      <c r="E613" s="51">
        <v>0</v>
      </c>
      <c r="F613" s="42">
        <f t="shared" si="360"/>
        <v>5364.42</v>
      </c>
      <c r="G613" s="52">
        <v>1.16</v>
      </c>
      <c r="H613" s="51">
        <v>0.89</v>
      </c>
      <c r="I613" s="51">
        <v>2.23</v>
      </c>
      <c r="J613" s="45">
        <f t="shared" si="361"/>
        <v>2.9847</v>
      </c>
      <c r="K613" s="52">
        <v>1.125</v>
      </c>
      <c r="L613" s="47">
        <v>0.5</v>
      </c>
      <c r="M613" s="54">
        <f t="shared" si="362"/>
        <v>10447.297804035</v>
      </c>
      <c r="O613" s="56">
        <v>2712</v>
      </c>
      <c r="P613" s="51">
        <v>1.74</v>
      </c>
      <c r="Q613" s="51">
        <v>1</v>
      </c>
      <c r="R613" s="51">
        <v>1</v>
      </c>
      <c r="S613" s="51">
        <v>0</v>
      </c>
      <c r="T613" s="42">
        <f t="shared" si="363"/>
        <v>4718.88</v>
      </c>
      <c r="U613" s="52">
        <v>1.56</v>
      </c>
      <c r="V613" s="51">
        <v>0.87</v>
      </c>
      <c r="W613" s="51">
        <v>1.87</v>
      </c>
      <c r="X613" s="45">
        <f t="shared" si="364"/>
        <v>2.6269</v>
      </c>
      <c r="Y613" s="52">
        <v>1.125</v>
      </c>
      <c r="Z613" s="47">
        <v>0.5</v>
      </c>
      <c r="AA613" s="54">
        <f t="shared" si="365"/>
        <v>10877.51270268</v>
      </c>
    </row>
    <row r="614" customHeight="1" spans="1:27">
      <c r="A614" s="56">
        <v>3083</v>
      </c>
      <c r="B614" s="51">
        <v>2.01</v>
      </c>
      <c r="C614" s="51">
        <v>1</v>
      </c>
      <c r="D614" s="51">
        <v>1</v>
      </c>
      <c r="E614" s="51">
        <v>0</v>
      </c>
      <c r="F614" s="42">
        <f t="shared" si="360"/>
        <v>6196.83</v>
      </c>
      <c r="G614" s="52">
        <v>1.16</v>
      </c>
      <c r="H614" s="51">
        <v>0.89</v>
      </c>
      <c r="I614" s="51">
        <v>2.23</v>
      </c>
      <c r="J614" s="45">
        <f t="shared" si="361"/>
        <v>2.9847</v>
      </c>
      <c r="K614" s="52">
        <v>1.125</v>
      </c>
      <c r="L614" s="47">
        <v>0.5</v>
      </c>
      <c r="M614" s="54">
        <f t="shared" si="362"/>
        <v>12068.4302219025</v>
      </c>
      <c r="O614" s="56">
        <v>2712</v>
      </c>
      <c r="P614" s="51">
        <v>2.01</v>
      </c>
      <c r="Q614" s="51">
        <v>1</v>
      </c>
      <c r="R614" s="51">
        <v>1</v>
      </c>
      <c r="S614" s="51">
        <v>0</v>
      </c>
      <c r="T614" s="42">
        <f t="shared" si="363"/>
        <v>5451.12</v>
      </c>
      <c r="U614" s="52">
        <v>1.56</v>
      </c>
      <c r="V614" s="51">
        <v>0.87</v>
      </c>
      <c r="W614" s="51">
        <v>1.87</v>
      </c>
      <c r="X614" s="45">
        <f t="shared" si="364"/>
        <v>2.6269</v>
      </c>
      <c r="Y614" s="52">
        <v>1.125</v>
      </c>
      <c r="Z614" s="47">
        <v>0.5</v>
      </c>
      <c r="AA614" s="54">
        <f t="shared" si="365"/>
        <v>12565.40260482</v>
      </c>
    </row>
    <row r="615" customHeight="1" spans="1:27">
      <c r="A615" s="56">
        <v>3083</v>
      </c>
      <c r="B615" s="51">
        <v>1.7</v>
      </c>
      <c r="C615" s="51">
        <v>1.75</v>
      </c>
      <c r="D615" s="51">
        <v>1</v>
      </c>
      <c r="E615" s="51">
        <v>0</v>
      </c>
      <c r="F615" s="42">
        <f t="shared" ref="F615:F634" si="366">A615*B615*C615*D615+E615</f>
        <v>9171.925</v>
      </c>
      <c r="G615" s="52">
        <v>1.16</v>
      </c>
      <c r="H615" s="51">
        <v>0.97</v>
      </c>
      <c r="I615" s="51">
        <v>2.23</v>
      </c>
      <c r="J615" s="45">
        <f t="shared" ref="J615:J634" si="367">H615*I615+1</f>
        <v>3.1631</v>
      </c>
      <c r="K615" s="52">
        <v>1.125</v>
      </c>
      <c r="L615" s="47">
        <v>0.5</v>
      </c>
      <c r="M615" s="54">
        <f t="shared" ref="M615:M634" si="368">F615*G615*J615*K615*L615</f>
        <v>18930.1446687937</v>
      </c>
      <c r="O615" s="56">
        <v>2712</v>
      </c>
      <c r="P615" s="51">
        <v>1.7</v>
      </c>
      <c r="Q615" s="51">
        <v>1.75</v>
      </c>
      <c r="R615" s="51">
        <v>1</v>
      </c>
      <c r="S615" s="51">
        <v>0</v>
      </c>
      <c r="T615" s="42">
        <f t="shared" si="363"/>
        <v>8068.2</v>
      </c>
      <c r="U615" s="52">
        <v>1.56</v>
      </c>
      <c r="V615" s="51">
        <v>0.95</v>
      </c>
      <c r="W615" s="51">
        <v>1.87</v>
      </c>
      <c r="X615" s="45">
        <f t="shared" si="364"/>
        <v>2.7765</v>
      </c>
      <c r="Y615" s="52">
        <v>1.125</v>
      </c>
      <c r="Z615" s="47">
        <v>0.5</v>
      </c>
      <c r="AA615" s="54">
        <f t="shared" si="365"/>
        <v>19657.19103075</v>
      </c>
    </row>
    <row r="616" customHeight="1" spans="1:27">
      <c r="A616" s="56">
        <v>3083</v>
      </c>
      <c r="B616" s="51">
        <v>1.7</v>
      </c>
      <c r="C616" s="51">
        <v>1.75</v>
      </c>
      <c r="D616" s="51">
        <v>1</v>
      </c>
      <c r="E616" s="51">
        <v>0</v>
      </c>
      <c r="F616" s="42">
        <f t="shared" si="366"/>
        <v>9171.925</v>
      </c>
      <c r="G616" s="52">
        <v>1.16</v>
      </c>
      <c r="H616" s="51">
        <v>0.97</v>
      </c>
      <c r="I616" s="51">
        <v>2.23</v>
      </c>
      <c r="J616" s="45">
        <f t="shared" si="367"/>
        <v>3.1631</v>
      </c>
      <c r="K616" s="52">
        <v>1.325</v>
      </c>
      <c r="L616" s="47">
        <v>0.5</v>
      </c>
      <c r="M616" s="54">
        <f t="shared" si="368"/>
        <v>22295.5037210237</v>
      </c>
      <c r="O616" s="56">
        <v>2712</v>
      </c>
      <c r="P616" s="51">
        <v>1.7</v>
      </c>
      <c r="Q616" s="51">
        <v>1.75</v>
      </c>
      <c r="R616" s="51">
        <v>1</v>
      </c>
      <c r="S616" s="51">
        <v>0</v>
      </c>
      <c r="T616" s="42">
        <f t="shared" si="363"/>
        <v>8068.2</v>
      </c>
      <c r="U616" s="52">
        <v>1.56</v>
      </c>
      <c r="V616" s="51">
        <v>0.95</v>
      </c>
      <c r="W616" s="51">
        <v>1.87</v>
      </c>
      <c r="X616" s="45">
        <f t="shared" si="364"/>
        <v>2.7765</v>
      </c>
      <c r="Y616" s="52">
        <v>1.325</v>
      </c>
      <c r="Z616" s="47">
        <v>0.5</v>
      </c>
      <c r="AA616" s="54">
        <f t="shared" si="365"/>
        <v>23151.80276955</v>
      </c>
    </row>
    <row r="617" customHeight="1" spans="1:27">
      <c r="A617" s="56">
        <v>3083</v>
      </c>
      <c r="B617" s="51">
        <v>1.7</v>
      </c>
      <c r="C617" s="51">
        <v>1.75</v>
      </c>
      <c r="D617" s="51">
        <v>1</v>
      </c>
      <c r="E617" s="51">
        <v>0</v>
      </c>
      <c r="F617" s="42">
        <f t="shared" si="366"/>
        <v>9171.925</v>
      </c>
      <c r="G617" s="52">
        <v>1.36</v>
      </c>
      <c r="H617" s="51">
        <v>0.97</v>
      </c>
      <c r="I617" s="51">
        <v>2.23</v>
      </c>
      <c r="J617" s="45">
        <f t="shared" si="367"/>
        <v>3.1631</v>
      </c>
      <c r="K617" s="52">
        <v>1.325</v>
      </c>
      <c r="L617" s="47">
        <v>0.5</v>
      </c>
      <c r="M617" s="54">
        <f t="shared" si="368"/>
        <v>26139.5560867175</v>
      </c>
      <c r="O617" s="56">
        <v>2712</v>
      </c>
      <c r="P617" s="51">
        <v>1.7</v>
      </c>
      <c r="Q617" s="51">
        <v>1.75</v>
      </c>
      <c r="R617" s="51">
        <v>1</v>
      </c>
      <c r="S617" s="51">
        <v>0</v>
      </c>
      <c r="T617" s="42">
        <f t="shared" si="363"/>
        <v>8068.2</v>
      </c>
      <c r="U617" s="52">
        <v>1.76</v>
      </c>
      <c r="V617" s="51">
        <v>0.95</v>
      </c>
      <c r="W617" s="51">
        <v>1.87</v>
      </c>
      <c r="X617" s="45">
        <f t="shared" si="364"/>
        <v>2.7765</v>
      </c>
      <c r="Y617" s="52">
        <v>1.325</v>
      </c>
      <c r="Z617" s="47">
        <v>0.5</v>
      </c>
      <c r="AA617" s="54">
        <f t="shared" si="365"/>
        <v>26119.9826118</v>
      </c>
    </row>
    <row r="618" customHeight="1" spans="1:27">
      <c r="A618" s="56">
        <v>3083</v>
      </c>
      <c r="B618" s="51">
        <v>1.7</v>
      </c>
      <c r="C618" s="51">
        <v>1.75</v>
      </c>
      <c r="D618" s="51">
        <v>1</v>
      </c>
      <c r="E618" s="51">
        <v>0</v>
      </c>
      <c r="F618" s="42">
        <f t="shared" si="366"/>
        <v>9171.925</v>
      </c>
      <c r="G618" s="52">
        <v>1.36</v>
      </c>
      <c r="H618" s="51">
        <v>0.97</v>
      </c>
      <c r="I618" s="51">
        <v>2.23</v>
      </c>
      <c r="J618" s="45">
        <f t="shared" si="367"/>
        <v>3.1631</v>
      </c>
      <c r="K618" s="52">
        <v>1.325</v>
      </c>
      <c r="L618" s="47">
        <v>0.5</v>
      </c>
      <c r="M618" s="54">
        <f t="shared" si="368"/>
        <v>26139.5560867175</v>
      </c>
      <c r="O618" s="56">
        <v>2712</v>
      </c>
      <c r="P618" s="51">
        <v>1.7</v>
      </c>
      <c r="Q618" s="51">
        <v>1.75</v>
      </c>
      <c r="R618" s="51">
        <v>1</v>
      </c>
      <c r="S618" s="51">
        <v>0</v>
      </c>
      <c r="T618" s="42">
        <f t="shared" si="363"/>
        <v>8068.2</v>
      </c>
      <c r="U618" s="52">
        <v>1.76</v>
      </c>
      <c r="V618" s="51">
        <v>0.95</v>
      </c>
      <c r="W618" s="51">
        <v>1.87</v>
      </c>
      <c r="X618" s="45">
        <f t="shared" si="364"/>
        <v>2.7765</v>
      </c>
      <c r="Y618" s="52">
        <v>1.325</v>
      </c>
      <c r="Z618" s="47">
        <v>0.5</v>
      </c>
      <c r="AA618" s="54">
        <f t="shared" si="365"/>
        <v>26119.9826118</v>
      </c>
    </row>
    <row r="619" customHeight="1" spans="1:27">
      <c r="A619" s="56">
        <v>3083</v>
      </c>
      <c r="B619" s="51">
        <v>1.7</v>
      </c>
      <c r="C619" s="51">
        <v>1.75</v>
      </c>
      <c r="D619" s="51">
        <v>1</v>
      </c>
      <c r="E619" s="51">
        <v>0</v>
      </c>
      <c r="F619" s="42">
        <f t="shared" si="366"/>
        <v>9171.925</v>
      </c>
      <c r="G619" s="52">
        <v>1.36</v>
      </c>
      <c r="H619" s="51">
        <v>0.97</v>
      </c>
      <c r="I619" s="51">
        <v>2.23</v>
      </c>
      <c r="J619" s="45">
        <f t="shared" si="367"/>
        <v>3.1631</v>
      </c>
      <c r="K619" s="52">
        <v>1.325</v>
      </c>
      <c r="L619" s="47">
        <v>0.5</v>
      </c>
      <c r="M619" s="54">
        <f t="shared" si="368"/>
        <v>26139.5560867175</v>
      </c>
      <c r="O619" s="56">
        <v>2712</v>
      </c>
      <c r="P619" s="51">
        <v>1.7</v>
      </c>
      <c r="Q619" s="51">
        <v>1.75</v>
      </c>
      <c r="R619" s="51">
        <v>1</v>
      </c>
      <c r="S619" s="51">
        <v>0</v>
      </c>
      <c r="T619" s="42">
        <f t="shared" si="363"/>
        <v>8068.2</v>
      </c>
      <c r="U619" s="52">
        <v>1.76</v>
      </c>
      <c r="V619" s="51">
        <v>0.95</v>
      </c>
      <c r="W619" s="51">
        <v>1.87</v>
      </c>
      <c r="X619" s="45">
        <f t="shared" si="364"/>
        <v>2.7765</v>
      </c>
      <c r="Y619" s="52">
        <v>1.325</v>
      </c>
      <c r="Z619" s="47">
        <v>0.5</v>
      </c>
      <c r="AA619" s="54">
        <f t="shared" si="365"/>
        <v>26119.9826118</v>
      </c>
    </row>
    <row r="620" customHeight="1" spans="1:27">
      <c r="A620" s="56">
        <v>3083</v>
      </c>
      <c r="B620" s="51">
        <v>1.7</v>
      </c>
      <c r="C620" s="51">
        <v>1.75</v>
      </c>
      <c r="D620" s="51">
        <v>1</v>
      </c>
      <c r="E620" s="51">
        <v>0</v>
      </c>
      <c r="F620" s="42">
        <f t="shared" si="366"/>
        <v>9171.925</v>
      </c>
      <c r="G620" s="52">
        <v>1.36</v>
      </c>
      <c r="H620" s="51">
        <v>0.97</v>
      </c>
      <c r="I620" s="51">
        <v>2.23</v>
      </c>
      <c r="J620" s="45">
        <f t="shared" si="367"/>
        <v>3.1631</v>
      </c>
      <c r="K620" s="52">
        <v>1.325</v>
      </c>
      <c r="L620" s="47">
        <v>0.5</v>
      </c>
      <c r="M620" s="54">
        <f t="shared" si="368"/>
        <v>26139.5560867175</v>
      </c>
      <c r="O620" s="56">
        <v>2712</v>
      </c>
      <c r="P620" s="51">
        <v>1.7</v>
      </c>
      <c r="Q620" s="51">
        <v>1.75</v>
      </c>
      <c r="R620" s="51">
        <v>1</v>
      </c>
      <c r="S620" s="51">
        <v>0</v>
      </c>
      <c r="T620" s="42">
        <f t="shared" si="363"/>
        <v>8068.2</v>
      </c>
      <c r="U620" s="52">
        <v>1.76</v>
      </c>
      <c r="V620" s="51">
        <v>0.95</v>
      </c>
      <c r="W620" s="51">
        <v>1.87</v>
      </c>
      <c r="X620" s="45">
        <f t="shared" si="364"/>
        <v>2.7765</v>
      </c>
      <c r="Y620" s="52">
        <v>1.325</v>
      </c>
      <c r="Z620" s="47">
        <v>0.5</v>
      </c>
      <c r="AA620" s="54">
        <f t="shared" si="365"/>
        <v>26119.9826118</v>
      </c>
    </row>
    <row r="621" customHeight="1" spans="1:27">
      <c r="A621" s="56">
        <v>3083</v>
      </c>
      <c r="B621" s="51">
        <v>1.7</v>
      </c>
      <c r="C621" s="51">
        <v>1.75</v>
      </c>
      <c r="D621" s="51">
        <v>1</v>
      </c>
      <c r="E621" s="51">
        <v>0</v>
      </c>
      <c r="F621" s="42">
        <f t="shared" si="366"/>
        <v>9171.925</v>
      </c>
      <c r="G621" s="52">
        <v>1.36</v>
      </c>
      <c r="H621" s="51">
        <v>0.97</v>
      </c>
      <c r="I621" s="51">
        <v>2.23</v>
      </c>
      <c r="J621" s="45">
        <f t="shared" si="367"/>
        <v>3.1631</v>
      </c>
      <c r="K621" s="52">
        <v>1.325</v>
      </c>
      <c r="L621" s="47">
        <v>0.5</v>
      </c>
      <c r="M621" s="54">
        <f t="shared" si="368"/>
        <v>26139.5560867175</v>
      </c>
      <c r="O621" s="56">
        <v>2712</v>
      </c>
      <c r="P621" s="51">
        <v>1.7</v>
      </c>
      <c r="Q621" s="51">
        <v>1.75</v>
      </c>
      <c r="R621" s="51">
        <v>1</v>
      </c>
      <c r="S621" s="51">
        <v>0</v>
      </c>
      <c r="T621" s="42">
        <f t="shared" si="363"/>
        <v>8068.2</v>
      </c>
      <c r="U621" s="52">
        <v>1.76</v>
      </c>
      <c r="V621" s="51">
        <v>0.95</v>
      </c>
      <c r="W621" s="51">
        <v>1.87</v>
      </c>
      <c r="X621" s="45">
        <f t="shared" si="364"/>
        <v>2.7765</v>
      </c>
      <c r="Y621" s="52">
        <v>1.325</v>
      </c>
      <c r="Z621" s="47">
        <v>0.5</v>
      </c>
      <c r="AA621" s="54">
        <f t="shared" si="365"/>
        <v>26119.9826118</v>
      </c>
    </row>
    <row r="622" customHeight="1" spans="1:27">
      <c r="A622" s="56">
        <v>3083</v>
      </c>
      <c r="B622" s="51">
        <v>1.7</v>
      </c>
      <c r="C622" s="51">
        <v>1.75</v>
      </c>
      <c r="D622" s="51">
        <v>1</v>
      </c>
      <c r="E622" s="51">
        <v>0</v>
      </c>
      <c r="F622" s="42">
        <f t="shared" si="366"/>
        <v>9171.925</v>
      </c>
      <c r="G622" s="52">
        <v>1.36</v>
      </c>
      <c r="H622" s="51">
        <v>0.97</v>
      </c>
      <c r="I622" s="51">
        <v>2.23</v>
      </c>
      <c r="J622" s="45">
        <f t="shared" si="367"/>
        <v>3.1631</v>
      </c>
      <c r="K622" s="52">
        <v>1.325</v>
      </c>
      <c r="L622" s="47">
        <v>0.5</v>
      </c>
      <c r="M622" s="54">
        <f t="shared" si="368"/>
        <v>26139.5560867175</v>
      </c>
      <c r="O622" s="56">
        <v>2712</v>
      </c>
      <c r="P622" s="51">
        <v>1.7</v>
      </c>
      <c r="Q622" s="51">
        <v>1.75</v>
      </c>
      <c r="R622" s="51">
        <v>1</v>
      </c>
      <c r="S622" s="51">
        <v>0</v>
      </c>
      <c r="T622" s="42">
        <f t="shared" si="363"/>
        <v>8068.2</v>
      </c>
      <c r="U622" s="52">
        <v>1.76</v>
      </c>
      <c r="V622" s="51">
        <v>0.95</v>
      </c>
      <c r="W622" s="51">
        <v>1.87</v>
      </c>
      <c r="X622" s="45">
        <f t="shared" si="364"/>
        <v>2.7765</v>
      </c>
      <c r="Y622" s="52">
        <v>1.325</v>
      </c>
      <c r="Z622" s="47">
        <v>0.5</v>
      </c>
      <c r="AA622" s="54">
        <f t="shared" si="365"/>
        <v>26119.9826118</v>
      </c>
    </row>
    <row r="623" customHeight="1" spans="1:27">
      <c r="A623" s="56">
        <v>3083</v>
      </c>
      <c r="B623" s="51">
        <v>1.7</v>
      </c>
      <c r="C623" s="51">
        <v>1.75</v>
      </c>
      <c r="D623" s="51">
        <v>1</v>
      </c>
      <c r="E623" s="51">
        <v>0</v>
      </c>
      <c r="F623" s="42">
        <f t="shared" si="366"/>
        <v>9171.925</v>
      </c>
      <c r="G623" s="52">
        <v>1.36</v>
      </c>
      <c r="H623" s="51">
        <v>0.97</v>
      </c>
      <c r="I623" s="51">
        <v>2.23</v>
      </c>
      <c r="J623" s="45">
        <f t="shared" si="367"/>
        <v>3.1631</v>
      </c>
      <c r="K623" s="52">
        <v>1.325</v>
      </c>
      <c r="L623" s="47">
        <v>0.5</v>
      </c>
      <c r="M623" s="54">
        <f t="shared" si="368"/>
        <v>26139.5560867175</v>
      </c>
      <c r="O623" s="56">
        <v>2712</v>
      </c>
      <c r="P623" s="51">
        <v>1.7</v>
      </c>
      <c r="Q623" s="51">
        <v>1.75</v>
      </c>
      <c r="R623" s="51">
        <v>1</v>
      </c>
      <c r="S623" s="51">
        <v>0</v>
      </c>
      <c r="T623" s="42">
        <f t="shared" si="363"/>
        <v>8068.2</v>
      </c>
      <c r="U623" s="52">
        <v>1.76</v>
      </c>
      <c r="V623" s="51">
        <v>0.95</v>
      </c>
      <c r="W623" s="51">
        <v>1.87</v>
      </c>
      <c r="X623" s="45">
        <f t="shared" si="364"/>
        <v>2.7765</v>
      </c>
      <c r="Y623" s="52">
        <v>1.325</v>
      </c>
      <c r="Z623" s="47">
        <v>0.5</v>
      </c>
      <c r="AA623" s="54">
        <f t="shared" si="365"/>
        <v>26119.9826118</v>
      </c>
    </row>
    <row r="624" customHeight="1" spans="1:27">
      <c r="A624" s="56">
        <v>3083</v>
      </c>
      <c r="B624" s="51">
        <v>1.7</v>
      </c>
      <c r="C624" s="51">
        <v>1.75</v>
      </c>
      <c r="D624" s="51">
        <v>1</v>
      </c>
      <c r="E624" s="51">
        <v>0</v>
      </c>
      <c r="F624" s="42">
        <f t="shared" si="366"/>
        <v>9171.925</v>
      </c>
      <c r="G624" s="52">
        <v>1.36</v>
      </c>
      <c r="H624" s="51">
        <v>0.97</v>
      </c>
      <c r="I624" s="51">
        <v>2.23</v>
      </c>
      <c r="J624" s="45">
        <f t="shared" si="367"/>
        <v>3.1631</v>
      </c>
      <c r="K624" s="52">
        <v>1.325</v>
      </c>
      <c r="L624" s="47">
        <v>0.5</v>
      </c>
      <c r="M624" s="54">
        <f t="shared" si="368"/>
        <v>26139.5560867175</v>
      </c>
      <c r="O624" s="56">
        <v>2712</v>
      </c>
      <c r="P624" s="51">
        <v>1.7</v>
      </c>
      <c r="Q624" s="51">
        <v>1.75</v>
      </c>
      <c r="R624" s="51">
        <v>1</v>
      </c>
      <c r="S624" s="51">
        <v>0</v>
      </c>
      <c r="T624" s="42">
        <f t="shared" si="363"/>
        <v>8068.2</v>
      </c>
      <c r="U624" s="52">
        <v>1.76</v>
      </c>
      <c r="V624" s="51">
        <v>0.95</v>
      </c>
      <c r="W624" s="51">
        <v>1.87</v>
      </c>
      <c r="X624" s="45">
        <f t="shared" si="364"/>
        <v>2.7765</v>
      </c>
      <c r="Y624" s="52">
        <v>1.325</v>
      </c>
      <c r="Z624" s="47">
        <v>0.5</v>
      </c>
      <c r="AA624" s="54">
        <f t="shared" si="365"/>
        <v>26119.9826118</v>
      </c>
    </row>
    <row r="625" customHeight="1" spans="1:27">
      <c r="A625" s="56">
        <v>3083</v>
      </c>
      <c r="B625" s="51">
        <v>1.7</v>
      </c>
      <c r="C625" s="51">
        <v>1</v>
      </c>
      <c r="D625" s="51">
        <v>1</v>
      </c>
      <c r="E625" s="51">
        <v>0</v>
      </c>
      <c r="F625" s="42">
        <f t="shared" si="366"/>
        <v>5241.1</v>
      </c>
      <c r="G625" s="52">
        <v>1.36</v>
      </c>
      <c r="H625" s="51">
        <v>0.89</v>
      </c>
      <c r="I625" s="51">
        <v>2.23</v>
      </c>
      <c r="J625" s="45">
        <f t="shared" si="367"/>
        <v>2.9847</v>
      </c>
      <c r="K625" s="52">
        <v>1.325</v>
      </c>
      <c r="L625" s="47">
        <v>0.5</v>
      </c>
      <c r="M625" s="54">
        <f t="shared" si="368"/>
        <v>14094.44316417</v>
      </c>
      <c r="O625" s="56">
        <v>2712</v>
      </c>
      <c r="P625" s="51">
        <v>1.7</v>
      </c>
      <c r="Q625" s="51">
        <v>1</v>
      </c>
      <c r="R625" s="51">
        <v>1</v>
      </c>
      <c r="S625" s="51">
        <v>0</v>
      </c>
      <c r="T625" s="42">
        <f t="shared" si="363"/>
        <v>4610.4</v>
      </c>
      <c r="U625" s="52">
        <v>1.76</v>
      </c>
      <c r="V625" s="51">
        <v>0.87</v>
      </c>
      <c r="W625" s="51">
        <v>1.87</v>
      </c>
      <c r="X625" s="45">
        <f t="shared" si="364"/>
        <v>2.6269</v>
      </c>
      <c r="Y625" s="52">
        <v>1.325</v>
      </c>
      <c r="Z625" s="47">
        <v>0.5</v>
      </c>
      <c r="AA625" s="54">
        <f t="shared" si="365"/>
        <v>14121.49568016</v>
      </c>
    </row>
    <row r="626" customHeight="1" spans="1:27">
      <c r="A626" s="56">
        <v>3083</v>
      </c>
      <c r="B626" s="51">
        <v>1.7</v>
      </c>
      <c r="C626" s="51">
        <v>1</v>
      </c>
      <c r="D626" s="51">
        <v>1</v>
      </c>
      <c r="E626" s="51">
        <v>0</v>
      </c>
      <c r="F626" s="42">
        <f t="shared" si="366"/>
        <v>5241.1</v>
      </c>
      <c r="G626" s="52">
        <v>1.36</v>
      </c>
      <c r="H626" s="51">
        <v>0.89</v>
      </c>
      <c r="I626" s="51">
        <v>2.23</v>
      </c>
      <c r="J626" s="45">
        <f t="shared" si="367"/>
        <v>2.9847</v>
      </c>
      <c r="K626" s="52">
        <v>1.325</v>
      </c>
      <c r="L626" s="47">
        <v>0.5</v>
      </c>
      <c r="M626" s="54">
        <f t="shared" si="368"/>
        <v>14094.44316417</v>
      </c>
      <c r="O626" s="56">
        <v>2712</v>
      </c>
      <c r="P626" s="51">
        <v>1.7</v>
      </c>
      <c r="Q626" s="51">
        <v>1</v>
      </c>
      <c r="R626" s="51">
        <v>1</v>
      </c>
      <c r="S626" s="51">
        <v>0</v>
      </c>
      <c r="T626" s="42">
        <f t="shared" si="363"/>
        <v>4610.4</v>
      </c>
      <c r="U626" s="52">
        <v>1.76</v>
      </c>
      <c r="V626" s="51">
        <v>0.87</v>
      </c>
      <c r="W626" s="51">
        <v>1.87</v>
      </c>
      <c r="X626" s="45">
        <f t="shared" si="364"/>
        <v>2.6269</v>
      </c>
      <c r="Y626" s="52">
        <v>1.325</v>
      </c>
      <c r="Z626" s="47">
        <v>0.5</v>
      </c>
      <c r="AA626" s="54">
        <f t="shared" si="365"/>
        <v>14121.49568016</v>
      </c>
    </row>
    <row r="627" customHeight="1" spans="1:27">
      <c r="A627" s="56">
        <v>3083</v>
      </c>
      <c r="B627" s="51">
        <v>1.7</v>
      </c>
      <c r="C627" s="51">
        <v>1</v>
      </c>
      <c r="D627" s="51">
        <v>1</v>
      </c>
      <c r="E627" s="51">
        <v>0</v>
      </c>
      <c r="F627" s="42">
        <f t="shared" si="366"/>
        <v>5241.1</v>
      </c>
      <c r="G627" s="52">
        <v>1.36</v>
      </c>
      <c r="H627" s="51">
        <v>0.89</v>
      </c>
      <c r="I627" s="51">
        <v>2.23</v>
      </c>
      <c r="J627" s="45">
        <f t="shared" si="367"/>
        <v>2.9847</v>
      </c>
      <c r="K627" s="52">
        <v>1.325</v>
      </c>
      <c r="L627" s="47">
        <v>0.5</v>
      </c>
      <c r="M627" s="54">
        <f t="shared" si="368"/>
        <v>14094.44316417</v>
      </c>
      <c r="O627" s="56">
        <v>2712</v>
      </c>
      <c r="P627" s="51">
        <v>1.7</v>
      </c>
      <c r="Q627" s="51">
        <v>1</v>
      </c>
      <c r="R627" s="51">
        <v>1</v>
      </c>
      <c r="S627" s="51">
        <v>0</v>
      </c>
      <c r="T627" s="42">
        <f t="shared" si="363"/>
        <v>4610.4</v>
      </c>
      <c r="U627" s="52">
        <v>1.76</v>
      </c>
      <c r="V627" s="51">
        <v>0.87</v>
      </c>
      <c r="W627" s="51">
        <v>1.87</v>
      </c>
      <c r="X627" s="45">
        <f t="shared" si="364"/>
        <v>2.6269</v>
      </c>
      <c r="Y627" s="52">
        <v>1.325</v>
      </c>
      <c r="Z627" s="47">
        <v>0.5</v>
      </c>
      <c r="AA627" s="54">
        <f t="shared" si="365"/>
        <v>14121.49568016</v>
      </c>
    </row>
    <row r="628" customHeight="1" spans="1:27">
      <c r="A628" s="56">
        <v>3083</v>
      </c>
      <c r="B628" s="51">
        <v>1.7</v>
      </c>
      <c r="C628" s="51">
        <v>1</v>
      </c>
      <c r="D628" s="51">
        <v>1</v>
      </c>
      <c r="E628" s="51">
        <v>0</v>
      </c>
      <c r="F628" s="42">
        <f t="shared" si="366"/>
        <v>5241.1</v>
      </c>
      <c r="G628" s="52">
        <v>1.36</v>
      </c>
      <c r="H628" s="51">
        <v>0.89</v>
      </c>
      <c r="I628" s="51">
        <v>2.23</v>
      </c>
      <c r="J628" s="45">
        <f t="shared" si="367"/>
        <v>2.9847</v>
      </c>
      <c r="K628" s="52">
        <v>1.125</v>
      </c>
      <c r="L628" s="47">
        <v>0.5</v>
      </c>
      <c r="M628" s="54">
        <f t="shared" si="368"/>
        <v>11966.98004505</v>
      </c>
      <c r="O628" s="56">
        <v>2712</v>
      </c>
      <c r="P628" s="51">
        <v>1.7</v>
      </c>
      <c r="Q628" s="51">
        <v>1</v>
      </c>
      <c r="R628" s="51">
        <v>1</v>
      </c>
      <c r="S628" s="51">
        <v>0</v>
      </c>
      <c r="T628" s="42">
        <f t="shared" si="363"/>
        <v>4610.4</v>
      </c>
      <c r="U628" s="52">
        <v>1.76</v>
      </c>
      <c r="V628" s="51">
        <v>0.87</v>
      </c>
      <c r="W628" s="51">
        <v>1.87</v>
      </c>
      <c r="X628" s="45">
        <f t="shared" si="364"/>
        <v>2.6269</v>
      </c>
      <c r="Y628" s="52">
        <v>1.125</v>
      </c>
      <c r="Z628" s="47">
        <v>0.5</v>
      </c>
      <c r="AA628" s="54">
        <f t="shared" si="365"/>
        <v>11989.9491624</v>
      </c>
    </row>
    <row r="629" customHeight="1" spans="1:27">
      <c r="A629" s="56">
        <v>3083</v>
      </c>
      <c r="B629" s="51">
        <v>1.7</v>
      </c>
      <c r="C629" s="51">
        <v>1</v>
      </c>
      <c r="D629" s="51">
        <v>1</v>
      </c>
      <c r="E629" s="51">
        <v>0</v>
      </c>
      <c r="F629" s="42">
        <f t="shared" si="366"/>
        <v>5241.1</v>
      </c>
      <c r="G629" s="52">
        <v>1.36</v>
      </c>
      <c r="H629" s="51">
        <v>0.89</v>
      </c>
      <c r="I629" s="51">
        <v>2.23</v>
      </c>
      <c r="J629" s="45">
        <f t="shared" si="367"/>
        <v>2.9847</v>
      </c>
      <c r="K629" s="52">
        <v>1.125</v>
      </c>
      <c r="L629" s="47">
        <v>0.5</v>
      </c>
      <c r="M629" s="54">
        <f t="shared" si="368"/>
        <v>11966.98004505</v>
      </c>
      <c r="O629" s="56">
        <v>2712</v>
      </c>
      <c r="P629" s="51">
        <v>1.7</v>
      </c>
      <c r="Q629" s="51">
        <v>1</v>
      </c>
      <c r="R629" s="51">
        <v>1</v>
      </c>
      <c r="S629" s="51">
        <v>0</v>
      </c>
      <c r="T629" s="42">
        <f t="shared" si="363"/>
        <v>4610.4</v>
      </c>
      <c r="U629" s="52">
        <v>1.76</v>
      </c>
      <c r="V629" s="51">
        <v>0.87</v>
      </c>
      <c r="W629" s="51">
        <v>1.87</v>
      </c>
      <c r="X629" s="45">
        <f t="shared" si="364"/>
        <v>2.6269</v>
      </c>
      <c r="Y629" s="52">
        <v>1.125</v>
      </c>
      <c r="Z629" s="47">
        <v>0.5</v>
      </c>
      <c r="AA629" s="54">
        <f t="shared" si="365"/>
        <v>11989.9491624</v>
      </c>
    </row>
    <row r="630" customHeight="1" spans="1:27">
      <c r="A630" s="56">
        <v>3083</v>
      </c>
      <c r="B630" s="51">
        <v>1.7</v>
      </c>
      <c r="C630" s="51">
        <v>1</v>
      </c>
      <c r="D630" s="51">
        <v>1</v>
      </c>
      <c r="E630" s="51">
        <v>0</v>
      </c>
      <c r="F630" s="42">
        <f t="shared" si="366"/>
        <v>5241.1</v>
      </c>
      <c r="G630" s="52">
        <v>1.36</v>
      </c>
      <c r="H630" s="51">
        <v>0.89</v>
      </c>
      <c r="I630" s="51">
        <v>2.23</v>
      </c>
      <c r="J630" s="45">
        <f t="shared" si="367"/>
        <v>2.9847</v>
      </c>
      <c r="K630" s="52">
        <v>1.125</v>
      </c>
      <c r="L630" s="47">
        <v>0.5</v>
      </c>
      <c r="M630" s="54">
        <f t="shared" si="368"/>
        <v>11966.98004505</v>
      </c>
      <c r="O630" s="56">
        <v>2712</v>
      </c>
      <c r="P630" s="51">
        <v>1.7</v>
      </c>
      <c r="Q630" s="51">
        <v>1</v>
      </c>
      <c r="R630" s="51">
        <v>1</v>
      </c>
      <c r="S630" s="51">
        <v>0</v>
      </c>
      <c r="T630" s="42">
        <f t="shared" si="363"/>
        <v>4610.4</v>
      </c>
      <c r="U630" s="52">
        <v>1.76</v>
      </c>
      <c r="V630" s="51">
        <v>0.87</v>
      </c>
      <c r="W630" s="51">
        <v>1.87</v>
      </c>
      <c r="X630" s="45">
        <f t="shared" si="364"/>
        <v>2.6269</v>
      </c>
      <c r="Y630" s="52">
        <v>1.125</v>
      </c>
      <c r="Z630" s="47">
        <v>0.5</v>
      </c>
      <c r="AA630" s="54">
        <f t="shared" si="365"/>
        <v>11989.9491624</v>
      </c>
    </row>
    <row r="631" customHeight="1" spans="1:27">
      <c r="A631" s="56">
        <v>3083</v>
      </c>
      <c r="B631" s="51">
        <v>1.7</v>
      </c>
      <c r="C631" s="51">
        <v>1</v>
      </c>
      <c r="D631" s="51">
        <v>1</v>
      </c>
      <c r="E631" s="51">
        <v>0</v>
      </c>
      <c r="F631" s="42">
        <f t="shared" si="366"/>
        <v>5241.1</v>
      </c>
      <c r="G631" s="52">
        <v>1.36</v>
      </c>
      <c r="H631" s="51">
        <v>0.89</v>
      </c>
      <c r="I631" s="51">
        <v>2.23</v>
      </c>
      <c r="J631" s="45">
        <f t="shared" si="367"/>
        <v>2.9847</v>
      </c>
      <c r="K631" s="52">
        <v>1.125</v>
      </c>
      <c r="L631" s="47">
        <v>0.5</v>
      </c>
      <c r="M631" s="54">
        <f t="shared" si="368"/>
        <v>11966.98004505</v>
      </c>
      <c r="O631" s="56">
        <v>2712</v>
      </c>
      <c r="P631" s="51">
        <v>1.7</v>
      </c>
      <c r="Q631" s="51">
        <v>1</v>
      </c>
      <c r="R631" s="51">
        <v>1</v>
      </c>
      <c r="S631" s="51">
        <v>0</v>
      </c>
      <c r="T631" s="42">
        <f t="shared" si="363"/>
        <v>4610.4</v>
      </c>
      <c r="U631" s="52">
        <v>1.76</v>
      </c>
      <c r="V631" s="51">
        <v>0.87</v>
      </c>
      <c r="W631" s="51">
        <v>1.87</v>
      </c>
      <c r="X631" s="45">
        <f t="shared" si="364"/>
        <v>2.6269</v>
      </c>
      <c r="Y631" s="52">
        <v>1.125</v>
      </c>
      <c r="Z631" s="47">
        <v>0.5</v>
      </c>
      <c r="AA631" s="54">
        <f t="shared" si="365"/>
        <v>11989.9491624</v>
      </c>
    </row>
    <row r="632" customHeight="1" spans="1:27">
      <c r="A632" s="56">
        <v>3083</v>
      </c>
      <c r="B632" s="51">
        <v>1.7</v>
      </c>
      <c r="C632" s="51">
        <v>1</v>
      </c>
      <c r="D632" s="51">
        <v>1</v>
      </c>
      <c r="E632" s="51">
        <v>0</v>
      </c>
      <c r="F632" s="42">
        <f t="shared" si="366"/>
        <v>5241.1</v>
      </c>
      <c r="G632" s="52">
        <v>1.36</v>
      </c>
      <c r="H632" s="51">
        <v>0.89</v>
      </c>
      <c r="I632" s="51">
        <v>2.23</v>
      </c>
      <c r="J632" s="45">
        <f t="shared" si="367"/>
        <v>2.9847</v>
      </c>
      <c r="K632" s="52">
        <v>1.125</v>
      </c>
      <c r="L632" s="47">
        <v>0.5</v>
      </c>
      <c r="M632" s="54">
        <f t="shared" si="368"/>
        <v>11966.98004505</v>
      </c>
      <c r="O632" s="56">
        <v>2712</v>
      </c>
      <c r="P632" s="51">
        <v>1.7</v>
      </c>
      <c r="Q632" s="51">
        <v>1</v>
      </c>
      <c r="R632" s="51">
        <v>1</v>
      </c>
      <c r="S632" s="51">
        <v>0</v>
      </c>
      <c r="T632" s="42">
        <f t="shared" si="363"/>
        <v>4610.4</v>
      </c>
      <c r="U632" s="52">
        <v>1.76</v>
      </c>
      <c r="V632" s="51">
        <v>0.87</v>
      </c>
      <c r="W632" s="51">
        <v>1.87</v>
      </c>
      <c r="X632" s="45">
        <f t="shared" si="364"/>
        <v>2.6269</v>
      </c>
      <c r="Y632" s="52">
        <v>1.125</v>
      </c>
      <c r="Z632" s="47">
        <v>0.5</v>
      </c>
      <c r="AA632" s="54">
        <f t="shared" si="365"/>
        <v>11989.9491624</v>
      </c>
    </row>
    <row r="633" customHeight="1" spans="1:27">
      <c r="A633" s="56">
        <v>3083</v>
      </c>
      <c r="B633" s="51">
        <v>1.7</v>
      </c>
      <c r="C633" s="51">
        <v>1</v>
      </c>
      <c r="D633" s="51">
        <v>1</v>
      </c>
      <c r="E633" s="51">
        <v>0</v>
      </c>
      <c r="F633" s="42">
        <f t="shared" si="366"/>
        <v>5241.1</v>
      </c>
      <c r="G633" s="52">
        <v>1.36</v>
      </c>
      <c r="H633" s="51">
        <v>0.89</v>
      </c>
      <c r="I633" s="51">
        <v>2.23</v>
      </c>
      <c r="J633" s="45">
        <f t="shared" si="367"/>
        <v>2.9847</v>
      </c>
      <c r="K633" s="52">
        <v>1.125</v>
      </c>
      <c r="L633" s="47">
        <v>0.5</v>
      </c>
      <c r="M633" s="54">
        <f t="shared" si="368"/>
        <v>11966.98004505</v>
      </c>
      <c r="O633" s="56">
        <v>2712</v>
      </c>
      <c r="P633" s="51">
        <v>1.7</v>
      </c>
      <c r="Q633" s="51">
        <v>1</v>
      </c>
      <c r="R633" s="51">
        <v>1</v>
      </c>
      <c r="S633" s="51">
        <v>0</v>
      </c>
      <c r="T633" s="42">
        <f t="shared" si="363"/>
        <v>4610.4</v>
      </c>
      <c r="U633" s="52">
        <v>1.76</v>
      </c>
      <c r="V633" s="51">
        <v>0.87</v>
      </c>
      <c r="W633" s="51">
        <v>1.87</v>
      </c>
      <c r="X633" s="45">
        <f t="shared" si="364"/>
        <v>2.6269</v>
      </c>
      <c r="Y633" s="52">
        <v>1.125</v>
      </c>
      <c r="Z633" s="47">
        <v>0.5</v>
      </c>
      <c r="AA633" s="54">
        <f t="shared" si="365"/>
        <v>11989.9491624</v>
      </c>
    </row>
    <row r="634" customHeight="1" spans="1:27">
      <c r="A634" s="56">
        <v>3083</v>
      </c>
      <c r="B634" s="51">
        <v>1.7</v>
      </c>
      <c r="C634" s="51">
        <v>1</v>
      </c>
      <c r="D634" s="51">
        <v>1</v>
      </c>
      <c r="E634" s="51">
        <v>0</v>
      </c>
      <c r="F634" s="42">
        <f t="shared" si="366"/>
        <v>5241.1</v>
      </c>
      <c r="G634" s="52">
        <v>1.36</v>
      </c>
      <c r="H634" s="51">
        <v>0.89</v>
      </c>
      <c r="I634" s="51">
        <v>2.23</v>
      </c>
      <c r="J634" s="45">
        <f t="shared" si="367"/>
        <v>2.9847</v>
      </c>
      <c r="K634" s="52">
        <v>1.125</v>
      </c>
      <c r="L634" s="47">
        <v>0.5</v>
      </c>
      <c r="M634" s="54">
        <f t="shared" si="368"/>
        <v>11966.98004505</v>
      </c>
      <c r="O634" s="56">
        <v>2712</v>
      </c>
      <c r="P634" s="51">
        <v>1.7</v>
      </c>
      <c r="Q634" s="51">
        <v>1</v>
      </c>
      <c r="R634" s="51">
        <v>1</v>
      </c>
      <c r="S634" s="51">
        <v>0</v>
      </c>
      <c r="T634" s="42">
        <f t="shared" si="363"/>
        <v>4610.4</v>
      </c>
      <c r="U634" s="52">
        <v>1.76</v>
      </c>
      <c r="V634" s="51">
        <v>0.87</v>
      </c>
      <c r="W634" s="51">
        <v>1.87</v>
      </c>
      <c r="X634" s="45">
        <f t="shared" si="364"/>
        <v>2.6269</v>
      </c>
      <c r="Y634" s="52">
        <v>1.125</v>
      </c>
      <c r="Z634" s="47">
        <v>0.5</v>
      </c>
      <c r="AA634" s="54">
        <f t="shared" si="365"/>
        <v>11989.9491624</v>
      </c>
    </row>
    <row r="635" customHeight="1" spans="1:27">
      <c r="A635" s="57">
        <f>SUM(M612:M634)</f>
        <v>411758.99037749</v>
      </c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9"/>
      <c r="O635" s="57">
        <f>SUM(AA612:AA634)</f>
        <v>414883.99151496</v>
      </c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9"/>
    </row>
    <row r="636" customHeight="1" spans="1:27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9"/>
      <c r="O636" s="57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9"/>
    </row>
    <row r="637" customHeight="1" spans="1:27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2"/>
      <c r="O637" s="60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2"/>
    </row>
    <row r="638" customHeight="1" spans="1:27">
      <c r="A638" s="25" t="s">
        <v>42</v>
      </c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O638" s="25" t="s">
        <v>42</v>
      </c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7"/>
    </row>
    <row r="639" customHeight="1" spans="1:27">
      <c r="A639" s="2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30"/>
    </row>
    <row r="640" customHeight="1" spans="1:27">
      <c r="A640" s="31" t="s">
        <v>14</v>
      </c>
      <c r="B640" s="32"/>
      <c r="C640" s="32"/>
      <c r="D640" s="32"/>
      <c r="E640" s="32"/>
      <c r="F640" s="33"/>
      <c r="G640" s="34" t="s">
        <v>15</v>
      </c>
      <c r="H640" s="35"/>
      <c r="I640" s="35"/>
      <c r="J640" s="36"/>
      <c r="K640" s="37" t="s">
        <v>16</v>
      </c>
      <c r="L640" s="38"/>
      <c r="M640" s="39" t="s">
        <v>17</v>
      </c>
      <c r="O640" s="31" t="s">
        <v>14</v>
      </c>
      <c r="P640" s="32"/>
      <c r="Q640" s="32"/>
      <c r="R640" s="32"/>
      <c r="S640" s="32"/>
      <c r="T640" s="33"/>
      <c r="U640" s="34" t="s">
        <v>15</v>
      </c>
      <c r="V640" s="35"/>
      <c r="W640" s="35"/>
      <c r="X640" s="36"/>
      <c r="Y640" s="37" t="s">
        <v>16</v>
      </c>
      <c r="Z640" s="38"/>
      <c r="AA640" s="39" t="s">
        <v>17</v>
      </c>
    </row>
    <row r="641" customHeight="1" spans="1:27">
      <c r="A641" s="40" t="s">
        <v>18</v>
      </c>
      <c r="B641" s="41" t="s">
        <v>19</v>
      </c>
      <c r="C641" s="41" t="s">
        <v>20</v>
      </c>
      <c r="D641" s="41" t="s">
        <v>21</v>
      </c>
      <c r="E641" s="41" t="s">
        <v>22</v>
      </c>
      <c r="F641" s="42" t="s">
        <v>14</v>
      </c>
      <c r="G641" s="43" t="s">
        <v>23</v>
      </c>
      <c r="H641" s="44" t="s">
        <v>24</v>
      </c>
      <c r="I641" s="44" t="s">
        <v>25</v>
      </c>
      <c r="J641" s="45" t="s">
        <v>26</v>
      </c>
      <c r="K641" s="46" t="s">
        <v>27</v>
      </c>
      <c r="L641" s="47" t="s">
        <v>28</v>
      </c>
      <c r="M641" s="48"/>
      <c r="O641" s="40" t="s">
        <v>18</v>
      </c>
      <c r="P641" s="41" t="s">
        <v>19</v>
      </c>
      <c r="Q641" s="41" t="s">
        <v>20</v>
      </c>
      <c r="R641" s="41" t="s">
        <v>21</v>
      </c>
      <c r="S641" s="41" t="s">
        <v>22</v>
      </c>
      <c r="T641" s="42" t="s">
        <v>14</v>
      </c>
      <c r="U641" s="43" t="s">
        <v>23</v>
      </c>
      <c r="V641" s="44" t="s">
        <v>24</v>
      </c>
      <c r="W641" s="44" t="s">
        <v>25</v>
      </c>
      <c r="X641" s="45" t="s">
        <v>26</v>
      </c>
      <c r="Y641" s="46" t="s">
        <v>27</v>
      </c>
      <c r="Z641" s="47" t="s">
        <v>28</v>
      </c>
      <c r="AA641" s="48"/>
    </row>
    <row r="642" customHeight="1" spans="1:27">
      <c r="A642" s="56">
        <v>2556</v>
      </c>
      <c r="B642" s="51">
        <v>4.97</v>
      </c>
      <c r="C642" s="51">
        <v>1</v>
      </c>
      <c r="D642" s="51">
        <v>1</v>
      </c>
      <c r="E642" s="51">
        <v>0</v>
      </c>
      <c r="F642" s="42">
        <f t="shared" ref="F642:F662" si="369">A642*B642*C642*D642+E642</f>
        <v>12703.32</v>
      </c>
      <c r="G642" s="52">
        <v>1.15</v>
      </c>
      <c r="H642" s="51">
        <v>0.76</v>
      </c>
      <c r="I642" s="51">
        <v>1.54</v>
      </c>
      <c r="J642" s="45">
        <f t="shared" ref="J642:J662" si="370">H642*I642+1</f>
        <v>2.1704</v>
      </c>
      <c r="K642" s="52">
        <v>1.125</v>
      </c>
      <c r="L642" s="47">
        <v>0.5</v>
      </c>
      <c r="M642" s="54">
        <f t="shared" ref="M642:M662" si="371">F642*G642*J642*K642*L642</f>
        <v>17835.1754553</v>
      </c>
      <c r="O642" s="56">
        <v>2556</v>
      </c>
      <c r="P642" s="51">
        <v>4.97</v>
      </c>
      <c r="Q642" s="51">
        <v>1</v>
      </c>
      <c r="R642" s="51">
        <v>1</v>
      </c>
      <c r="S642" s="51">
        <v>0</v>
      </c>
      <c r="T642" s="42">
        <f t="shared" ref="T642:T662" si="372">O642*P642*Q642*R642+S642</f>
        <v>12703.32</v>
      </c>
      <c r="U642" s="52">
        <v>1.55</v>
      </c>
      <c r="V642" s="51">
        <v>0.76</v>
      </c>
      <c r="W642" s="51">
        <v>1.54</v>
      </c>
      <c r="X642" s="45">
        <f t="shared" ref="X642:X662" si="373">V642*W642+1</f>
        <v>2.1704</v>
      </c>
      <c r="Y642" s="52">
        <v>1.125</v>
      </c>
      <c r="Z642" s="47">
        <v>0.5</v>
      </c>
      <c r="AA642" s="54">
        <f t="shared" ref="AA642:AA662" si="374">T642*U642*X642*Y642*Z642</f>
        <v>24038.7147441</v>
      </c>
    </row>
    <row r="643" customHeight="1" spans="1:27">
      <c r="A643" s="56">
        <v>2556</v>
      </c>
      <c r="B643" s="51">
        <f t="shared" ref="B643:B662" si="375">0.677+0.338</f>
        <v>1.015</v>
      </c>
      <c r="C643" s="51">
        <v>1.35</v>
      </c>
      <c r="D643" s="51">
        <v>1</v>
      </c>
      <c r="E643" s="51">
        <v>0</v>
      </c>
      <c r="F643" s="42">
        <f t="shared" si="369"/>
        <v>3502.359</v>
      </c>
      <c r="G643" s="52">
        <v>1.15</v>
      </c>
      <c r="H643" s="51">
        <v>0.76</v>
      </c>
      <c r="I643" s="51">
        <v>1.54</v>
      </c>
      <c r="J643" s="45">
        <f t="shared" si="370"/>
        <v>2.1704</v>
      </c>
      <c r="K643" s="52">
        <v>1.125</v>
      </c>
      <c r="L643" s="47">
        <v>0.5</v>
      </c>
      <c r="M643" s="54">
        <f t="shared" si="371"/>
        <v>4917.2332329225</v>
      </c>
      <c r="O643" s="56">
        <v>2556</v>
      </c>
      <c r="P643" s="51">
        <f t="shared" ref="P643:P662" si="376">0.677+0.338</f>
        <v>1.015</v>
      </c>
      <c r="Q643" s="51">
        <v>1.35</v>
      </c>
      <c r="R643" s="51">
        <v>1</v>
      </c>
      <c r="S643" s="51">
        <v>0</v>
      </c>
      <c r="T643" s="42">
        <f t="shared" si="372"/>
        <v>3502.359</v>
      </c>
      <c r="U643" s="52">
        <v>1.55</v>
      </c>
      <c r="V643" s="51">
        <v>0.76</v>
      </c>
      <c r="W643" s="51">
        <v>1.54</v>
      </c>
      <c r="X643" s="45">
        <f t="shared" si="373"/>
        <v>2.1704</v>
      </c>
      <c r="Y643" s="52">
        <v>1.125</v>
      </c>
      <c r="Z643" s="47">
        <v>0.5</v>
      </c>
      <c r="AA643" s="54">
        <f t="shared" si="374"/>
        <v>6627.5752269825</v>
      </c>
    </row>
    <row r="644" customHeight="1" spans="1:27">
      <c r="A644" s="56">
        <v>2556</v>
      </c>
      <c r="B644" s="51">
        <f t="shared" si="375"/>
        <v>1.015</v>
      </c>
      <c r="C644" s="51">
        <v>1.35</v>
      </c>
      <c r="D644" s="51">
        <v>1</v>
      </c>
      <c r="E644" s="51">
        <v>0</v>
      </c>
      <c r="F644" s="42">
        <f t="shared" si="369"/>
        <v>3502.359</v>
      </c>
      <c r="G644" s="52">
        <v>1.15</v>
      </c>
      <c r="H644" s="51">
        <v>0.76</v>
      </c>
      <c r="I644" s="51">
        <v>1.54</v>
      </c>
      <c r="J644" s="45">
        <f t="shared" si="370"/>
        <v>2.1704</v>
      </c>
      <c r="K644" s="52">
        <v>1.125</v>
      </c>
      <c r="L644" s="47">
        <v>0.5</v>
      </c>
      <c r="M644" s="54">
        <f t="shared" si="371"/>
        <v>4917.2332329225</v>
      </c>
      <c r="O644" s="56">
        <v>2556</v>
      </c>
      <c r="P644" s="51">
        <f t="shared" si="376"/>
        <v>1.015</v>
      </c>
      <c r="Q644" s="51">
        <v>1.35</v>
      </c>
      <c r="R644" s="51">
        <v>1</v>
      </c>
      <c r="S644" s="51">
        <v>0</v>
      </c>
      <c r="T644" s="42">
        <f t="shared" si="372"/>
        <v>3502.359</v>
      </c>
      <c r="U644" s="52">
        <v>1.55</v>
      </c>
      <c r="V644" s="51">
        <v>0.76</v>
      </c>
      <c r="W644" s="51">
        <v>1.54</v>
      </c>
      <c r="X644" s="45">
        <f t="shared" si="373"/>
        <v>2.1704</v>
      </c>
      <c r="Y644" s="52">
        <v>1.125</v>
      </c>
      <c r="Z644" s="47">
        <v>0.5</v>
      </c>
      <c r="AA644" s="54">
        <f t="shared" si="374"/>
        <v>6627.5752269825</v>
      </c>
    </row>
    <row r="645" customHeight="1" spans="1:27">
      <c r="A645" s="56">
        <v>2556</v>
      </c>
      <c r="B645" s="51">
        <f t="shared" si="375"/>
        <v>1.015</v>
      </c>
      <c r="C645" s="51">
        <v>1.35</v>
      </c>
      <c r="D645" s="51">
        <v>1</v>
      </c>
      <c r="E645" s="51">
        <v>0</v>
      </c>
      <c r="F645" s="42">
        <f t="shared" si="369"/>
        <v>3502.359</v>
      </c>
      <c r="G645" s="52">
        <v>1.35</v>
      </c>
      <c r="H645" s="51">
        <v>0.76</v>
      </c>
      <c r="I645" s="51">
        <v>1.54</v>
      </c>
      <c r="J645" s="45">
        <f t="shared" si="370"/>
        <v>2.1704</v>
      </c>
      <c r="K645" s="52">
        <v>1.125</v>
      </c>
      <c r="L645" s="47">
        <v>0.5</v>
      </c>
      <c r="M645" s="54">
        <f t="shared" si="371"/>
        <v>5772.4042299525</v>
      </c>
      <c r="O645" s="56">
        <v>2556</v>
      </c>
      <c r="P645" s="51">
        <f t="shared" si="376"/>
        <v>1.015</v>
      </c>
      <c r="Q645" s="51">
        <v>1.35</v>
      </c>
      <c r="R645" s="51">
        <v>1</v>
      </c>
      <c r="S645" s="51">
        <v>0</v>
      </c>
      <c r="T645" s="42">
        <f t="shared" si="372"/>
        <v>3502.359</v>
      </c>
      <c r="U645" s="52">
        <v>1.75</v>
      </c>
      <c r="V645" s="51">
        <v>0.76</v>
      </c>
      <c r="W645" s="51">
        <v>1.54</v>
      </c>
      <c r="X645" s="45">
        <f t="shared" si="373"/>
        <v>2.1704</v>
      </c>
      <c r="Y645" s="52">
        <v>1.125</v>
      </c>
      <c r="Z645" s="47">
        <v>0.5</v>
      </c>
      <c r="AA645" s="54">
        <f t="shared" si="374"/>
        <v>7482.7462240125</v>
      </c>
    </row>
    <row r="646" customHeight="1" spans="1:27">
      <c r="A646" s="56">
        <v>2556</v>
      </c>
      <c r="B646" s="51">
        <f t="shared" si="375"/>
        <v>1.015</v>
      </c>
      <c r="C646" s="51">
        <v>1.35</v>
      </c>
      <c r="D646" s="51">
        <v>1</v>
      </c>
      <c r="E646" s="51">
        <v>0</v>
      </c>
      <c r="F646" s="42">
        <f t="shared" si="369"/>
        <v>3502.359</v>
      </c>
      <c r="G646" s="52">
        <v>1.35</v>
      </c>
      <c r="H646" s="51">
        <v>0.76</v>
      </c>
      <c r="I646" s="51">
        <v>1.54</v>
      </c>
      <c r="J646" s="45">
        <f t="shared" si="370"/>
        <v>2.1704</v>
      </c>
      <c r="K646" s="52">
        <v>1.125</v>
      </c>
      <c r="L646" s="47">
        <v>0.5</v>
      </c>
      <c r="M646" s="54">
        <f t="shared" si="371"/>
        <v>5772.4042299525</v>
      </c>
      <c r="O646" s="56">
        <v>2556</v>
      </c>
      <c r="P646" s="51">
        <f t="shared" si="376"/>
        <v>1.015</v>
      </c>
      <c r="Q646" s="51">
        <v>1.35</v>
      </c>
      <c r="R646" s="51">
        <v>1</v>
      </c>
      <c r="S646" s="51">
        <v>0</v>
      </c>
      <c r="T646" s="42">
        <f t="shared" si="372"/>
        <v>3502.359</v>
      </c>
      <c r="U646" s="52">
        <v>1.75</v>
      </c>
      <c r="V646" s="51">
        <v>0.76</v>
      </c>
      <c r="W646" s="51">
        <v>1.54</v>
      </c>
      <c r="X646" s="45">
        <f t="shared" si="373"/>
        <v>2.1704</v>
      </c>
      <c r="Y646" s="52">
        <v>1.125</v>
      </c>
      <c r="Z646" s="47">
        <v>0.5</v>
      </c>
      <c r="AA646" s="54">
        <f t="shared" si="374"/>
        <v>7482.7462240125</v>
      </c>
    </row>
    <row r="647" customHeight="1" spans="1:27">
      <c r="A647" s="56">
        <v>2556</v>
      </c>
      <c r="B647" s="51">
        <f t="shared" si="375"/>
        <v>1.015</v>
      </c>
      <c r="C647" s="51">
        <v>1.35</v>
      </c>
      <c r="D647" s="51">
        <v>1</v>
      </c>
      <c r="E647" s="51">
        <v>0</v>
      </c>
      <c r="F647" s="42">
        <f t="shared" si="369"/>
        <v>3502.359</v>
      </c>
      <c r="G647" s="52">
        <v>1.35</v>
      </c>
      <c r="H647" s="51">
        <v>0.76</v>
      </c>
      <c r="I647" s="51">
        <v>1.54</v>
      </c>
      <c r="J647" s="45">
        <f t="shared" si="370"/>
        <v>2.1704</v>
      </c>
      <c r="K647" s="52">
        <v>1.125</v>
      </c>
      <c r="L647" s="47">
        <v>0.5</v>
      </c>
      <c r="M647" s="54">
        <f t="shared" si="371"/>
        <v>5772.4042299525</v>
      </c>
      <c r="O647" s="56">
        <v>2556</v>
      </c>
      <c r="P647" s="51">
        <f t="shared" si="376"/>
        <v>1.015</v>
      </c>
      <c r="Q647" s="51">
        <v>1.35</v>
      </c>
      <c r="R647" s="51">
        <v>1</v>
      </c>
      <c r="S647" s="51">
        <v>0</v>
      </c>
      <c r="T647" s="42">
        <f t="shared" si="372"/>
        <v>3502.359</v>
      </c>
      <c r="U647" s="52">
        <v>1.75</v>
      </c>
      <c r="V647" s="51">
        <v>0.76</v>
      </c>
      <c r="W647" s="51">
        <v>1.54</v>
      </c>
      <c r="X647" s="45">
        <f t="shared" si="373"/>
        <v>2.1704</v>
      </c>
      <c r="Y647" s="52">
        <v>1.125</v>
      </c>
      <c r="Z647" s="47">
        <v>0.5</v>
      </c>
      <c r="AA647" s="54">
        <f t="shared" si="374"/>
        <v>7482.7462240125</v>
      </c>
    </row>
    <row r="648" customHeight="1" spans="1:27">
      <c r="A648" s="56">
        <v>2556</v>
      </c>
      <c r="B648" s="51">
        <f t="shared" si="375"/>
        <v>1.015</v>
      </c>
      <c r="C648" s="51">
        <v>1.35</v>
      </c>
      <c r="D648" s="51">
        <v>1</v>
      </c>
      <c r="E648" s="51">
        <v>0</v>
      </c>
      <c r="F648" s="42">
        <f t="shared" si="369"/>
        <v>3502.359</v>
      </c>
      <c r="G648" s="52">
        <v>1.35</v>
      </c>
      <c r="H648" s="51">
        <v>0.76</v>
      </c>
      <c r="I648" s="51">
        <v>1.54</v>
      </c>
      <c r="J648" s="45">
        <f t="shared" si="370"/>
        <v>2.1704</v>
      </c>
      <c r="K648" s="52">
        <v>1.125</v>
      </c>
      <c r="L648" s="47">
        <v>0.5</v>
      </c>
      <c r="M648" s="54">
        <f t="shared" si="371"/>
        <v>5772.4042299525</v>
      </c>
      <c r="O648" s="56">
        <v>2556</v>
      </c>
      <c r="P648" s="51">
        <f t="shared" si="376"/>
        <v>1.015</v>
      </c>
      <c r="Q648" s="51">
        <v>1.35</v>
      </c>
      <c r="R648" s="51">
        <v>1</v>
      </c>
      <c r="S648" s="51">
        <v>0</v>
      </c>
      <c r="T648" s="42">
        <f t="shared" si="372"/>
        <v>3502.359</v>
      </c>
      <c r="U648" s="52">
        <v>1.75</v>
      </c>
      <c r="V648" s="51">
        <v>0.76</v>
      </c>
      <c r="W648" s="51">
        <v>1.54</v>
      </c>
      <c r="X648" s="45">
        <f t="shared" si="373"/>
        <v>2.1704</v>
      </c>
      <c r="Y648" s="52">
        <v>1.125</v>
      </c>
      <c r="Z648" s="47">
        <v>0.5</v>
      </c>
      <c r="AA648" s="54">
        <f t="shared" si="374"/>
        <v>7482.7462240125</v>
      </c>
    </row>
    <row r="649" customHeight="1" spans="1:27">
      <c r="A649" s="56">
        <v>2556</v>
      </c>
      <c r="B649" s="51">
        <f t="shared" si="375"/>
        <v>1.015</v>
      </c>
      <c r="C649" s="51">
        <v>1.35</v>
      </c>
      <c r="D649" s="51">
        <v>1</v>
      </c>
      <c r="E649" s="51">
        <v>0</v>
      </c>
      <c r="F649" s="42">
        <f t="shared" si="369"/>
        <v>3502.359</v>
      </c>
      <c r="G649" s="52">
        <v>1.35</v>
      </c>
      <c r="H649" s="51">
        <v>0.76</v>
      </c>
      <c r="I649" s="51">
        <v>1.54</v>
      </c>
      <c r="J649" s="45">
        <f t="shared" si="370"/>
        <v>2.1704</v>
      </c>
      <c r="K649" s="52">
        <v>1.125</v>
      </c>
      <c r="L649" s="47">
        <v>0.5</v>
      </c>
      <c r="M649" s="54">
        <f t="shared" si="371"/>
        <v>5772.4042299525</v>
      </c>
      <c r="O649" s="56">
        <v>2556</v>
      </c>
      <c r="P649" s="51">
        <f t="shared" si="376"/>
        <v>1.015</v>
      </c>
      <c r="Q649" s="51">
        <v>1.35</v>
      </c>
      <c r="R649" s="51">
        <v>1</v>
      </c>
      <c r="S649" s="51">
        <v>0</v>
      </c>
      <c r="T649" s="42">
        <f t="shared" si="372"/>
        <v>3502.359</v>
      </c>
      <c r="U649" s="52">
        <v>1.75</v>
      </c>
      <c r="V649" s="51">
        <v>0.76</v>
      </c>
      <c r="W649" s="51">
        <v>1.54</v>
      </c>
      <c r="X649" s="45">
        <f t="shared" si="373"/>
        <v>2.1704</v>
      </c>
      <c r="Y649" s="52">
        <v>1.125</v>
      </c>
      <c r="Z649" s="47">
        <v>0.5</v>
      </c>
      <c r="AA649" s="54">
        <f t="shared" si="374"/>
        <v>7482.7462240125</v>
      </c>
    </row>
    <row r="650" customHeight="1" spans="1:27">
      <c r="A650" s="56">
        <v>2556</v>
      </c>
      <c r="B650" s="51">
        <f t="shared" si="375"/>
        <v>1.015</v>
      </c>
      <c r="C650" s="51">
        <v>1.35</v>
      </c>
      <c r="D650" s="51">
        <v>1</v>
      </c>
      <c r="E650" s="51">
        <v>0</v>
      </c>
      <c r="F650" s="42">
        <f t="shared" si="369"/>
        <v>3502.359</v>
      </c>
      <c r="G650" s="52">
        <v>1.35</v>
      </c>
      <c r="H650" s="51">
        <v>0.76</v>
      </c>
      <c r="I650" s="51">
        <v>1.54</v>
      </c>
      <c r="J650" s="45">
        <f t="shared" si="370"/>
        <v>2.1704</v>
      </c>
      <c r="K650" s="52">
        <v>1.125</v>
      </c>
      <c r="L650" s="47">
        <v>0.5</v>
      </c>
      <c r="M650" s="54">
        <f t="shared" si="371"/>
        <v>5772.4042299525</v>
      </c>
      <c r="O650" s="56">
        <v>2556</v>
      </c>
      <c r="P650" s="51">
        <f t="shared" si="376"/>
        <v>1.015</v>
      </c>
      <c r="Q650" s="51">
        <v>1.35</v>
      </c>
      <c r="R650" s="51">
        <v>1</v>
      </c>
      <c r="S650" s="51">
        <v>0</v>
      </c>
      <c r="T650" s="42">
        <f t="shared" si="372"/>
        <v>3502.359</v>
      </c>
      <c r="U650" s="52">
        <v>1.75</v>
      </c>
      <c r="V650" s="51">
        <v>0.76</v>
      </c>
      <c r="W650" s="51">
        <v>1.54</v>
      </c>
      <c r="X650" s="45">
        <f t="shared" si="373"/>
        <v>2.1704</v>
      </c>
      <c r="Y650" s="52">
        <v>1.125</v>
      </c>
      <c r="Z650" s="47">
        <v>0.5</v>
      </c>
      <c r="AA650" s="54">
        <f t="shared" si="374"/>
        <v>7482.7462240125</v>
      </c>
    </row>
    <row r="651" customHeight="1" spans="1:27">
      <c r="A651" s="56">
        <v>2556</v>
      </c>
      <c r="B651" s="51">
        <f t="shared" si="375"/>
        <v>1.015</v>
      </c>
      <c r="C651" s="51">
        <v>1.35</v>
      </c>
      <c r="D651" s="51">
        <v>1</v>
      </c>
      <c r="E651" s="51">
        <v>0</v>
      </c>
      <c r="F651" s="42">
        <f t="shared" si="369"/>
        <v>3502.359</v>
      </c>
      <c r="G651" s="52">
        <v>1.35</v>
      </c>
      <c r="H651" s="51">
        <v>0.76</v>
      </c>
      <c r="I651" s="51">
        <v>1.54</v>
      </c>
      <c r="J651" s="45">
        <f t="shared" si="370"/>
        <v>2.1704</v>
      </c>
      <c r="K651" s="52">
        <v>1.125</v>
      </c>
      <c r="L651" s="47">
        <v>0.5</v>
      </c>
      <c r="M651" s="54">
        <f t="shared" si="371"/>
        <v>5772.4042299525</v>
      </c>
      <c r="O651" s="56">
        <v>2556</v>
      </c>
      <c r="P651" s="51">
        <f t="shared" si="376"/>
        <v>1.015</v>
      </c>
      <c r="Q651" s="51">
        <v>1.35</v>
      </c>
      <c r="R651" s="51">
        <v>1</v>
      </c>
      <c r="S651" s="51">
        <v>0</v>
      </c>
      <c r="T651" s="42">
        <f t="shared" si="372"/>
        <v>3502.359</v>
      </c>
      <c r="U651" s="52">
        <v>1.75</v>
      </c>
      <c r="V651" s="51">
        <v>0.76</v>
      </c>
      <c r="W651" s="51">
        <v>1.54</v>
      </c>
      <c r="X651" s="45">
        <f t="shared" si="373"/>
        <v>2.1704</v>
      </c>
      <c r="Y651" s="52">
        <v>1.125</v>
      </c>
      <c r="Z651" s="47">
        <v>0.5</v>
      </c>
      <c r="AA651" s="54">
        <f t="shared" si="374"/>
        <v>7482.7462240125</v>
      </c>
    </row>
    <row r="652" customHeight="1" spans="1:27">
      <c r="A652" s="56">
        <v>2556</v>
      </c>
      <c r="B652" s="51">
        <f t="shared" si="375"/>
        <v>1.015</v>
      </c>
      <c r="C652" s="51">
        <v>1.35</v>
      </c>
      <c r="D652" s="51">
        <v>1</v>
      </c>
      <c r="E652" s="51">
        <v>0</v>
      </c>
      <c r="F652" s="42">
        <f t="shared" si="369"/>
        <v>3502.359</v>
      </c>
      <c r="G652" s="52">
        <v>1.35</v>
      </c>
      <c r="H652" s="51">
        <v>0.76</v>
      </c>
      <c r="I652" s="51">
        <v>1.54</v>
      </c>
      <c r="J652" s="45">
        <f t="shared" si="370"/>
        <v>2.1704</v>
      </c>
      <c r="K652" s="52">
        <v>1.125</v>
      </c>
      <c r="L652" s="47">
        <v>0.5</v>
      </c>
      <c r="M652" s="54">
        <f t="shared" si="371"/>
        <v>5772.4042299525</v>
      </c>
      <c r="O652" s="56">
        <v>2556</v>
      </c>
      <c r="P652" s="51">
        <f t="shared" si="376"/>
        <v>1.015</v>
      </c>
      <c r="Q652" s="51">
        <v>1.35</v>
      </c>
      <c r="R652" s="51">
        <v>1</v>
      </c>
      <c r="S652" s="51">
        <v>0</v>
      </c>
      <c r="T652" s="42">
        <f t="shared" si="372"/>
        <v>3502.359</v>
      </c>
      <c r="U652" s="52">
        <v>1.75</v>
      </c>
      <c r="V652" s="51">
        <v>0.76</v>
      </c>
      <c r="W652" s="51">
        <v>1.54</v>
      </c>
      <c r="X652" s="45">
        <f t="shared" si="373"/>
        <v>2.1704</v>
      </c>
      <c r="Y652" s="52">
        <v>1.125</v>
      </c>
      <c r="Z652" s="47">
        <v>0.5</v>
      </c>
      <c r="AA652" s="54">
        <f t="shared" si="374"/>
        <v>7482.7462240125</v>
      </c>
    </row>
    <row r="653" customHeight="1" spans="1:27">
      <c r="A653" s="56">
        <v>2556</v>
      </c>
      <c r="B653" s="51">
        <f t="shared" si="375"/>
        <v>1.015</v>
      </c>
      <c r="C653" s="51">
        <v>1.35</v>
      </c>
      <c r="D653" s="51">
        <v>1</v>
      </c>
      <c r="E653" s="51">
        <v>0</v>
      </c>
      <c r="F653" s="42">
        <f t="shared" si="369"/>
        <v>3502.359</v>
      </c>
      <c r="G653" s="52">
        <v>1.35</v>
      </c>
      <c r="H653" s="51">
        <v>0.76</v>
      </c>
      <c r="I653" s="51">
        <v>1.54</v>
      </c>
      <c r="J653" s="45">
        <f t="shared" si="370"/>
        <v>2.1704</v>
      </c>
      <c r="K653" s="52">
        <v>1.125</v>
      </c>
      <c r="L653" s="47">
        <v>0.5</v>
      </c>
      <c r="M653" s="54">
        <f t="shared" si="371"/>
        <v>5772.4042299525</v>
      </c>
      <c r="O653" s="56">
        <v>2556</v>
      </c>
      <c r="P653" s="51">
        <f t="shared" si="376"/>
        <v>1.015</v>
      </c>
      <c r="Q653" s="51">
        <v>1.35</v>
      </c>
      <c r="R653" s="51">
        <v>1</v>
      </c>
      <c r="S653" s="51">
        <v>0</v>
      </c>
      <c r="T653" s="42">
        <f t="shared" si="372"/>
        <v>3502.359</v>
      </c>
      <c r="U653" s="52">
        <v>1.75</v>
      </c>
      <c r="V653" s="51">
        <v>0.76</v>
      </c>
      <c r="W653" s="51">
        <v>1.54</v>
      </c>
      <c r="X653" s="45">
        <f t="shared" si="373"/>
        <v>2.1704</v>
      </c>
      <c r="Y653" s="52">
        <v>1.125</v>
      </c>
      <c r="Z653" s="47">
        <v>0.5</v>
      </c>
      <c r="AA653" s="54">
        <f t="shared" si="374"/>
        <v>7482.7462240125</v>
      </c>
    </row>
    <row r="654" customHeight="1" spans="1:27">
      <c r="A654" s="56">
        <v>2556</v>
      </c>
      <c r="B654" s="51">
        <f t="shared" si="375"/>
        <v>1.015</v>
      </c>
      <c r="C654" s="51">
        <v>1.35</v>
      </c>
      <c r="D654" s="51">
        <v>1</v>
      </c>
      <c r="E654" s="51">
        <v>0</v>
      </c>
      <c r="F654" s="42">
        <f t="shared" si="369"/>
        <v>3502.359</v>
      </c>
      <c r="G654" s="52">
        <v>1.35</v>
      </c>
      <c r="H654" s="51">
        <v>0.76</v>
      </c>
      <c r="I654" s="51">
        <v>1.54</v>
      </c>
      <c r="J654" s="45">
        <f t="shared" si="370"/>
        <v>2.1704</v>
      </c>
      <c r="K654" s="52">
        <v>1.125</v>
      </c>
      <c r="L654" s="47">
        <v>0.5</v>
      </c>
      <c r="M654" s="54">
        <f t="shared" si="371"/>
        <v>5772.4042299525</v>
      </c>
      <c r="O654" s="56">
        <v>2556</v>
      </c>
      <c r="P654" s="51">
        <f t="shared" si="376"/>
        <v>1.015</v>
      </c>
      <c r="Q654" s="51">
        <v>1.35</v>
      </c>
      <c r="R654" s="51">
        <v>1</v>
      </c>
      <c r="S654" s="51">
        <v>0</v>
      </c>
      <c r="T654" s="42">
        <f t="shared" si="372"/>
        <v>3502.359</v>
      </c>
      <c r="U654" s="52">
        <v>1.75</v>
      </c>
      <c r="V654" s="51">
        <v>0.76</v>
      </c>
      <c r="W654" s="51">
        <v>1.54</v>
      </c>
      <c r="X654" s="45">
        <f t="shared" si="373"/>
        <v>2.1704</v>
      </c>
      <c r="Y654" s="52">
        <v>1.125</v>
      </c>
      <c r="Z654" s="47">
        <v>0.5</v>
      </c>
      <c r="AA654" s="54">
        <f t="shared" si="374"/>
        <v>7482.7462240125</v>
      </c>
    </row>
    <row r="655" customHeight="1" spans="1:27">
      <c r="A655" s="56">
        <v>2556</v>
      </c>
      <c r="B655" s="51">
        <f t="shared" si="375"/>
        <v>1.015</v>
      </c>
      <c r="C655" s="51">
        <v>1.35</v>
      </c>
      <c r="D655" s="51">
        <v>1</v>
      </c>
      <c r="E655" s="51">
        <v>0</v>
      </c>
      <c r="F655" s="42">
        <f t="shared" si="369"/>
        <v>3502.359</v>
      </c>
      <c r="G655" s="52">
        <v>1.35</v>
      </c>
      <c r="H655" s="51">
        <v>0.76</v>
      </c>
      <c r="I655" s="51">
        <v>1.54</v>
      </c>
      <c r="J655" s="45">
        <f t="shared" si="370"/>
        <v>2.1704</v>
      </c>
      <c r="K655" s="52">
        <v>1.125</v>
      </c>
      <c r="L655" s="47">
        <v>0.5</v>
      </c>
      <c r="M655" s="54">
        <f t="shared" si="371"/>
        <v>5772.4042299525</v>
      </c>
      <c r="O655" s="56">
        <v>2556</v>
      </c>
      <c r="P655" s="51">
        <f t="shared" si="376"/>
        <v>1.015</v>
      </c>
      <c r="Q655" s="51">
        <v>1.35</v>
      </c>
      <c r="R655" s="51">
        <v>1</v>
      </c>
      <c r="S655" s="51">
        <v>0</v>
      </c>
      <c r="T655" s="42">
        <f t="shared" si="372"/>
        <v>3502.359</v>
      </c>
      <c r="U655" s="52">
        <v>1.75</v>
      </c>
      <c r="V655" s="51">
        <v>0.76</v>
      </c>
      <c r="W655" s="51">
        <v>1.54</v>
      </c>
      <c r="X655" s="45">
        <f t="shared" si="373"/>
        <v>2.1704</v>
      </c>
      <c r="Y655" s="52">
        <v>1.125</v>
      </c>
      <c r="Z655" s="47">
        <v>0.5</v>
      </c>
      <c r="AA655" s="54">
        <f t="shared" si="374"/>
        <v>7482.7462240125</v>
      </c>
    </row>
    <row r="656" customHeight="1" spans="1:27">
      <c r="A656" s="56">
        <v>2556</v>
      </c>
      <c r="B656" s="51">
        <f t="shared" si="375"/>
        <v>1.015</v>
      </c>
      <c r="C656" s="51">
        <v>1.35</v>
      </c>
      <c r="D656" s="51">
        <v>1</v>
      </c>
      <c r="E656" s="51">
        <v>0</v>
      </c>
      <c r="F656" s="42">
        <f t="shared" si="369"/>
        <v>3502.359</v>
      </c>
      <c r="G656" s="52">
        <v>1.35</v>
      </c>
      <c r="H656" s="51">
        <v>0.76</v>
      </c>
      <c r="I656" s="51">
        <v>1.54</v>
      </c>
      <c r="J656" s="45">
        <f t="shared" si="370"/>
        <v>2.1704</v>
      </c>
      <c r="K656" s="52">
        <v>1.125</v>
      </c>
      <c r="L656" s="47">
        <v>0.5</v>
      </c>
      <c r="M656" s="54">
        <f t="shared" si="371"/>
        <v>5772.4042299525</v>
      </c>
      <c r="O656" s="56">
        <v>2556</v>
      </c>
      <c r="P656" s="51">
        <f t="shared" si="376"/>
        <v>1.015</v>
      </c>
      <c r="Q656" s="51">
        <v>1.35</v>
      </c>
      <c r="R656" s="51">
        <v>1</v>
      </c>
      <c r="S656" s="51">
        <v>0</v>
      </c>
      <c r="T656" s="42">
        <f t="shared" si="372"/>
        <v>3502.359</v>
      </c>
      <c r="U656" s="52">
        <v>1.75</v>
      </c>
      <c r="V656" s="51">
        <v>0.76</v>
      </c>
      <c r="W656" s="51">
        <v>1.54</v>
      </c>
      <c r="X656" s="45">
        <f t="shared" si="373"/>
        <v>2.1704</v>
      </c>
      <c r="Y656" s="52">
        <v>1.125</v>
      </c>
      <c r="Z656" s="47">
        <v>0.5</v>
      </c>
      <c r="AA656" s="54">
        <f t="shared" si="374"/>
        <v>7482.7462240125</v>
      </c>
    </row>
    <row r="657" customHeight="1" spans="1:27">
      <c r="A657" s="56">
        <v>2556</v>
      </c>
      <c r="B657" s="51">
        <f t="shared" si="375"/>
        <v>1.015</v>
      </c>
      <c r="C657" s="51">
        <v>1.35</v>
      </c>
      <c r="D657" s="51">
        <v>1</v>
      </c>
      <c r="E657" s="51">
        <v>0</v>
      </c>
      <c r="F657" s="42">
        <f t="shared" si="369"/>
        <v>3502.359</v>
      </c>
      <c r="G657" s="52">
        <v>1.35</v>
      </c>
      <c r="H657" s="51">
        <v>0.76</v>
      </c>
      <c r="I657" s="51">
        <v>1.54</v>
      </c>
      <c r="J657" s="45">
        <f t="shared" si="370"/>
        <v>2.1704</v>
      </c>
      <c r="K657" s="52">
        <v>1.125</v>
      </c>
      <c r="L657" s="47">
        <v>0.5</v>
      </c>
      <c r="M657" s="54">
        <f t="shared" si="371"/>
        <v>5772.4042299525</v>
      </c>
      <c r="O657" s="56">
        <v>2556</v>
      </c>
      <c r="P657" s="51">
        <f t="shared" si="376"/>
        <v>1.015</v>
      </c>
      <c r="Q657" s="51">
        <v>1.35</v>
      </c>
      <c r="R657" s="51">
        <v>1</v>
      </c>
      <c r="S657" s="51">
        <v>0</v>
      </c>
      <c r="T657" s="42">
        <f t="shared" si="372"/>
        <v>3502.359</v>
      </c>
      <c r="U657" s="52">
        <v>1.75</v>
      </c>
      <c r="V657" s="51">
        <v>0.76</v>
      </c>
      <c r="W657" s="51">
        <v>1.54</v>
      </c>
      <c r="X657" s="45">
        <f t="shared" si="373"/>
        <v>2.1704</v>
      </c>
      <c r="Y657" s="52">
        <v>1.125</v>
      </c>
      <c r="Z657" s="47">
        <v>0.5</v>
      </c>
      <c r="AA657" s="54">
        <f t="shared" si="374"/>
        <v>7482.7462240125</v>
      </c>
    </row>
    <row r="658" customHeight="1" spans="1:27">
      <c r="A658" s="56">
        <v>2556</v>
      </c>
      <c r="B658" s="51">
        <f t="shared" si="375"/>
        <v>1.015</v>
      </c>
      <c r="C658" s="51">
        <v>1.35</v>
      </c>
      <c r="D658" s="51">
        <v>1</v>
      </c>
      <c r="E658" s="51">
        <v>0</v>
      </c>
      <c r="F658" s="42">
        <f t="shared" si="369"/>
        <v>3502.359</v>
      </c>
      <c r="G658" s="52">
        <v>1.35</v>
      </c>
      <c r="H658" s="51">
        <v>0.76</v>
      </c>
      <c r="I658" s="51">
        <v>1.54</v>
      </c>
      <c r="J658" s="45">
        <f t="shared" si="370"/>
        <v>2.1704</v>
      </c>
      <c r="K658" s="52">
        <v>1.125</v>
      </c>
      <c r="L658" s="47">
        <v>0.5</v>
      </c>
      <c r="M658" s="54">
        <f t="shared" si="371"/>
        <v>5772.4042299525</v>
      </c>
      <c r="O658" s="56">
        <v>2556</v>
      </c>
      <c r="P658" s="51">
        <f t="shared" si="376"/>
        <v>1.015</v>
      </c>
      <c r="Q658" s="51">
        <v>1.35</v>
      </c>
      <c r="R658" s="51">
        <v>1</v>
      </c>
      <c r="S658" s="51">
        <v>0</v>
      </c>
      <c r="T658" s="42">
        <f t="shared" si="372"/>
        <v>3502.359</v>
      </c>
      <c r="U658" s="52">
        <v>1.75</v>
      </c>
      <c r="V658" s="51">
        <v>0.76</v>
      </c>
      <c r="W658" s="51">
        <v>1.54</v>
      </c>
      <c r="X658" s="45">
        <f t="shared" si="373"/>
        <v>2.1704</v>
      </c>
      <c r="Y658" s="52">
        <v>1.125</v>
      </c>
      <c r="Z658" s="47">
        <v>0.5</v>
      </c>
      <c r="AA658" s="54">
        <f t="shared" si="374"/>
        <v>7482.7462240125</v>
      </c>
    </row>
    <row r="659" customHeight="1" spans="1:27">
      <c r="A659" s="56">
        <v>2556</v>
      </c>
      <c r="B659" s="51">
        <f t="shared" si="375"/>
        <v>1.015</v>
      </c>
      <c r="C659" s="51">
        <v>1.35</v>
      </c>
      <c r="D659" s="51">
        <v>1</v>
      </c>
      <c r="E659" s="51">
        <v>0</v>
      </c>
      <c r="F659" s="42">
        <f t="shared" si="369"/>
        <v>3502.359</v>
      </c>
      <c r="G659" s="52">
        <v>1.35</v>
      </c>
      <c r="H659" s="51">
        <v>0.76</v>
      </c>
      <c r="I659" s="51">
        <v>1.54</v>
      </c>
      <c r="J659" s="45">
        <f t="shared" si="370"/>
        <v>2.1704</v>
      </c>
      <c r="K659" s="52">
        <v>1.125</v>
      </c>
      <c r="L659" s="47">
        <v>0.5</v>
      </c>
      <c r="M659" s="54">
        <f t="shared" si="371"/>
        <v>5772.4042299525</v>
      </c>
      <c r="O659" s="56">
        <v>2556</v>
      </c>
      <c r="P659" s="51">
        <f t="shared" si="376"/>
        <v>1.015</v>
      </c>
      <c r="Q659" s="51">
        <v>1.35</v>
      </c>
      <c r="R659" s="51">
        <v>1</v>
      </c>
      <c r="S659" s="51">
        <v>0</v>
      </c>
      <c r="T659" s="42">
        <f t="shared" si="372"/>
        <v>3502.359</v>
      </c>
      <c r="U659" s="52">
        <v>1.75</v>
      </c>
      <c r="V659" s="51">
        <v>0.76</v>
      </c>
      <c r="W659" s="51">
        <v>1.54</v>
      </c>
      <c r="X659" s="45">
        <f t="shared" si="373"/>
        <v>2.1704</v>
      </c>
      <c r="Y659" s="52">
        <v>1.125</v>
      </c>
      <c r="Z659" s="47">
        <v>0.5</v>
      </c>
      <c r="AA659" s="54">
        <f t="shared" si="374"/>
        <v>7482.7462240125</v>
      </c>
    </row>
    <row r="660" customHeight="1" spans="1:27">
      <c r="A660" s="56">
        <v>2556</v>
      </c>
      <c r="B660" s="51">
        <f t="shared" si="375"/>
        <v>1.015</v>
      </c>
      <c r="C660" s="51">
        <v>1.35</v>
      </c>
      <c r="D660" s="51">
        <v>1</v>
      </c>
      <c r="E660" s="51">
        <v>0</v>
      </c>
      <c r="F660" s="42">
        <f t="shared" si="369"/>
        <v>3502.359</v>
      </c>
      <c r="G660" s="52">
        <v>1.35</v>
      </c>
      <c r="H660" s="51">
        <v>0.76</v>
      </c>
      <c r="I660" s="51">
        <v>1.54</v>
      </c>
      <c r="J660" s="45">
        <f t="shared" si="370"/>
        <v>2.1704</v>
      </c>
      <c r="K660" s="52">
        <v>1.125</v>
      </c>
      <c r="L660" s="47">
        <v>0.5</v>
      </c>
      <c r="M660" s="54">
        <f t="shared" si="371"/>
        <v>5772.4042299525</v>
      </c>
      <c r="O660" s="56">
        <v>2556</v>
      </c>
      <c r="P660" s="51">
        <f t="shared" si="376"/>
        <v>1.015</v>
      </c>
      <c r="Q660" s="51">
        <v>1.35</v>
      </c>
      <c r="R660" s="51">
        <v>1</v>
      </c>
      <c r="S660" s="51">
        <v>0</v>
      </c>
      <c r="T660" s="42">
        <f t="shared" si="372"/>
        <v>3502.359</v>
      </c>
      <c r="U660" s="52">
        <v>1.75</v>
      </c>
      <c r="V660" s="51">
        <v>0.76</v>
      </c>
      <c r="W660" s="51">
        <v>1.54</v>
      </c>
      <c r="X660" s="45">
        <f t="shared" si="373"/>
        <v>2.1704</v>
      </c>
      <c r="Y660" s="52">
        <v>1.125</v>
      </c>
      <c r="Z660" s="47">
        <v>0.5</v>
      </c>
      <c r="AA660" s="54">
        <f t="shared" si="374"/>
        <v>7482.7462240125</v>
      </c>
    </row>
    <row r="661" customHeight="1" spans="1:27">
      <c r="A661" s="56">
        <v>2556</v>
      </c>
      <c r="B661" s="51">
        <f t="shared" si="375"/>
        <v>1.015</v>
      </c>
      <c r="C661" s="51">
        <v>1.35</v>
      </c>
      <c r="D661" s="51">
        <v>1</v>
      </c>
      <c r="E661" s="51">
        <v>0</v>
      </c>
      <c r="F661" s="42">
        <f t="shared" si="369"/>
        <v>3502.359</v>
      </c>
      <c r="G661" s="52">
        <v>1.35</v>
      </c>
      <c r="H661" s="51">
        <v>0.76</v>
      </c>
      <c r="I661" s="51">
        <v>1.54</v>
      </c>
      <c r="J661" s="45">
        <f t="shared" si="370"/>
        <v>2.1704</v>
      </c>
      <c r="K661" s="52">
        <v>1.125</v>
      </c>
      <c r="L661" s="47">
        <v>0.5</v>
      </c>
      <c r="M661" s="54">
        <f t="shared" si="371"/>
        <v>5772.4042299525</v>
      </c>
      <c r="O661" s="56">
        <v>2556</v>
      </c>
      <c r="P661" s="51">
        <f t="shared" si="376"/>
        <v>1.015</v>
      </c>
      <c r="Q661" s="51">
        <v>1.35</v>
      </c>
      <c r="R661" s="51">
        <v>1</v>
      </c>
      <c r="S661" s="51">
        <v>0</v>
      </c>
      <c r="T661" s="42">
        <f t="shared" si="372"/>
        <v>3502.359</v>
      </c>
      <c r="U661" s="52">
        <v>1.75</v>
      </c>
      <c r="V661" s="51">
        <v>0.76</v>
      </c>
      <c r="W661" s="51">
        <v>1.54</v>
      </c>
      <c r="X661" s="45">
        <f t="shared" si="373"/>
        <v>2.1704</v>
      </c>
      <c r="Y661" s="52">
        <v>1.125</v>
      </c>
      <c r="Z661" s="47">
        <v>0.5</v>
      </c>
      <c r="AA661" s="54">
        <f t="shared" si="374"/>
        <v>7482.7462240125</v>
      </c>
    </row>
    <row r="662" customHeight="1" spans="1:27">
      <c r="A662" s="56">
        <v>2556</v>
      </c>
      <c r="B662" s="51">
        <f t="shared" si="375"/>
        <v>1.015</v>
      </c>
      <c r="C662" s="51">
        <v>1.35</v>
      </c>
      <c r="D662" s="51">
        <v>1</v>
      </c>
      <c r="E662" s="51">
        <v>0</v>
      </c>
      <c r="F662" s="42">
        <f t="shared" si="369"/>
        <v>3502.359</v>
      </c>
      <c r="G662" s="52">
        <v>1.35</v>
      </c>
      <c r="H662" s="51">
        <v>0.76</v>
      </c>
      <c r="I662" s="51">
        <v>1.54</v>
      </c>
      <c r="J662" s="45">
        <f t="shared" si="370"/>
        <v>2.1704</v>
      </c>
      <c r="K662" s="52">
        <v>1.125</v>
      </c>
      <c r="L662" s="47">
        <v>0.5</v>
      </c>
      <c r="M662" s="54">
        <f t="shared" si="371"/>
        <v>5772.4042299525</v>
      </c>
      <c r="O662" s="56">
        <v>2556</v>
      </c>
      <c r="P662" s="51">
        <f t="shared" si="376"/>
        <v>1.015</v>
      </c>
      <c r="Q662" s="51">
        <v>1.35</v>
      </c>
      <c r="R662" s="51">
        <v>1</v>
      </c>
      <c r="S662" s="51">
        <v>0</v>
      </c>
      <c r="T662" s="42">
        <f t="shared" si="372"/>
        <v>3502.359</v>
      </c>
      <c r="U662" s="52">
        <v>1.75</v>
      </c>
      <c r="V662" s="51">
        <v>0.76</v>
      </c>
      <c r="W662" s="51">
        <v>1.54</v>
      </c>
      <c r="X662" s="45">
        <f t="shared" si="373"/>
        <v>2.1704</v>
      </c>
      <c r="Y662" s="52">
        <v>1.125</v>
      </c>
      <c r="Z662" s="47">
        <v>0.5</v>
      </c>
      <c r="AA662" s="54">
        <f t="shared" si="374"/>
        <v>7482.7462240125</v>
      </c>
    </row>
    <row r="663" customHeight="1" spans="1:27">
      <c r="A663" s="57">
        <f>SUM(M642:M662)</f>
        <v>131572.91806029</v>
      </c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9"/>
      <c r="O663" s="57">
        <f>SUM(AA642:AA662)</f>
        <v>171983.29723029</v>
      </c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9"/>
    </row>
    <row r="664" customHeight="1" spans="1:27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  <c r="O664" s="57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9"/>
    </row>
    <row r="665" customHeight="1" spans="1:27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  <c r="O665" s="60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2"/>
    </row>
  </sheetData>
  <mergeCells count="771">
    <mergeCell ref="A12:F12"/>
    <mergeCell ref="G12:J12"/>
    <mergeCell ref="K12:L12"/>
    <mergeCell ref="O12:T12"/>
    <mergeCell ref="U12:X12"/>
    <mergeCell ref="Y12:Z12"/>
    <mergeCell ref="AC12:AH12"/>
    <mergeCell ref="AI12:AL12"/>
    <mergeCell ref="AM12:AN12"/>
    <mergeCell ref="AQ12:AV12"/>
    <mergeCell ref="AW12:AZ12"/>
    <mergeCell ref="BA12:BB12"/>
    <mergeCell ref="BE12:BJ12"/>
    <mergeCell ref="BK12:BN12"/>
    <mergeCell ref="BO12:BP12"/>
    <mergeCell ref="A36:F36"/>
    <mergeCell ref="G36:J36"/>
    <mergeCell ref="K36:L36"/>
    <mergeCell ref="O36:T36"/>
    <mergeCell ref="U36:X36"/>
    <mergeCell ref="Y36:Z36"/>
    <mergeCell ref="AC36:AH36"/>
    <mergeCell ref="AI36:AL36"/>
    <mergeCell ref="AM36:AN36"/>
    <mergeCell ref="AQ36:AV36"/>
    <mergeCell ref="AW36:AZ36"/>
    <mergeCell ref="BA36:BB36"/>
    <mergeCell ref="BE36:BJ36"/>
    <mergeCell ref="BK36:BN36"/>
    <mergeCell ref="BO36:BP36"/>
    <mergeCell ref="A65:F65"/>
    <mergeCell ref="G65:J65"/>
    <mergeCell ref="K65:L65"/>
    <mergeCell ref="O65:T65"/>
    <mergeCell ref="U65:X65"/>
    <mergeCell ref="Y65:Z65"/>
    <mergeCell ref="AC65:AH65"/>
    <mergeCell ref="AI65:AL65"/>
    <mergeCell ref="AM65:AN65"/>
    <mergeCell ref="AQ65:AV65"/>
    <mergeCell ref="AW65:AZ65"/>
    <mergeCell ref="BA65:BB65"/>
    <mergeCell ref="BE65:BJ65"/>
    <mergeCell ref="BK65:BN65"/>
    <mergeCell ref="BO65:BP65"/>
    <mergeCell ref="A107:F107"/>
    <mergeCell ref="G107:J107"/>
    <mergeCell ref="K107:L107"/>
    <mergeCell ref="O107:T107"/>
    <mergeCell ref="U107:X107"/>
    <mergeCell ref="Y107:Z107"/>
    <mergeCell ref="AC107:AH107"/>
    <mergeCell ref="AI107:AL107"/>
    <mergeCell ref="AM107:AN107"/>
    <mergeCell ref="AQ107:AV107"/>
    <mergeCell ref="AW107:AZ107"/>
    <mergeCell ref="BA107:BB107"/>
    <mergeCell ref="BE107:BJ107"/>
    <mergeCell ref="BK107:BN107"/>
    <mergeCell ref="BO107:BP107"/>
    <mergeCell ref="A132:F132"/>
    <mergeCell ref="G132:J132"/>
    <mergeCell ref="K132:L132"/>
    <mergeCell ref="O132:T132"/>
    <mergeCell ref="U132:X132"/>
    <mergeCell ref="Y132:Z132"/>
    <mergeCell ref="AC132:AH132"/>
    <mergeCell ref="AI132:AL132"/>
    <mergeCell ref="AM132:AN132"/>
    <mergeCell ref="AQ132:AV132"/>
    <mergeCell ref="AW132:AZ132"/>
    <mergeCell ref="BA132:BB132"/>
    <mergeCell ref="BE132:BJ132"/>
    <mergeCell ref="BK132:BN132"/>
    <mergeCell ref="BO132:BP132"/>
    <mergeCell ref="A165:F165"/>
    <mergeCell ref="G165:J165"/>
    <mergeCell ref="K165:L165"/>
    <mergeCell ref="O165:T165"/>
    <mergeCell ref="U165:X165"/>
    <mergeCell ref="Y165:Z165"/>
    <mergeCell ref="AC165:AH165"/>
    <mergeCell ref="AI165:AL165"/>
    <mergeCell ref="AM165:AN165"/>
    <mergeCell ref="AQ165:AV165"/>
    <mergeCell ref="AW165:AZ165"/>
    <mergeCell ref="BA165:BB165"/>
    <mergeCell ref="BE165:BJ165"/>
    <mergeCell ref="BK165:BN165"/>
    <mergeCell ref="BO165:BP165"/>
    <mergeCell ref="A207:F207"/>
    <mergeCell ref="G207:J207"/>
    <mergeCell ref="K207:L207"/>
    <mergeCell ref="O207:T207"/>
    <mergeCell ref="U207:X207"/>
    <mergeCell ref="Y207:Z207"/>
    <mergeCell ref="AC207:AH207"/>
    <mergeCell ref="AI207:AL207"/>
    <mergeCell ref="AM207:AN207"/>
    <mergeCell ref="AQ207:AV207"/>
    <mergeCell ref="AW207:AZ207"/>
    <mergeCell ref="BA207:BB207"/>
    <mergeCell ref="BE207:BJ207"/>
    <mergeCell ref="BK207:BN207"/>
    <mergeCell ref="BO207:BP207"/>
    <mergeCell ref="A235:F235"/>
    <mergeCell ref="G235:J235"/>
    <mergeCell ref="K235:L235"/>
    <mergeCell ref="O235:T235"/>
    <mergeCell ref="U235:X235"/>
    <mergeCell ref="Y235:Z235"/>
    <mergeCell ref="AC235:AH235"/>
    <mergeCell ref="AI235:AL235"/>
    <mergeCell ref="AM235:AN235"/>
    <mergeCell ref="AQ235:AV235"/>
    <mergeCell ref="AW235:AZ235"/>
    <mergeCell ref="BA235:BB235"/>
    <mergeCell ref="BE235:BJ235"/>
    <mergeCell ref="BK235:BN235"/>
    <mergeCell ref="BO235:BP235"/>
    <mergeCell ref="A271:F271"/>
    <mergeCell ref="G271:J271"/>
    <mergeCell ref="K271:L271"/>
    <mergeCell ref="O271:T271"/>
    <mergeCell ref="U271:X271"/>
    <mergeCell ref="Y271:Z271"/>
    <mergeCell ref="AC271:AH271"/>
    <mergeCell ref="AI271:AL271"/>
    <mergeCell ref="AM271:AN271"/>
    <mergeCell ref="AQ271:AV271"/>
    <mergeCell ref="AW271:AZ271"/>
    <mergeCell ref="BA271:BB271"/>
    <mergeCell ref="BE271:BJ271"/>
    <mergeCell ref="BK271:BN271"/>
    <mergeCell ref="BO271:BP271"/>
    <mergeCell ref="A318:F318"/>
    <mergeCell ref="G318:J318"/>
    <mergeCell ref="K318:L318"/>
    <mergeCell ref="O318:T318"/>
    <mergeCell ref="U318:X318"/>
    <mergeCell ref="Y318:Z318"/>
    <mergeCell ref="A342:F342"/>
    <mergeCell ref="G342:J342"/>
    <mergeCell ref="K342:L342"/>
    <mergeCell ref="O342:T342"/>
    <mergeCell ref="U342:X342"/>
    <mergeCell ref="Y342:Z342"/>
    <mergeCell ref="A364:F364"/>
    <mergeCell ref="G364:J364"/>
    <mergeCell ref="K364:L364"/>
    <mergeCell ref="O364:T364"/>
    <mergeCell ref="U364:X364"/>
    <mergeCell ref="Y364:Z364"/>
    <mergeCell ref="A394:F394"/>
    <mergeCell ref="G394:J394"/>
    <mergeCell ref="K394:L394"/>
    <mergeCell ref="O394:T394"/>
    <mergeCell ref="U394:X394"/>
    <mergeCell ref="Y394:Z394"/>
    <mergeCell ref="A433:F433"/>
    <mergeCell ref="G433:J433"/>
    <mergeCell ref="K433:L433"/>
    <mergeCell ref="O433:T433"/>
    <mergeCell ref="U433:X433"/>
    <mergeCell ref="Y433:Z433"/>
    <mergeCell ref="A458:F458"/>
    <mergeCell ref="G458:J458"/>
    <mergeCell ref="K458:L458"/>
    <mergeCell ref="O458:T458"/>
    <mergeCell ref="U458:X458"/>
    <mergeCell ref="Y458:Z458"/>
    <mergeCell ref="A484:F484"/>
    <mergeCell ref="G484:J484"/>
    <mergeCell ref="K484:L484"/>
    <mergeCell ref="O484:T484"/>
    <mergeCell ref="U484:X484"/>
    <mergeCell ref="Y484:Z484"/>
    <mergeCell ref="A514:F514"/>
    <mergeCell ref="G514:J514"/>
    <mergeCell ref="K514:L514"/>
    <mergeCell ref="O514:T514"/>
    <mergeCell ref="U514:X514"/>
    <mergeCell ref="Y514:Z514"/>
    <mergeCell ref="A553:F553"/>
    <mergeCell ref="G553:J553"/>
    <mergeCell ref="K553:L553"/>
    <mergeCell ref="O553:T553"/>
    <mergeCell ref="U553:X553"/>
    <mergeCell ref="Y553:Z553"/>
    <mergeCell ref="A581:F581"/>
    <mergeCell ref="G581:J581"/>
    <mergeCell ref="K581:L581"/>
    <mergeCell ref="O581:T581"/>
    <mergeCell ref="U581:X581"/>
    <mergeCell ref="Y581:Z581"/>
    <mergeCell ref="A610:F610"/>
    <mergeCell ref="G610:J610"/>
    <mergeCell ref="K610:L610"/>
    <mergeCell ref="O610:T610"/>
    <mergeCell ref="U610:X610"/>
    <mergeCell ref="Y610:Z610"/>
    <mergeCell ref="A640:F640"/>
    <mergeCell ref="G640:J640"/>
    <mergeCell ref="K640:L640"/>
    <mergeCell ref="O640:T640"/>
    <mergeCell ref="U640:X640"/>
    <mergeCell ref="Y640:Z640"/>
    <mergeCell ref="M12:M13"/>
    <mergeCell ref="M36:M37"/>
    <mergeCell ref="M65:M66"/>
    <mergeCell ref="M107:M108"/>
    <mergeCell ref="M132:M133"/>
    <mergeCell ref="M165:M166"/>
    <mergeCell ref="M207:M208"/>
    <mergeCell ref="M235:M236"/>
    <mergeCell ref="M271:M272"/>
    <mergeCell ref="M318:M319"/>
    <mergeCell ref="M342:M343"/>
    <mergeCell ref="M364:M365"/>
    <mergeCell ref="M394:M395"/>
    <mergeCell ref="M433:M434"/>
    <mergeCell ref="M458:M459"/>
    <mergeCell ref="M484:M485"/>
    <mergeCell ref="M514:M515"/>
    <mergeCell ref="M553:M554"/>
    <mergeCell ref="M581:M582"/>
    <mergeCell ref="M610:M611"/>
    <mergeCell ref="M640:M641"/>
    <mergeCell ref="AA12:AA13"/>
    <mergeCell ref="AA36:AA37"/>
    <mergeCell ref="AA65:AA66"/>
    <mergeCell ref="AA107:AA108"/>
    <mergeCell ref="AA132:AA133"/>
    <mergeCell ref="AA165:AA166"/>
    <mergeCell ref="AA207:AA208"/>
    <mergeCell ref="AA235:AA236"/>
    <mergeCell ref="AA271:AA272"/>
    <mergeCell ref="AA318:AA319"/>
    <mergeCell ref="AA342:AA343"/>
    <mergeCell ref="AA364:AA365"/>
    <mergeCell ref="AA394:AA395"/>
    <mergeCell ref="AA433:AA434"/>
    <mergeCell ref="AA458:AA459"/>
    <mergeCell ref="AA484:AA485"/>
    <mergeCell ref="AA514:AA515"/>
    <mergeCell ref="AA553:AA554"/>
    <mergeCell ref="AA581:AA582"/>
    <mergeCell ref="AA610:AA611"/>
    <mergeCell ref="AA640:AA641"/>
    <mergeCell ref="AO12:AO13"/>
    <mergeCell ref="AO36:AO37"/>
    <mergeCell ref="AO65:AO66"/>
    <mergeCell ref="AO107:AO108"/>
    <mergeCell ref="AO132:AO133"/>
    <mergeCell ref="AO165:AO166"/>
    <mergeCell ref="AO207:AO208"/>
    <mergeCell ref="AO235:AO236"/>
    <mergeCell ref="AO271:AO272"/>
    <mergeCell ref="BC12:BC13"/>
    <mergeCell ref="BC36:BC37"/>
    <mergeCell ref="BC65:BC66"/>
    <mergeCell ref="BC107:BC108"/>
    <mergeCell ref="BC132:BC133"/>
    <mergeCell ref="BC165:BC166"/>
    <mergeCell ref="BC207:BC208"/>
    <mergeCell ref="BC235:BC236"/>
    <mergeCell ref="BC271:BC272"/>
    <mergeCell ref="BQ12:BQ13"/>
    <mergeCell ref="BQ36:BQ37"/>
    <mergeCell ref="BQ65:BQ66"/>
    <mergeCell ref="BQ107:BQ108"/>
    <mergeCell ref="BQ132:BQ133"/>
    <mergeCell ref="BQ165:BQ166"/>
    <mergeCell ref="BQ207:BQ208"/>
    <mergeCell ref="BQ235:BQ236"/>
    <mergeCell ref="BQ271:BQ272"/>
    <mergeCell ref="A1:E3"/>
    <mergeCell ref="F1:M3"/>
    <mergeCell ref="BJ1:BQ3"/>
    <mergeCell ref="A4:B6"/>
    <mergeCell ref="O4:P6"/>
    <mergeCell ref="AC4:AD6"/>
    <mergeCell ref="AQ4:AR6"/>
    <mergeCell ref="BE4:BF6"/>
    <mergeCell ref="C4:E6"/>
    <mergeCell ref="AS4:AU6"/>
    <mergeCell ref="F4:G5"/>
    <mergeCell ref="H4:I5"/>
    <mergeCell ref="J4:K5"/>
    <mergeCell ref="L4:M5"/>
    <mergeCell ref="T4:U5"/>
    <mergeCell ref="V4:W5"/>
    <mergeCell ref="X4:Y5"/>
    <mergeCell ref="Z4:AA5"/>
    <mergeCell ref="AH4:AI5"/>
    <mergeCell ref="AJ4:AK5"/>
    <mergeCell ref="AL4:AM5"/>
    <mergeCell ref="AN4:AO5"/>
    <mergeCell ref="AV4:AW5"/>
    <mergeCell ref="AX4:AY5"/>
    <mergeCell ref="AZ4:BA5"/>
    <mergeCell ref="BB4:BC5"/>
    <mergeCell ref="BJ4:BK5"/>
    <mergeCell ref="BL4:BM5"/>
    <mergeCell ref="BN4:BO5"/>
    <mergeCell ref="BP4:BQ5"/>
    <mergeCell ref="F6:G7"/>
    <mergeCell ref="H6:I7"/>
    <mergeCell ref="J6:K7"/>
    <mergeCell ref="T6:U7"/>
    <mergeCell ref="V6:W7"/>
    <mergeCell ref="X6:Y7"/>
    <mergeCell ref="AH6:AI7"/>
    <mergeCell ref="AJ6:AK7"/>
    <mergeCell ref="AL6:AM7"/>
    <mergeCell ref="AV6:AW7"/>
    <mergeCell ref="AX6:AY7"/>
    <mergeCell ref="AZ6:BA7"/>
    <mergeCell ref="BJ6:BK7"/>
    <mergeCell ref="BL6:BM7"/>
    <mergeCell ref="BN6:BO7"/>
    <mergeCell ref="L6:M9"/>
    <mergeCell ref="Z6:AA9"/>
    <mergeCell ref="AN6:AO9"/>
    <mergeCell ref="BB6:BC9"/>
    <mergeCell ref="BP6:BQ9"/>
    <mergeCell ref="A7:B9"/>
    <mergeCell ref="O7:P9"/>
    <mergeCell ref="AC7:AD9"/>
    <mergeCell ref="AQ7:AR9"/>
    <mergeCell ref="BE7:BF9"/>
    <mergeCell ref="C7:E9"/>
    <mergeCell ref="AS7:AU9"/>
    <mergeCell ref="F8:G9"/>
    <mergeCell ref="H8:I9"/>
    <mergeCell ref="J8:K9"/>
    <mergeCell ref="T8:U9"/>
    <mergeCell ref="V8:W9"/>
    <mergeCell ref="X8:Y9"/>
    <mergeCell ref="AH8:AI9"/>
    <mergeCell ref="AJ8:AK9"/>
    <mergeCell ref="AL8:AM9"/>
    <mergeCell ref="AV8:AW9"/>
    <mergeCell ref="AX8:AY9"/>
    <mergeCell ref="AZ8:BA9"/>
    <mergeCell ref="BJ8:BK9"/>
    <mergeCell ref="BL8:BM9"/>
    <mergeCell ref="BN8:BO9"/>
    <mergeCell ref="A10:M11"/>
    <mergeCell ref="A31:M33"/>
    <mergeCell ref="A34:M35"/>
    <mergeCell ref="O1:S3"/>
    <mergeCell ref="T1:AA3"/>
    <mergeCell ref="Q4:S6"/>
    <mergeCell ref="BG4:BI6"/>
    <mergeCell ref="Q7:S9"/>
    <mergeCell ref="BG7:BI9"/>
    <mergeCell ref="O10:AA11"/>
    <mergeCell ref="O31:AA33"/>
    <mergeCell ref="O34:AA35"/>
    <mergeCell ref="AC1:AG3"/>
    <mergeCell ref="AH1:AO3"/>
    <mergeCell ref="AE4:AG6"/>
    <mergeCell ref="AE7:AG9"/>
    <mergeCell ref="AC10:AO11"/>
    <mergeCell ref="AC31:AO33"/>
    <mergeCell ref="AC34:AO35"/>
    <mergeCell ref="A60:M62"/>
    <mergeCell ref="A63:M64"/>
    <mergeCell ref="O60:AA62"/>
    <mergeCell ref="O63:AA64"/>
    <mergeCell ref="AC60:AO62"/>
    <mergeCell ref="AC63:AO64"/>
    <mergeCell ref="A160:M162"/>
    <mergeCell ref="A163:M164"/>
    <mergeCell ref="O160:AA162"/>
    <mergeCell ref="O163:AA164"/>
    <mergeCell ref="AC160:AO162"/>
    <mergeCell ref="AC163:AO164"/>
    <mergeCell ref="F199:G200"/>
    <mergeCell ref="H199:I200"/>
    <mergeCell ref="J199:K200"/>
    <mergeCell ref="L199:M200"/>
    <mergeCell ref="T199:U200"/>
    <mergeCell ref="V199:W200"/>
    <mergeCell ref="X199:Y200"/>
    <mergeCell ref="Z199:AA200"/>
    <mergeCell ref="AH199:AI200"/>
    <mergeCell ref="AJ199:AK200"/>
    <mergeCell ref="AL199:AM200"/>
    <mergeCell ref="AN199:AO200"/>
    <mergeCell ref="AV199:AW200"/>
    <mergeCell ref="AX199:AY200"/>
    <mergeCell ref="AZ199:BA200"/>
    <mergeCell ref="BB199:BC200"/>
    <mergeCell ref="BJ199:BK200"/>
    <mergeCell ref="BL199:BM200"/>
    <mergeCell ref="BN199:BO200"/>
    <mergeCell ref="BP199:BQ200"/>
    <mergeCell ref="F201:G202"/>
    <mergeCell ref="H201:I202"/>
    <mergeCell ref="J201:K202"/>
    <mergeCell ref="T201:U202"/>
    <mergeCell ref="V201:W202"/>
    <mergeCell ref="X201:Y202"/>
    <mergeCell ref="AH201:AI202"/>
    <mergeCell ref="AJ201:AK202"/>
    <mergeCell ref="AL201:AM202"/>
    <mergeCell ref="AV201:AW202"/>
    <mergeCell ref="AX201:AY202"/>
    <mergeCell ref="AZ201:BA202"/>
    <mergeCell ref="BJ201:BK202"/>
    <mergeCell ref="BL201:BM202"/>
    <mergeCell ref="BN201:BO202"/>
    <mergeCell ref="F99:G100"/>
    <mergeCell ref="H99:I100"/>
    <mergeCell ref="J99:K100"/>
    <mergeCell ref="L99:M100"/>
    <mergeCell ref="T99:U100"/>
    <mergeCell ref="V99:W100"/>
    <mergeCell ref="X99:Y100"/>
    <mergeCell ref="Z99:AA100"/>
    <mergeCell ref="AH99:AI100"/>
    <mergeCell ref="AJ99:AK100"/>
    <mergeCell ref="AL99:AM100"/>
    <mergeCell ref="AN99:AO100"/>
    <mergeCell ref="AV99:AW100"/>
    <mergeCell ref="AX99:AY100"/>
    <mergeCell ref="AZ99:BA100"/>
    <mergeCell ref="BB99:BC100"/>
    <mergeCell ref="BJ99:BK100"/>
    <mergeCell ref="BL99:BM100"/>
    <mergeCell ref="BN99:BO100"/>
    <mergeCell ref="BP99:BQ100"/>
    <mergeCell ref="F101:G102"/>
    <mergeCell ref="H101:I102"/>
    <mergeCell ref="J101:K102"/>
    <mergeCell ref="T101:U102"/>
    <mergeCell ref="V101:W102"/>
    <mergeCell ref="X101:Y102"/>
    <mergeCell ref="AH101:AI102"/>
    <mergeCell ref="AJ101:AK102"/>
    <mergeCell ref="AL101:AM102"/>
    <mergeCell ref="AV101:AW102"/>
    <mergeCell ref="AX101:AY102"/>
    <mergeCell ref="AZ101:BA102"/>
    <mergeCell ref="BJ101:BK102"/>
    <mergeCell ref="BL101:BM102"/>
    <mergeCell ref="BN101:BO102"/>
    <mergeCell ref="A99:B101"/>
    <mergeCell ref="O99:P101"/>
    <mergeCell ref="AC99:AD101"/>
    <mergeCell ref="AQ99:AR101"/>
    <mergeCell ref="BE99:BF101"/>
    <mergeCell ref="C99:E101"/>
    <mergeCell ref="AS99:AU101"/>
    <mergeCell ref="Q99:S101"/>
    <mergeCell ref="BG99:BI101"/>
    <mergeCell ref="AE99:AG101"/>
    <mergeCell ref="A91:M93"/>
    <mergeCell ref="A96:E98"/>
    <mergeCell ref="F96:M98"/>
    <mergeCell ref="BJ96:BQ98"/>
    <mergeCell ref="L101:M104"/>
    <mergeCell ref="Z101:AA104"/>
    <mergeCell ref="AN101:AO104"/>
    <mergeCell ref="BB101:BC104"/>
    <mergeCell ref="BP101:BQ104"/>
    <mergeCell ref="A102:B104"/>
    <mergeCell ref="O102:P104"/>
    <mergeCell ref="AC102:AD104"/>
    <mergeCell ref="AQ102:AR104"/>
    <mergeCell ref="BE102:BF104"/>
    <mergeCell ref="C102:E104"/>
    <mergeCell ref="AS102:AU104"/>
    <mergeCell ref="F103:G104"/>
    <mergeCell ref="H103:I104"/>
    <mergeCell ref="J103:K104"/>
    <mergeCell ref="T103:U104"/>
    <mergeCell ref="V103:W104"/>
    <mergeCell ref="X103:Y104"/>
    <mergeCell ref="AH103:AI104"/>
    <mergeCell ref="AJ103:AK104"/>
    <mergeCell ref="AL103:AM104"/>
    <mergeCell ref="AV103:AW104"/>
    <mergeCell ref="AX103:AY104"/>
    <mergeCell ref="AZ103:BA104"/>
    <mergeCell ref="BJ103:BK104"/>
    <mergeCell ref="BL103:BM104"/>
    <mergeCell ref="BN103:BO104"/>
    <mergeCell ref="A105:M106"/>
    <mergeCell ref="A127:M129"/>
    <mergeCell ref="A130:M131"/>
    <mergeCell ref="O91:AA93"/>
    <mergeCell ref="O96:S98"/>
    <mergeCell ref="T96:AA98"/>
    <mergeCell ref="Q102:S104"/>
    <mergeCell ref="BG102:BI104"/>
    <mergeCell ref="O105:AA106"/>
    <mergeCell ref="O127:AA129"/>
    <mergeCell ref="O130:AA131"/>
    <mergeCell ref="AC91:AO93"/>
    <mergeCell ref="AC96:AG98"/>
    <mergeCell ref="AH96:AO98"/>
    <mergeCell ref="AE102:AG104"/>
    <mergeCell ref="AC105:AO106"/>
    <mergeCell ref="AC127:AO129"/>
    <mergeCell ref="AC130:AO131"/>
    <mergeCell ref="A199:B201"/>
    <mergeCell ref="O199:P201"/>
    <mergeCell ref="AC199:AD201"/>
    <mergeCell ref="AQ199:AR201"/>
    <mergeCell ref="BE199:BF201"/>
    <mergeCell ref="C199:E201"/>
    <mergeCell ref="AS199:AU201"/>
    <mergeCell ref="Q199:S201"/>
    <mergeCell ref="BG199:BI201"/>
    <mergeCell ref="AE199:AG201"/>
    <mergeCell ref="A191:M193"/>
    <mergeCell ref="A196:E198"/>
    <mergeCell ref="F196:M198"/>
    <mergeCell ref="BJ196:BQ198"/>
    <mergeCell ref="L201:M204"/>
    <mergeCell ref="Z201:AA204"/>
    <mergeCell ref="AN201:AO204"/>
    <mergeCell ref="BB201:BC204"/>
    <mergeCell ref="BP201:BQ204"/>
    <mergeCell ref="A202:B204"/>
    <mergeCell ref="O202:P204"/>
    <mergeCell ref="AC202:AD204"/>
    <mergeCell ref="AQ202:AR204"/>
    <mergeCell ref="BE202:BF204"/>
    <mergeCell ref="C202:E204"/>
    <mergeCell ref="AS202:AU204"/>
    <mergeCell ref="F203:G204"/>
    <mergeCell ref="H203:I204"/>
    <mergeCell ref="J203:K204"/>
    <mergeCell ref="T203:U204"/>
    <mergeCell ref="V203:W204"/>
    <mergeCell ref="X203:Y204"/>
    <mergeCell ref="AH203:AI204"/>
    <mergeCell ref="AJ203:AK204"/>
    <mergeCell ref="AL203:AM204"/>
    <mergeCell ref="AV203:AW204"/>
    <mergeCell ref="AX203:AY204"/>
    <mergeCell ref="AZ203:BA204"/>
    <mergeCell ref="BJ203:BK204"/>
    <mergeCell ref="BL203:BM204"/>
    <mergeCell ref="BN203:BO204"/>
    <mergeCell ref="A205:M206"/>
    <mergeCell ref="A230:M232"/>
    <mergeCell ref="A233:M234"/>
    <mergeCell ref="O191:AA193"/>
    <mergeCell ref="O196:S198"/>
    <mergeCell ref="T196:AA198"/>
    <mergeCell ref="Q202:S204"/>
    <mergeCell ref="BG202:BI204"/>
    <mergeCell ref="O205:AA206"/>
    <mergeCell ref="O230:AA232"/>
    <mergeCell ref="O233:AA234"/>
    <mergeCell ref="AC191:AO193"/>
    <mergeCell ref="AC196:AG198"/>
    <mergeCell ref="AH196:AO198"/>
    <mergeCell ref="AE202:AG204"/>
    <mergeCell ref="AC205:AO206"/>
    <mergeCell ref="AC230:AO232"/>
    <mergeCell ref="AC233:AO234"/>
    <mergeCell ref="A266:M268"/>
    <mergeCell ref="A269:M270"/>
    <mergeCell ref="O266:AA268"/>
    <mergeCell ref="O269:AA270"/>
    <mergeCell ref="AC266:AO268"/>
    <mergeCell ref="AC269:AO270"/>
    <mergeCell ref="A297:M299"/>
    <mergeCell ref="O297:AA299"/>
    <mergeCell ref="AC297:AO299"/>
    <mergeCell ref="AQ1:AU3"/>
    <mergeCell ref="AV1:BC3"/>
    <mergeCell ref="AQ10:BC11"/>
    <mergeCell ref="AQ31:BC33"/>
    <mergeCell ref="AQ34:BC35"/>
    <mergeCell ref="AQ60:BC62"/>
    <mergeCell ref="AQ63:BC64"/>
    <mergeCell ref="AQ91:BC93"/>
    <mergeCell ref="AQ96:AU98"/>
    <mergeCell ref="AV96:BC98"/>
    <mergeCell ref="AQ105:BC106"/>
    <mergeCell ref="AQ127:BC129"/>
    <mergeCell ref="AQ130:BC131"/>
    <mergeCell ref="AQ160:BC162"/>
    <mergeCell ref="AQ163:BC164"/>
    <mergeCell ref="AQ191:BC193"/>
    <mergeCell ref="AQ196:AU198"/>
    <mergeCell ref="AV196:BC198"/>
    <mergeCell ref="AQ205:BC206"/>
    <mergeCell ref="AQ230:BC232"/>
    <mergeCell ref="AQ233:BC234"/>
    <mergeCell ref="AQ266:BC268"/>
    <mergeCell ref="AQ269:BC270"/>
    <mergeCell ref="AQ297:BC299"/>
    <mergeCell ref="BE1:BI3"/>
    <mergeCell ref="BE10:BQ11"/>
    <mergeCell ref="BE31:BQ33"/>
    <mergeCell ref="BE34:BQ35"/>
    <mergeCell ref="BE60:BQ62"/>
    <mergeCell ref="BE63:BQ64"/>
    <mergeCell ref="BE91:BQ93"/>
    <mergeCell ref="BE96:BI98"/>
    <mergeCell ref="BE105:BQ106"/>
    <mergeCell ref="BE127:BQ129"/>
    <mergeCell ref="BE130:BQ131"/>
    <mergeCell ref="BE160:BQ162"/>
    <mergeCell ref="BE163:BQ164"/>
    <mergeCell ref="BE191:BQ193"/>
    <mergeCell ref="BE196:BI198"/>
    <mergeCell ref="BE205:BQ206"/>
    <mergeCell ref="BE230:BQ232"/>
    <mergeCell ref="BE233:BQ234"/>
    <mergeCell ref="BE266:BQ268"/>
    <mergeCell ref="BE269:BQ270"/>
    <mergeCell ref="BE297:BQ299"/>
    <mergeCell ref="A307:E309"/>
    <mergeCell ref="F307:M309"/>
    <mergeCell ref="A310:B312"/>
    <mergeCell ref="O310:P312"/>
    <mergeCell ref="C310:E312"/>
    <mergeCell ref="F310:G311"/>
    <mergeCell ref="H310:I311"/>
    <mergeCell ref="J310:K311"/>
    <mergeCell ref="L310:M311"/>
    <mergeCell ref="T310:U311"/>
    <mergeCell ref="V310:W311"/>
    <mergeCell ref="X310:Y311"/>
    <mergeCell ref="Z310:AA311"/>
    <mergeCell ref="F312:G313"/>
    <mergeCell ref="H312:I313"/>
    <mergeCell ref="J312:K313"/>
    <mergeCell ref="T312:U313"/>
    <mergeCell ref="V312:W313"/>
    <mergeCell ref="X312:Y313"/>
    <mergeCell ref="L312:M315"/>
    <mergeCell ref="Z312:AA315"/>
    <mergeCell ref="A313:B315"/>
    <mergeCell ref="O313:P315"/>
    <mergeCell ref="C313:E315"/>
    <mergeCell ref="F314:G315"/>
    <mergeCell ref="H314:I315"/>
    <mergeCell ref="J314:K315"/>
    <mergeCell ref="T314:U315"/>
    <mergeCell ref="V314:W315"/>
    <mergeCell ref="X314:Y315"/>
    <mergeCell ref="A316:M317"/>
    <mergeCell ref="A337:M339"/>
    <mergeCell ref="A340:M341"/>
    <mergeCell ref="A512:M513"/>
    <mergeCell ref="A537:M539"/>
    <mergeCell ref="A431:M432"/>
    <mergeCell ref="A428:B430"/>
    <mergeCell ref="O428:P430"/>
    <mergeCell ref="C428:E430"/>
    <mergeCell ref="F427:G428"/>
    <mergeCell ref="H427:I428"/>
    <mergeCell ref="J427:K428"/>
    <mergeCell ref="T427:U428"/>
    <mergeCell ref="V427:W428"/>
    <mergeCell ref="X427:Y428"/>
    <mergeCell ref="A359:M361"/>
    <mergeCell ref="A362:M363"/>
    <mergeCell ref="A389:M391"/>
    <mergeCell ref="A392:M393"/>
    <mergeCell ref="A417:M419"/>
    <mergeCell ref="A422:E424"/>
    <mergeCell ref="F422:M424"/>
    <mergeCell ref="A425:B427"/>
    <mergeCell ref="O425:P427"/>
    <mergeCell ref="C425:E427"/>
    <mergeCell ref="F425:G426"/>
    <mergeCell ref="H425:I426"/>
    <mergeCell ref="J425:K426"/>
    <mergeCell ref="L425:M426"/>
    <mergeCell ref="T425:U426"/>
    <mergeCell ref="V425:W426"/>
    <mergeCell ref="X425:Y426"/>
    <mergeCell ref="Z425:AA426"/>
    <mergeCell ref="L427:M430"/>
    <mergeCell ref="Z427:AA430"/>
    <mergeCell ref="A453:M455"/>
    <mergeCell ref="A456:M457"/>
    <mergeCell ref="F429:G430"/>
    <mergeCell ref="H429:I430"/>
    <mergeCell ref="J429:K430"/>
    <mergeCell ref="T429:U430"/>
    <mergeCell ref="V429:W430"/>
    <mergeCell ref="X429:Y430"/>
    <mergeCell ref="A479:M481"/>
    <mergeCell ref="A482:M483"/>
    <mergeCell ref="A509:M511"/>
    <mergeCell ref="A551:M552"/>
    <mergeCell ref="A548:B550"/>
    <mergeCell ref="O548:P550"/>
    <mergeCell ref="C548:E550"/>
    <mergeCell ref="F547:G548"/>
    <mergeCell ref="H547:I548"/>
    <mergeCell ref="J547:K548"/>
    <mergeCell ref="T547:U548"/>
    <mergeCell ref="V547:W548"/>
    <mergeCell ref="X547:Y548"/>
    <mergeCell ref="A542:E544"/>
    <mergeCell ref="F542:M544"/>
    <mergeCell ref="A545:B547"/>
    <mergeCell ref="O545:P547"/>
    <mergeCell ref="C545:E547"/>
    <mergeCell ref="F545:G546"/>
    <mergeCell ref="H545:I546"/>
    <mergeCell ref="J545:K546"/>
    <mergeCell ref="L545:M546"/>
    <mergeCell ref="T545:U546"/>
    <mergeCell ref="V545:W546"/>
    <mergeCell ref="X545:Y546"/>
    <mergeCell ref="Z545:AA546"/>
    <mergeCell ref="L547:M550"/>
    <mergeCell ref="Z547:AA550"/>
    <mergeCell ref="A576:M578"/>
    <mergeCell ref="A579:M580"/>
    <mergeCell ref="A605:M607"/>
    <mergeCell ref="A608:M609"/>
    <mergeCell ref="A635:M637"/>
    <mergeCell ref="A638:M639"/>
    <mergeCell ref="A663:M665"/>
    <mergeCell ref="F549:G550"/>
    <mergeCell ref="H549:I550"/>
    <mergeCell ref="J549:K550"/>
    <mergeCell ref="T549:U550"/>
    <mergeCell ref="V549:W550"/>
    <mergeCell ref="X549:Y550"/>
    <mergeCell ref="O307:S309"/>
    <mergeCell ref="T307:AA309"/>
    <mergeCell ref="Q310:S312"/>
    <mergeCell ref="Q313:S315"/>
    <mergeCell ref="O316:AA317"/>
    <mergeCell ref="O337:AA339"/>
    <mergeCell ref="O340:AA341"/>
    <mergeCell ref="O359:AA361"/>
    <mergeCell ref="O362:AA363"/>
    <mergeCell ref="O389:AA391"/>
    <mergeCell ref="O392:AA393"/>
    <mergeCell ref="O417:AA419"/>
    <mergeCell ref="O422:S424"/>
    <mergeCell ref="T422:AA424"/>
    <mergeCell ref="Q425:S427"/>
    <mergeCell ref="Q428:S430"/>
    <mergeCell ref="O431:AA432"/>
    <mergeCell ref="O453:AA455"/>
    <mergeCell ref="O456:AA457"/>
    <mergeCell ref="O479:AA481"/>
    <mergeCell ref="O482:AA483"/>
    <mergeCell ref="O509:AA511"/>
    <mergeCell ref="O512:AA513"/>
    <mergeCell ref="O537:AA539"/>
    <mergeCell ref="O542:S544"/>
    <mergeCell ref="T542:AA544"/>
    <mergeCell ref="Q545:S547"/>
    <mergeCell ref="Q548:S550"/>
    <mergeCell ref="O551:AA552"/>
    <mergeCell ref="O576:AA578"/>
    <mergeCell ref="O579:AA580"/>
    <mergeCell ref="O605:AA607"/>
    <mergeCell ref="O608:AA609"/>
    <mergeCell ref="O635:AA637"/>
    <mergeCell ref="O638:AA639"/>
    <mergeCell ref="O663:AA66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D25" sqref="D2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法尔伽-尼可（C6杜林）</vt:lpstr>
      <vt:lpstr>法尔伽-尼可（C2杜林）</vt:lpstr>
      <vt:lpstr>法尔伽-尼可（C0杜林）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2026-04-09T15:22:39Z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903E76EC22BD47688FD07112BB2932B4_12</vt:lpwstr>
  </property>
  <property fmtid="{D5CDD505-2E9C-101B-9397-08002B2CF9AE}" pid="4" name="CalculationRule">
    <vt:i4>0</vt:i4>
  </property>
</Properties>
</file>